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INION POSITIVA MARZO 2023\"/>
    </mc:Choice>
  </mc:AlternateContent>
  <xr:revisionPtr revIDLastSave="0" documentId="13_ncr:1_{EF2A257F-F8A5-478C-BBC2-701A55C3AED5}" xr6:coauthVersionLast="47" xr6:coauthVersionMax="47" xr10:uidLastSave="{00000000-0000-0000-0000-000000000000}"/>
  <bookViews>
    <workbookView xWindow="-120" yWindow="-120" windowWidth="24240" windowHeight="13140" xr2:uid="{B47E90BE-8CEF-4F45-ACA2-7E6C4018565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541" i="1" l="1"/>
  <c r="AY540" i="1" s="1"/>
  <c r="AX541" i="1"/>
  <c r="AX540" i="1" s="1"/>
  <c r="AY530" i="1"/>
  <c r="AX530" i="1"/>
  <c r="AY528" i="1"/>
  <c r="AX528" i="1"/>
  <c r="AY526" i="1"/>
  <c r="AX526" i="1"/>
  <c r="AY520" i="1"/>
  <c r="AX520" i="1"/>
  <c r="AY517" i="1"/>
  <c r="AX517" i="1"/>
  <c r="AY508" i="1"/>
  <c r="AX508" i="1"/>
  <c r="AY505" i="1"/>
  <c r="AX505" i="1"/>
  <c r="AY503" i="1"/>
  <c r="AY502" i="1" s="1"/>
  <c r="AX503" i="1"/>
  <c r="AX502" i="1" s="1"/>
  <c r="AY500" i="1"/>
  <c r="AY499" i="1" s="1"/>
  <c r="AX500" i="1"/>
  <c r="AX499" i="1" s="1"/>
  <c r="AY497" i="1"/>
  <c r="AX497" i="1"/>
  <c r="AY495" i="1"/>
  <c r="AY494" i="1" s="1"/>
  <c r="AX495" i="1"/>
  <c r="AX494" i="1" s="1"/>
  <c r="AY492" i="1"/>
  <c r="AX492" i="1"/>
  <c r="AY490" i="1"/>
  <c r="AX490" i="1"/>
  <c r="AX489" i="1" s="1"/>
  <c r="AY483" i="1"/>
  <c r="AX483" i="1"/>
  <c r="AY479" i="1"/>
  <c r="AY478" i="1" s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X454" i="1" s="1"/>
  <c r="AY451" i="1"/>
  <c r="AX451" i="1"/>
  <c r="AY448" i="1"/>
  <c r="AX448" i="1"/>
  <c r="AX447" i="1" s="1"/>
  <c r="AY445" i="1"/>
  <c r="AX445" i="1"/>
  <c r="AY443" i="1"/>
  <c r="AX443" i="1"/>
  <c r="AY441" i="1"/>
  <c r="AX441" i="1"/>
  <c r="AX436" i="1" s="1"/>
  <c r="AY439" i="1"/>
  <c r="AX439" i="1"/>
  <c r="AY437" i="1"/>
  <c r="AY436" i="1" s="1"/>
  <c r="AX437" i="1"/>
  <c r="AY434" i="1"/>
  <c r="AX434" i="1"/>
  <c r="AX433" i="1" s="1"/>
  <c r="AY433" i="1"/>
  <c r="AY428" i="1"/>
  <c r="AX428" i="1"/>
  <c r="AY424" i="1"/>
  <c r="AX424" i="1"/>
  <c r="AX423" i="1" s="1"/>
  <c r="AY421" i="1"/>
  <c r="AX421" i="1"/>
  <c r="AY419" i="1"/>
  <c r="AX419" i="1"/>
  <c r="AY417" i="1"/>
  <c r="AY416" i="1" s="1"/>
  <c r="AX417" i="1"/>
  <c r="AY414" i="1"/>
  <c r="AX414" i="1"/>
  <c r="AY408" i="1"/>
  <c r="AX408" i="1"/>
  <c r="AY406" i="1"/>
  <c r="AX406" i="1"/>
  <c r="AY404" i="1"/>
  <c r="AY403" i="1" s="1"/>
  <c r="AX404" i="1"/>
  <c r="AY401" i="1"/>
  <c r="AX401" i="1"/>
  <c r="AY392" i="1"/>
  <c r="AX392" i="1"/>
  <c r="AX391" i="1" s="1"/>
  <c r="AY386" i="1"/>
  <c r="AX386" i="1"/>
  <c r="AX385" i="1" s="1"/>
  <c r="AY385" i="1"/>
  <c r="AY374" i="1"/>
  <c r="AY373" i="1" s="1"/>
  <c r="AX374" i="1"/>
  <c r="AX373" i="1" s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X287" i="1" s="1"/>
  <c r="AY277" i="1"/>
  <c r="AX277" i="1"/>
  <c r="AY273" i="1"/>
  <c r="AX273" i="1"/>
  <c r="AY267" i="1"/>
  <c r="AX267" i="1"/>
  <c r="AY264" i="1"/>
  <c r="AX264" i="1"/>
  <c r="AY256" i="1"/>
  <c r="AX256" i="1"/>
  <c r="AY246" i="1"/>
  <c r="AX246" i="1"/>
  <c r="AY236" i="1"/>
  <c r="AX236" i="1"/>
  <c r="AY232" i="1"/>
  <c r="AX232" i="1"/>
  <c r="AY223" i="1"/>
  <c r="AX223" i="1"/>
  <c r="AY212" i="1"/>
  <c r="AX212" i="1"/>
  <c r="AY207" i="1"/>
  <c r="AX207" i="1"/>
  <c r="AY198" i="1"/>
  <c r="AX198" i="1"/>
  <c r="AY193" i="1"/>
  <c r="AX193" i="1"/>
  <c r="AY188" i="1"/>
  <c r="AY187" i="1" s="1"/>
  <c r="AX188" i="1"/>
  <c r="AX187" i="1" s="1"/>
  <c r="AY175" i="1"/>
  <c r="AX175" i="1"/>
  <c r="AY173" i="1"/>
  <c r="AX173" i="1"/>
  <c r="AY171" i="1"/>
  <c r="AX171" i="1"/>
  <c r="AY165" i="1"/>
  <c r="AX165" i="1"/>
  <c r="AY162" i="1"/>
  <c r="AX162" i="1"/>
  <c r="AY159" i="1"/>
  <c r="AX159" i="1"/>
  <c r="AY156" i="1"/>
  <c r="AX156" i="1"/>
  <c r="AY153" i="1"/>
  <c r="AX153" i="1"/>
  <c r="AY150" i="1"/>
  <c r="AY149" i="1" s="1"/>
  <c r="AX150" i="1"/>
  <c r="AX149" i="1" s="1"/>
  <c r="AY146" i="1"/>
  <c r="AX146" i="1"/>
  <c r="AY140" i="1"/>
  <c r="AX140" i="1"/>
  <c r="AY135" i="1"/>
  <c r="AX135" i="1"/>
  <c r="AY132" i="1"/>
  <c r="AX132" i="1"/>
  <c r="AY119" i="1"/>
  <c r="AX119" i="1"/>
  <c r="AX118" i="1" s="1"/>
  <c r="AY114" i="1"/>
  <c r="AX114" i="1"/>
  <c r="AY111" i="1"/>
  <c r="AX111" i="1"/>
  <c r="AY106" i="1"/>
  <c r="AX106" i="1"/>
  <c r="AY103" i="1"/>
  <c r="AX103" i="1"/>
  <c r="AX102" i="1" s="1"/>
  <c r="AY102" i="1"/>
  <c r="AY100" i="1"/>
  <c r="AX100" i="1"/>
  <c r="AY94" i="1"/>
  <c r="AX94" i="1"/>
  <c r="AY91" i="1"/>
  <c r="AX91" i="1"/>
  <c r="AY89" i="1"/>
  <c r="AX89" i="1"/>
  <c r="AY87" i="1"/>
  <c r="AX87" i="1"/>
  <c r="AY85" i="1"/>
  <c r="AX85" i="1"/>
  <c r="AY83" i="1"/>
  <c r="AX83" i="1"/>
  <c r="AX81" i="1" s="1"/>
  <c r="AY81" i="1"/>
  <c r="AY78" i="1"/>
  <c r="AX78" i="1"/>
  <c r="AY73" i="1"/>
  <c r="AY72" i="1" s="1"/>
  <c r="AX73" i="1"/>
  <c r="AX72" i="1" s="1"/>
  <c r="AY70" i="1"/>
  <c r="AX70" i="1"/>
  <c r="AY68" i="1"/>
  <c r="AX68" i="1"/>
  <c r="AY62" i="1"/>
  <c r="AX62" i="1"/>
  <c r="AY47" i="1"/>
  <c r="AX47" i="1"/>
  <c r="AY41" i="1"/>
  <c r="AX41" i="1"/>
  <c r="AY38" i="1"/>
  <c r="AY35" i="1" s="1"/>
  <c r="AX38" i="1"/>
  <c r="AY36" i="1"/>
  <c r="AX36" i="1"/>
  <c r="AX35" i="1"/>
  <c r="AY29" i="1"/>
  <c r="AX29" i="1"/>
  <c r="AY27" i="1"/>
  <c r="AX27" i="1"/>
  <c r="AY25" i="1"/>
  <c r="AX25" i="1"/>
  <c r="AY19" i="1"/>
  <c r="AX19" i="1"/>
  <c r="AX8" i="1" s="1"/>
  <c r="AY11" i="1"/>
  <c r="AX11" i="1"/>
  <c r="AY9" i="1"/>
  <c r="AX9" i="1"/>
  <c r="AY423" i="1" l="1"/>
  <c r="AY471" i="1"/>
  <c r="AX507" i="1"/>
  <c r="AY8" i="1"/>
  <c r="AY7" i="1" s="1"/>
  <c r="AY184" i="1" s="1"/>
  <c r="AY287" i="1"/>
  <c r="AX416" i="1"/>
  <c r="AY507" i="1"/>
  <c r="AX161" i="1"/>
  <c r="AY161" i="1"/>
  <c r="AX403" i="1"/>
  <c r="AX478" i="1"/>
  <c r="AY489" i="1"/>
  <c r="AY454" i="1"/>
  <c r="AX40" i="1"/>
  <c r="AX117" i="1"/>
  <c r="AX222" i="1"/>
  <c r="AX186" i="1" s="1"/>
  <c r="AY391" i="1"/>
  <c r="AY40" i="1"/>
  <c r="AY118" i="1"/>
  <c r="AY117" i="1" s="1"/>
  <c r="AY222" i="1"/>
  <c r="AY447" i="1"/>
  <c r="AX471" i="1"/>
  <c r="AX372" i="1"/>
  <c r="AX453" i="1"/>
  <c r="AY372" i="1"/>
  <c r="AX477" i="1"/>
  <c r="AY453" i="1"/>
  <c r="AY477" i="1"/>
  <c r="AX7" i="1"/>
  <c r="AX184" i="1" s="1"/>
  <c r="AY186" i="1"/>
  <c r="AX543" i="1" l="1"/>
  <c r="AX544" i="1" s="1"/>
  <c r="AY543" i="1"/>
  <c r="AY544" i="1" s="1"/>
</calcChain>
</file>

<file path=xl/sharedStrings.xml><?xml version="1.0" encoding="utf-8"?>
<sst xmlns="http://schemas.openxmlformats.org/spreadsheetml/2006/main" count="1076" uniqueCount="1057">
  <si>
    <t>MUNICIPIO IXTLAHUACÁN DEL RÍO</t>
  </si>
  <si>
    <t>ESTADO DE ACTIVIDADES</t>
  </si>
  <si>
    <t>CTA.</t>
  </si>
  <si>
    <t>DESCRIPCIÓN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</si>
  <si>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</si>
  <si>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</si>
  <si>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</si>
  <si>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</si>
  <si>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</si>
  <si>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</si>
  <si>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</si>
  <si>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</si>
  <si>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</si>
  <si>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</si>
  <si>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</si>
  <si>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</si>
  <si>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</si>
  <si>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</si>
  <si>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</si>
  <si>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</si>
  <si>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</si>
  <si>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</si>
  <si>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</si>
  <si>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</si>
  <si>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</si>
  <si>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</si>
  <si>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</si>
  <si>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</si>
  <si>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</si>
  <si>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</si>
  <si>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</si>
  <si>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</si>
  <si>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</si>
  <si>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</si>
  <si>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</si>
  <si>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</si>
  <si>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</si>
  <si>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</si>
  <si>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</si>
  <si>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</si>
  <si>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</si>
  <si>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</si>
  <si>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</si>
  <si>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</si>
  <si>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</si>
  <si>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</si>
  <si>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</si>
  <si>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</si>
  <si>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</si>
  <si>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</si>
  <si>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</si>
  <si>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</si>
  <si>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</si>
  <si>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</si>
  <si>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</si>
  <si>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</si>
  <si>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</si>
  <si>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</si>
  <si>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</si>
  <si>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</si>
  <si>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</si>
  <si>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</si>
  <si>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</si>
  <si>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</si>
  <si>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</si>
  <si>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</si>
  <si>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</si>
  <si>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</si>
  <si>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</si>
  <si>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</si>
  <si>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</si>
  <si>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</si>
  <si>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</si>
  <si>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</si>
  <si>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</si>
  <si>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</si>
  <si>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</si>
  <si>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</si>
  <si>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</si>
  <si>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</si>
  <si>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</si>
  <si>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</si>
  <si>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</si>
  <si>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</si>
  <si>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</si>
  <si>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</si>
  <si>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</si>
  <si>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</si>
  <si>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</si>
  <si>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</si>
  <si>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</si>
  <si>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</si>
  <si>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</si>
  <si>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</si>
  <si>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</si>
  <si>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</si>
  <si>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</si>
  <si>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</si>
  <si>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</si>
  <si>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</si>
  <si>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</si>
  <si>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</si>
  <si>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</si>
  <si>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</si>
  <si>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</si>
  <si>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</si>
  <si>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</si>
  <si>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</si>
  <si>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</si>
  <si>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</si>
  <si>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</si>
  <si>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</si>
  <si>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</si>
  <si>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</si>
  <si>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</si>
  <si>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</si>
  <si>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</si>
  <si>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</si>
  <si>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</si>
  <si>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</si>
  <si>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</si>
  <si>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</si>
  <si>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</si>
  <si>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</si>
  <si>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</si>
  <si>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</si>
  <si>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</si>
  <si>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</si>
  <si>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</si>
  <si>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</si>
  <si>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</si>
  <si>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</si>
  <si>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</si>
  <si>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</si>
  <si>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</si>
  <si>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</si>
  <si>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</si>
  <si>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</si>
  <si>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</si>
  <si>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</si>
  <si>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</si>
  <si>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</si>
  <si>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</si>
  <si>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</si>
  <si>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</si>
  <si>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</si>
  <si>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</si>
  <si>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</si>
  <si>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</si>
  <si>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</si>
  <si>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</si>
  <si>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</si>
  <si>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</si>
  <si>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</si>
  <si>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</si>
  <si>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</si>
  <si>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</si>
  <si>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</si>
  <si>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</si>
  <si>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</si>
  <si>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</si>
  <si>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</si>
  <si>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</si>
  <si>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</si>
  <si>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</si>
  <si>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</si>
  <si>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</si>
  <si>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</si>
  <si>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</si>
  <si>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</si>
  <si>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</si>
  <si>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</si>
  <si>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</si>
  <si>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</si>
  <si>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</si>
  <si>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</si>
  <si>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</si>
  <si>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</si>
  <si>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</si>
  <si>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</si>
  <si>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</si>
  <si>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</si>
  <si>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</si>
  <si>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</si>
  <si>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</si>
  <si>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</si>
  <si>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</si>
  <si>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</si>
  <si>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</si>
  <si>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</si>
  <si>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</si>
  <si>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</si>
  <si>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</si>
  <si>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</si>
  <si>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</si>
  <si>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</si>
  <si>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</si>
  <si>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</si>
  <si>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</si>
  <si>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</si>
  <si>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</si>
  <si>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</si>
  <si>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</si>
  <si>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</si>
  <si>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</si>
  <si>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</si>
  <si>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</si>
  <si>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</si>
  <si>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</si>
  <si>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</si>
  <si>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</si>
  <si>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</si>
  <si>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</si>
  <si>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</si>
  <si>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</si>
  <si>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</si>
  <si>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</si>
  <si>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</si>
  <si>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</si>
  <si>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</si>
  <si>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</si>
  <si>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</si>
  <si>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</si>
  <si>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</si>
  <si>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</si>
  <si>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</si>
  <si>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</si>
  <si>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</si>
  <si>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</si>
  <si>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</si>
  <si>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</si>
  <si>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</si>
  <si>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</si>
  <si>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</si>
  <si>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</si>
  <si>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</si>
  <si>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</si>
  <si>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</si>
  <si>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</si>
  <si>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</si>
  <si>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</si>
  <si>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</si>
  <si>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</si>
  <si>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</si>
  <si>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</si>
  <si>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</si>
  <si>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</si>
  <si>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</si>
  <si>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</si>
  <si>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</si>
  <si>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</si>
  <si>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</si>
  <si>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</si>
  <si>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</si>
  <si>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</si>
  <si>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</si>
  <si>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</si>
  <si>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</si>
  <si>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</si>
  <si>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</si>
  <si>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</si>
  <si>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</si>
  <si>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</si>
  <si>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</si>
  <si>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</si>
  <si>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</si>
  <si>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</si>
  <si>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</si>
  <si>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</si>
  <si>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</si>
  <si>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</si>
  <si>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</si>
  <si>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</si>
  <si>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</si>
  <si>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</si>
  <si>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</si>
  <si>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</si>
  <si>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</si>
  <si>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</si>
  <si>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</si>
  <si>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</si>
  <si>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</si>
  <si>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</si>
  <si>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</si>
  <si>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</si>
  <si>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</si>
  <si>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</si>
  <si>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</si>
  <si>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</si>
  <si>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</si>
  <si>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</si>
  <si>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</si>
  <si>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</si>
  <si>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</si>
  <si>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</si>
  <si>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</si>
  <si>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</si>
  <si>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</si>
  <si>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</si>
  <si>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</si>
  <si>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</si>
  <si>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</si>
  <si>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</si>
  <si>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</si>
  <si>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</si>
  <si>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</si>
  <si>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</si>
  <si>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</si>
  <si>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</si>
  <si>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</si>
  <si>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</si>
  <si>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</si>
  <si>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</si>
  <si>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</si>
  <si>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</si>
  <si>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</si>
  <si>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</si>
  <si>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</si>
  <si>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</si>
  <si>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</si>
  <si>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</si>
  <si>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</si>
  <si>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</si>
  <si>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</si>
  <si>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</si>
  <si>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</si>
  <si>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</si>
  <si>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</si>
  <si>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</si>
  <si>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</si>
  <si>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</si>
  <si>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</si>
  <si>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</si>
  <si>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</si>
  <si>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</si>
  <si>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</si>
  <si>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</si>
  <si>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</si>
  <si>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</si>
  <si>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</si>
  <si>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</si>
  <si>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</si>
  <si>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</si>
  <si>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</si>
  <si>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</si>
  <si>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</si>
  <si>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</si>
  <si>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</si>
  <si>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</si>
  <si>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</si>
  <si>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</si>
  <si>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</si>
  <si>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</si>
  <si>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</si>
  <si>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</si>
  <si>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</si>
  <si>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</si>
  <si>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</si>
  <si>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</si>
  <si>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</si>
  <si>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</si>
  <si>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</si>
  <si>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</si>
  <si>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</si>
  <si>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</si>
  <si>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</si>
  <si>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</si>
  <si>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</si>
  <si>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</si>
  <si>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</si>
  <si>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</si>
  <si>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</si>
  <si>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</si>
  <si>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</si>
  <si>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</si>
  <si>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</si>
  <si>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</si>
  <si>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</si>
  <si>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</si>
  <si>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</si>
  <si>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</si>
  <si>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</si>
  <si>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</si>
  <si>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</si>
  <si>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</si>
  <si>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</si>
  <si>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</si>
  <si>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</si>
  <si>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</si>
  <si>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</si>
  <si>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</si>
  <si>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</si>
  <si>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</si>
  <si>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</si>
  <si>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</si>
  <si>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</si>
  <si>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</si>
  <si>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</si>
  <si>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</si>
  <si>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</si>
  <si>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</si>
  <si>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</si>
  <si>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</si>
  <si>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</si>
  <si>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</si>
  <si>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</si>
  <si>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</si>
  <si>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</si>
  <si>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</si>
  <si>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</si>
  <si>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</si>
  <si>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</si>
  <si>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</si>
  <si>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</si>
  <si>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</si>
  <si>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</si>
  <si>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</si>
  <si>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</si>
  <si>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</si>
  <si>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</si>
  <si>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</si>
  <si>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</si>
  <si>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</si>
  <si>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</si>
  <si>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</si>
  <si>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</si>
  <si>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</si>
  <si>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</si>
  <si>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</si>
  <si>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</si>
  <si>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</si>
  <si>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</si>
  <si>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</si>
  <si>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</si>
  <si>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</si>
  <si>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</si>
  <si>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</si>
  <si>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</si>
  <si>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</si>
  <si>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</si>
  <si>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</si>
  <si>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</si>
  <si>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</si>
  <si>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</si>
  <si>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</si>
  <si>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</si>
  <si>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</si>
  <si>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</si>
  <si>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</si>
  <si>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</si>
  <si>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</si>
  <si>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</si>
  <si>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</si>
  <si>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</si>
  <si>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</si>
  <si>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</si>
  <si>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</si>
  <si>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</si>
  <si>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</si>
  <si>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</si>
  <si>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</si>
  <si>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</si>
  <si>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</si>
  <si>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</si>
  <si>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</si>
  <si>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</si>
  <si>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</si>
  <si>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</si>
  <si>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</si>
  <si>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</si>
  <si>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</si>
  <si>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</si>
  <si>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</si>
  <si>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</si>
  <si>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</si>
  <si>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</si>
  <si>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</si>
  <si>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</si>
  <si>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</si>
  <si>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</si>
  <si>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</si>
  <si>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</si>
  <si>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</si>
  <si>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</si>
  <si>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</si>
  <si>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</si>
  <si>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</si>
  <si>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</si>
  <si>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</si>
  <si>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</si>
  <si>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</si>
  <si>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</si>
  <si>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</si>
  <si>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</si>
  <si>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</si>
  <si>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</si>
  <si>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</si>
  <si>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</si>
  <si>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</si>
  <si>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</si>
  <si>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</si>
  <si>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</si>
  <si>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</si>
  <si>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</si>
  <si>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</si>
  <si>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</si>
  <si>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</si>
  <si>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</si>
  <si>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</si>
  <si>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</si>
  <si>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</si>
  <si>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</si>
  <si>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</si>
  <si>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</si>
  <si>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</si>
  <si>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</si>
  <si>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</si>
  <si>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</si>
  <si>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</si>
  <si>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</si>
  <si>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</si>
  <si>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</si>
  <si>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</si>
  <si>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</si>
  <si>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</si>
  <si>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</si>
  <si>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</si>
  <si>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</si>
  <si>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</si>
  <si>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</si>
  <si>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</si>
  <si>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</si>
  <si>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</si>
  <si>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</si>
  <si>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</si>
  <si>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</si>
  <si>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</si>
  <si>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</si>
  <si>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</si>
  <si>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</si>
  <si>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</si>
  <si>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</si>
  <si>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</si>
  <si>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</si>
  <si>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</si>
  <si>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</si>
  <si>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</si>
  <si>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</si>
  <si>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</si>
  <si>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</si>
  <si>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</si>
  <si>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</si>
  <si>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</si>
  <si>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</si>
  <si>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</si>
  <si>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</si>
  <si>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</si>
  <si>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</si>
  <si>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</si>
  <si>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</si>
  <si>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</si>
  <si>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</si>
  <si>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</si>
  <si>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</si>
  <si>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</si>
  <si>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</si>
  <si>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</si>
  <si>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</si>
  <si>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</si>
  <si>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</si>
  <si>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</si>
  <si>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</si>
  <si>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</si>
  <si>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</si>
  <si>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</si>
  <si>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</si>
  <si>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</si>
  <si>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</si>
  <si>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</si>
  <si>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</si>
  <si>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</si>
  <si>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</si>
  <si>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</si>
  <si>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</si>
  <si>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</si>
  <si>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</si>
  <si>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</si>
  <si>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</si>
  <si>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</si>
  <si>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</si>
  <si>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</si>
  <si>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</si>
  <si>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</si>
  <si>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</si>
  <si>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</si>
  <si>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</si>
  <si>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</si>
  <si>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</si>
  <si>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</si>
  <si>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</si>
  <si>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</si>
  <si>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</si>
  <si>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</si>
  <si>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</si>
  <si>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</si>
  <si>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</si>
  <si>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</si>
  <si>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</si>
  <si>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</si>
  <si>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</si>
  <si>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</si>
  <si>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</si>
  <si>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</si>
  <si>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</si>
  <si>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</si>
  <si>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</si>
  <si>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</si>
  <si>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</si>
  <si>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</si>
  <si>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</si>
  <si>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</si>
  <si>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</si>
  <si>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</si>
  <si>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</si>
  <si>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</si>
  <si>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</si>
  <si>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</si>
  <si>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</si>
  <si>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</si>
  <si>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</si>
  <si>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</si>
  <si>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</si>
  <si>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</si>
  <si>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</si>
  <si>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</si>
  <si>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</si>
  <si>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</si>
  <si>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</si>
  <si>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</si>
  <si>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</si>
  <si>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</si>
  <si>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</si>
  <si>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</si>
  <si>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</si>
  <si>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</si>
  <si>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</si>
  <si>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</si>
  <si>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</si>
  <si>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</si>
  <si>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</si>
  <si>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</si>
  <si>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</si>
  <si>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</si>
  <si>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</si>
  <si>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</si>
  <si>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</si>
  <si>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</si>
  <si>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</si>
  <si>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</si>
  <si>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</si>
  <si>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</si>
  <si>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</si>
  <si>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</si>
  <si>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</si>
  <si>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</si>
  <si>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</si>
  <si>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</si>
  <si>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</si>
  <si>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</si>
  <si>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</si>
  <si>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</si>
  <si>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</si>
  <si>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</si>
  <si>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</si>
  <si>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</si>
  <si>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</si>
  <si>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</si>
  <si>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</si>
  <si>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</si>
  <si>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</si>
  <si>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</si>
  <si>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</si>
  <si>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</si>
  <si>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</si>
  <si>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</si>
  <si>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</si>
  <si>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</si>
  <si>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</si>
  <si>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</si>
  <si>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</si>
  <si>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</si>
  <si>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</si>
  <si>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</si>
  <si>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</si>
  <si>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</si>
  <si>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</si>
  <si>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</si>
  <si>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</si>
  <si>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</si>
  <si>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</si>
  <si>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</si>
  <si>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</si>
  <si>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</si>
  <si>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</si>
  <si>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</si>
  <si>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</si>
  <si>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</si>
  <si>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</si>
  <si>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</si>
  <si>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</si>
  <si>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</si>
  <si>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</si>
  <si>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</si>
  <si>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</si>
  <si>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</si>
  <si>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</si>
  <si>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</si>
  <si>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</si>
  <si>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</si>
  <si>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</si>
  <si>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</si>
  <si>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</si>
  <si>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</si>
  <si>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</si>
  <si>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</si>
  <si>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</si>
  <si>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</si>
  <si>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</si>
  <si>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</si>
  <si>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</si>
  <si>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</si>
  <si>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</si>
  <si>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</si>
  <si>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</si>
  <si>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</si>
  <si>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</si>
  <si>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</si>
  <si>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</si>
  <si>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</si>
  <si>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</si>
  <si>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</si>
  <si>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</si>
  <si>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</si>
  <si>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</si>
  <si>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</si>
  <si>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</si>
  <si>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</si>
  <si>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</si>
  <si>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</si>
  <si>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</si>
  <si>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</si>
  <si>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</si>
  <si>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</si>
  <si>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</si>
  <si>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</si>
  <si>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</si>
  <si>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</si>
  <si>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</si>
  <si>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</si>
  <si>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</si>
  <si>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</si>
  <si>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</si>
  <si>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</si>
  <si>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</si>
  <si>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</si>
  <si>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</si>
  <si>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</si>
  <si>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</si>
  <si>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</si>
  <si>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</si>
  <si>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</si>
  <si>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</si>
  <si>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</si>
  <si>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</si>
  <si>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</si>
  <si>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</si>
  <si>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</si>
  <si>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</si>
  <si>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</si>
  <si>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</si>
  <si>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</si>
  <si>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</si>
  <si>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</si>
  <si>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</si>
  <si>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</si>
  <si>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</si>
  <si>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</si>
  <si>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</si>
  <si>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</si>
  <si>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</si>
  <si>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</si>
  <si>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</si>
  <si>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</si>
  <si>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</si>
  <si>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</si>
  <si>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</si>
  <si>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</si>
  <si>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</si>
  <si>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</si>
  <si>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</si>
  <si>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</si>
  <si>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</si>
  <si>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</si>
  <si>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</si>
  <si>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</si>
  <si>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</si>
  <si>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</si>
  <si>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</si>
  <si>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</si>
  <si>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</si>
  <si>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</si>
  <si>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</si>
  <si>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</si>
  <si>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</si>
  <si>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</si>
  <si>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</si>
  <si>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</si>
  <si>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</si>
  <si>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</si>
  <si>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</si>
  <si>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</si>
  <si>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</si>
  <si>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</si>
  <si>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</si>
  <si>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</si>
  <si>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</si>
  <si>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</si>
  <si>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</si>
  <si>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</si>
  <si>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</si>
  <si>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</si>
  <si>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</si>
  <si>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</si>
  <si>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</si>
  <si>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</si>
  <si>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</si>
  <si>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</si>
  <si>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</si>
  <si>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</si>
  <si>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</si>
  <si>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</si>
  <si>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</si>
  <si>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</si>
  <si>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</si>
  <si>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</si>
  <si>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</si>
  <si>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</si>
  <si>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</si>
  <si>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</si>
  <si>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</si>
  <si>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</si>
  <si>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</si>
  <si>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</si>
  <si>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</si>
  <si>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</si>
  <si>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</si>
  <si>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</si>
  <si>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</si>
  <si>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</si>
  <si>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</si>
  <si>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</si>
  <si>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</si>
  <si>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</si>
  <si>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</si>
  <si>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</si>
  <si>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</si>
  <si>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</si>
  <si>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</si>
  <si>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</si>
  <si>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</si>
  <si>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</si>
  <si>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</si>
  <si>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</si>
  <si>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</si>
  <si>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</si>
  <si>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</si>
  <si>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</si>
  <si>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</si>
  <si>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</si>
  <si>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</si>
  <si>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</si>
  <si>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</si>
  <si>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</si>
  <si>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</si>
  <si>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</si>
  <si>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</si>
  <si>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</si>
  <si>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</si>
  <si>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</si>
  <si>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</si>
  <si>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</si>
  <si>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</si>
  <si>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</si>
  <si>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</si>
  <si>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</si>
  <si>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</si>
  <si>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</si>
  <si>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</si>
  <si>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</si>
  <si>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</si>
  <si>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</si>
  <si>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</si>
  <si>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</si>
  <si>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</si>
  <si>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</si>
  <si>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</si>
  <si>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</si>
  <si>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</si>
  <si>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</si>
  <si>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</si>
  <si>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</si>
  <si>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</si>
  <si>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</si>
  <si>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</si>
  <si>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</si>
  <si>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</si>
  <si>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</si>
  <si>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</si>
  <si>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</si>
  <si>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</si>
  <si>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</si>
  <si>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</si>
  <si>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</si>
  <si>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</si>
  <si>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</si>
  <si>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</si>
  <si>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</si>
  <si>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</si>
  <si>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</si>
  <si>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</si>
  <si>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</si>
  <si>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</si>
  <si>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</si>
  <si>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</si>
  <si>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</si>
  <si>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</si>
  <si>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</si>
  <si>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</si>
  <si>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</si>
  <si>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</si>
  <si>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</si>
  <si>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</si>
  <si>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</si>
  <si>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</si>
  <si>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</si>
  <si>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</si>
  <si>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</si>
  <si>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</si>
  <si>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</si>
  <si>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</si>
  <si>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</si>
  <si>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</si>
  <si>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</si>
  <si>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</si>
  <si>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</si>
  <si>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</si>
  <si>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</si>
  <si>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</si>
  <si>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</si>
  <si>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</si>
  <si>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</si>
  <si>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</si>
  <si>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</si>
  <si>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</si>
  <si>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</si>
  <si>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</si>
  <si>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</si>
  <si>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</si>
  <si>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</si>
  <si>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</si>
  <si>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</si>
  <si>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</si>
  <si>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</si>
  <si>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</si>
  <si>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</si>
  <si>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</si>
  <si>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</si>
  <si>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</si>
  <si>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</si>
  <si>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</si>
  <si>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</si>
  <si>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</si>
  <si>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</si>
  <si>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</si>
  <si>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</si>
  <si>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</si>
  <si>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</si>
  <si>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</si>
  <si>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</si>
  <si>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</si>
  <si>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</si>
  <si>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</si>
  <si>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</si>
  <si>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</si>
  <si>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</si>
  <si>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</si>
  <si>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</si>
  <si>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</si>
  <si>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</si>
  <si>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</si>
  <si>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</si>
  <si>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</si>
  <si>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</si>
  <si>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</si>
  <si>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</si>
  <si>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</si>
  <si>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</si>
  <si>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</si>
  <si>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</si>
  <si>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</si>
  <si>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</si>
  <si>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</si>
  <si>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</si>
  <si>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</si>
  <si>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</si>
  <si>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</si>
  <si>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</si>
  <si>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</si>
  <si>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</si>
  <si>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</si>
  <si>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</si>
  <si>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</si>
  <si>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</si>
  <si>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</si>
  <si>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</si>
  <si>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</si>
  <si>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</si>
  <si>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</si>
  <si>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</si>
  <si>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</si>
  <si>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</si>
  <si>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</si>
  <si>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</si>
  <si>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</si>
  <si>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</si>
  <si>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</si>
  <si>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</si>
  <si>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</si>
  <si>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</si>
  <si>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</si>
  <si>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</si>
  <si>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</si>
  <si>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</si>
  <si>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</si>
  <si>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</si>
  <si>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</si>
  <si>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</si>
  <si>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</si>
  <si>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</si>
  <si>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</si>
  <si>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</si>
  <si>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</si>
  <si>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</si>
  <si>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</si>
  <si>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</si>
  <si>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</si>
  <si>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DEL 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</si>
</sst>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3" xfId="0" applyNumberForma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328-12FC-4728-8CCB-EECF285978A7}">
  <dimension ref="A1:AZ564"/>
  <sheetViews>
    <sheetView tabSelected="1" workbookViewId="0">
      <selection activeCell="AY14" sqref="AY14"/>
    </sheetView>
  </sheetViews>
  <sheetFormatPr baseColWidth="10" defaultColWidth="0" defaultRowHeight="15" customHeight="1" zeroHeight="1" x14ac:dyDescent="0.25"/>
  <cols>
    <col min="1" max="1" width="9.7109375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customWidth="1"/>
    <col min="53" max="16384" width="11.42578125" hidden="1"/>
  </cols>
  <sheetData>
    <row r="1" spans="1:51" ht="23.25" x14ac:dyDescent="0.3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</row>
    <row r="2" spans="1:51" ht="21" x14ac:dyDescent="0.35"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</row>
    <row r="3" spans="1:51" ht="18.75" x14ac:dyDescent="0.3">
      <c r="B3" s="36" t="s">
        <v>1056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</row>
    <row r="4" spans="1:51" ht="15" customHeigh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4" customFormat="1" ht="21" x14ac:dyDescent="0.35">
      <c r="A5" s="2" t="s">
        <v>2</v>
      </c>
      <c r="B5" s="37" t="s">
        <v>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">
        <v>2023</v>
      </c>
      <c r="AY5" s="3">
        <v>2022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20535315.07</v>
      </c>
      <c r="AY7" s="12">
        <f>AY8+AY29+AY35+AY40+AY72+AY81+AY102+AY114</f>
        <v>18358838.439999998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6199775.2799999993</v>
      </c>
      <c r="AY8" s="14">
        <f>AY9+AY11+AY15+AY16+AY17+AY18+AY19+AY25+AY27</f>
        <v>5859654.2500000009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1657</v>
      </c>
      <c r="AY9" s="16">
        <f>SUM(AY10)</f>
        <v>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1657</v>
      </c>
      <c r="AY10" s="19">
        <v>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6119819.0199999996</v>
      </c>
      <c r="AY11" s="16">
        <f>SUM(AY12:AY14)</f>
        <v>5769757.8800000008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4435899.1399999997</v>
      </c>
      <c r="AY12" s="19">
        <v>4398638.9400000004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1683919.88</v>
      </c>
      <c r="AY13" s="19">
        <v>1371118.94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0</v>
      </c>
      <c r="AY14" s="19">
        <v>0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78299.260000000009</v>
      </c>
      <c r="AY19" s="16">
        <f>SUM(AY20:AY24)</f>
        <v>89896.37000000001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65834.740000000005</v>
      </c>
      <c r="AY20" s="19">
        <v>60153.87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9844.3799999999992</v>
      </c>
      <c r="AY22" s="19">
        <v>19008.59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2620.14</v>
      </c>
      <c r="AY23" s="19">
        <v>10733.91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944248.28</v>
      </c>
      <c r="AY35" s="14">
        <f>AY36+AY38</f>
        <v>619773.88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944248.28</v>
      </c>
      <c r="AY36" s="16">
        <f>SUM(AY37)</f>
        <v>619773.88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944248.28</v>
      </c>
      <c r="AY37" s="19">
        <v>619773.88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12595835.130000001</v>
      </c>
      <c r="AY40" s="14">
        <f>AY41+AY46+AY47+AY62+AY68+AY70</f>
        <v>10641700.73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1389151.9</v>
      </c>
      <c r="AY41" s="16">
        <f>SUM(AY42:AY45)</f>
        <v>714060.23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113881.9</v>
      </c>
      <c r="AY42" s="19">
        <v>131172.23000000001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4450</v>
      </c>
      <c r="AY43" s="19">
        <v>0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1270820</v>
      </c>
      <c r="AY44" s="19">
        <v>549778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33110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11098233.49</v>
      </c>
      <c r="AY47" s="16">
        <f>SUM(AY48:AY61)</f>
        <v>9796386.2100000009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639613.96</v>
      </c>
      <c r="AY48" s="19">
        <v>612437.98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54833.47</v>
      </c>
      <c r="AY49" s="19">
        <v>55661.59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55625.5</v>
      </c>
      <c r="AY50" s="19">
        <v>142193.17000000001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0</v>
      </c>
      <c r="AY52" s="19">
        <v>0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562019.23</v>
      </c>
      <c r="AY53" s="19">
        <v>146074.26999999999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0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24450</v>
      </c>
      <c r="AY55" s="19">
        <v>21943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205</v>
      </c>
      <c r="AY56" s="19">
        <v>205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7115542.46</v>
      </c>
      <c r="AY57" s="19">
        <v>6740533.8200000003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931026.6</v>
      </c>
      <c r="AY58" s="19">
        <v>751866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3957</v>
      </c>
      <c r="AY59" s="19">
        <v>1343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1182287.55</v>
      </c>
      <c r="AY60" s="19">
        <v>791528.38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528672.72</v>
      </c>
      <c r="AY61" s="19">
        <v>532600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103949.74</v>
      </c>
      <c r="AY62" s="16">
        <f>SUM(AY63:AY67)</f>
        <v>109309.29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100177.99</v>
      </c>
      <c r="AY63" s="19">
        <v>104815.29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3771.75</v>
      </c>
      <c r="AY65" s="19">
        <v>4494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4500</v>
      </c>
      <c r="AY70" s="16">
        <f>SUM(AY71)</f>
        <v>21945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4500</v>
      </c>
      <c r="AY71" s="19">
        <v>21945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326377.63</v>
      </c>
      <c r="AY72" s="14">
        <f>AY73+AY76+AY77+AY78+AY80</f>
        <v>404645.95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326377.63</v>
      </c>
      <c r="AY73" s="16">
        <f>SUM(AY74:AY75)</f>
        <v>404645.95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82719</v>
      </c>
      <c r="AY74" s="19">
        <v>36769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243658.63</v>
      </c>
      <c r="AY75" s="19">
        <v>367876.95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469078.75</v>
      </c>
      <c r="AY81" s="14">
        <f>AY82+AY83+AY85+AY87+AY89+AY91+AY93+AY94+AY100</f>
        <v>833063.63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7500</v>
      </c>
      <c r="AY83" s="16">
        <f>SUM(AY84)</f>
        <v>39171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7500</v>
      </c>
      <c r="AY84" s="19">
        <v>39171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0</v>
      </c>
      <c r="AY85" s="16">
        <f>SUM(AY86)</f>
        <v>0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0</v>
      </c>
      <c r="AY86" s="19">
        <v>0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461578.75</v>
      </c>
      <c r="AY100" s="16">
        <f>SUM(AY101)</f>
        <v>793892.63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461578.75</v>
      </c>
      <c r="AY101" s="19">
        <v>793892.63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85009831.170000017</v>
      </c>
      <c r="AY117" s="12">
        <f>AY118+AY149</f>
        <v>86154805.739999995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85009831.170000017</v>
      </c>
      <c r="AY118" s="14">
        <f>AY119+AY132+AY135+AY140+AY146</f>
        <v>86154805.739999995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48684677.140000008</v>
      </c>
      <c r="AY119" s="16">
        <f>SUM(AY120:AY131)</f>
        <v>49483409.199999996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37728617.960000001</v>
      </c>
      <c r="AY120" s="19">
        <v>34657128.25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5950788.4900000002</v>
      </c>
      <c r="AY121" s="19">
        <v>5755375.1600000001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2328620.7799999998</v>
      </c>
      <c r="AY122" s="19">
        <v>2283680.5299999998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285632.06</v>
      </c>
      <c r="AY123" s="19">
        <v>4306549.1900000004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2096643.65</v>
      </c>
      <c r="AY125" s="19">
        <v>2129586.27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50799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294374.2</v>
      </c>
      <c r="AY131" s="19">
        <v>300290.8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24571036.16</v>
      </c>
      <c r="AY132" s="16">
        <f>SUM(AY133:AY134)</f>
        <v>24763457.280000001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10939970.15</v>
      </c>
      <c r="AY133" s="19">
        <v>11070940.91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13631066.01</v>
      </c>
      <c r="AY134" s="19">
        <v>13692516.369999999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10075000</v>
      </c>
      <c r="AY135" s="16">
        <f>SUM(AY136:AY139)</f>
        <v>11035000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10075000</v>
      </c>
      <c r="AY139" s="19">
        <v>11035000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1679117.87</v>
      </c>
      <c r="AY140" s="16">
        <f>SUM(AY141:AY145)</f>
        <v>872939.26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727.95</v>
      </c>
      <c r="AY141" s="19">
        <v>1279.42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180647.4</v>
      </c>
      <c r="AY142" s="19">
        <v>174732.12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964132.65</v>
      </c>
      <c r="AY143" s="19">
        <v>696927.72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533609.87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284</v>
      </c>
      <c r="B154" s="18" t="s">
        <v>285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286</v>
      </c>
      <c r="B155" s="15" t="s">
        <v>287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288</v>
      </c>
      <c r="B156" s="15" t="s">
        <v>289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290</v>
      </c>
      <c r="B157" s="18" t="s">
        <v>291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292</v>
      </c>
      <c r="B158" s="15" t="s">
        <v>293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294</v>
      </c>
      <c r="B159" s="15" t="s">
        <v>295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296</v>
      </c>
      <c r="B160" s="18" t="s">
        <v>297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298</v>
      </c>
      <c r="B161" s="23" t="s">
        <v>299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300</v>
      </c>
      <c r="B162" s="20" t="s">
        <v>301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302</v>
      </c>
      <c r="B163" s="15" t="s">
        <v>303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304</v>
      </c>
      <c r="B164" s="15" t="s">
        <v>305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306</v>
      </c>
      <c r="B165" s="20" t="s">
        <v>307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308</v>
      </c>
      <c r="B166" s="15" t="s">
        <v>309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310</v>
      </c>
      <c r="B167" s="15" t="s">
        <v>311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312</v>
      </c>
      <c r="B168" s="15" t="s">
        <v>313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314</v>
      </c>
      <c r="B169" s="15" t="s">
        <v>315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316</v>
      </c>
      <c r="B170" s="15" t="s">
        <v>317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318</v>
      </c>
      <c r="B171" s="20" t="s">
        <v>319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320</v>
      </c>
      <c r="B172" s="15" t="s">
        <v>321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322</v>
      </c>
      <c r="B173" s="20" t="s">
        <v>323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324</v>
      </c>
      <c r="B174" s="15" t="s">
        <v>325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326</v>
      </c>
      <c r="B175" s="20" t="s">
        <v>327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328</v>
      </c>
      <c r="B176" s="15" t="s">
        <v>329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330</v>
      </c>
      <c r="B177" s="15" t="s">
        <v>331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332</v>
      </c>
      <c r="B178" s="15" t="s">
        <v>333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334</v>
      </c>
      <c r="B179" s="15" t="s">
        <v>335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336</v>
      </c>
      <c r="B180" s="15" t="s">
        <v>337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338</v>
      </c>
      <c r="B181" s="15" t="s">
        <v>339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340</v>
      </c>
      <c r="B182" s="15" t="s">
        <v>341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342</v>
      </c>
      <c r="B183" s="15" t="s">
        <v>343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38" t="s">
        <v>344</v>
      </c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26">
        <f>AX7+AX117+AX161</f>
        <v>105545146.24000001</v>
      </c>
      <c r="AY184" s="26">
        <f>AY7+AY117+AY161</f>
        <v>104513644.17999999</v>
      </c>
    </row>
    <row r="185" spans="1:52" ht="18.75" x14ac:dyDescent="0.25">
      <c r="A185" s="9" t="s">
        <v>345</v>
      </c>
      <c r="B185" s="27" t="s">
        <v>346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347</v>
      </c>
      <c r="B186" s="23" t="s">
        <v>348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67607369.898000002</v>
      </c>
      <c r="AY186" s="12">
        <f>AY187+AY222+AY287</f>
        <v>66781333.25</v>
      </c>
    </row>
    <row r="187" spans="1:52" x14ac:dyDescent="0.25">
      <c r="A187" s="9" t="s">
        <v>349</v>
      </c>
      <c r="B187" s="20" t="s">
        <v>350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38682796.108000003</v>
      </c>
      <c r="AY187" s="14">
        <f>AY188+AY193+AY198+AY207+AY212+AY219</f>
        <v>39305864.560000002</v>
      </c>
    </row>
    <row r="188" spans="1:52" x14ac:dyDescent="0.25">
      <c r="A188" s="9" t="s">
        <v>351</v>
      </c>
      <c r="B188" s="15" t="s">
        <v>352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26478647.580000002</v>
      </c>
      <c r="AY188" s="16">
        <f>SUM(AY189:AY192)</f>
        <v>26324950.650000002</v>
      </c>
    </row>
    <row r="189" spans="1:52" x14ac:dyDescent="0.25">
      <c r="A189" s="17" t="s">
        <v>353</v>
      </c>
      <c r="B189" s="18" t="s">
        <v>354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2844542.57</v>
      </c>
      <c r="AY189" s="19">
        <v>2726810.64</v>
      </c>
    </row>
    <row r="190" spans="1:52" x14ac:dyDescent="0.25">
      <c r="A190" s="17" t="s">
        <v>355</v>
      </c>
      <c r="B190" s="18" t="s">
        <v>356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357</v>
      </c>
      <c r="B191" s="18" t="s">
        <v>358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23634105.010000002</v>
      </c>
      <c r="AY191" s="19">
        <v>23598140.010000002</v>
      </c>
    </row>
    <row r="192" spans="1:52" x14ac:dyDescent="0.25">
      <c r="A192" s="17" t="s">
        <v>359</v>
      </c>
      <c r="B192" s="18" t="s">
        <v>360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361</v>
      </c>
      <c r="B193" s="15" t="s">
        <v>362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6257211.5</v>
      </c>
      <c r="AY193" s="16">
        <f>SUM(AY194:AY197)</f>
        <v>6250244.0800000001</v>
      </c>
    </row>
    <row r="194" spans="1:51" x14ac:dyDescent="0.25">
      <c r="A194" s="17" t="s">
        <v>363</v>
      </c>
      <c r="B194" s="18" t="s">
        <v>364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185879.34</v>
      </c>
      <c r="AY194" s="19">
        <v>389350.02</v>
      </c>
    </row>
    <row r="195" spans="1:51" x14ac:dyDescent="0.25">
      <c r="A195" s="17" t="s">
        <v>365</v>
      </c>
      <c r="B195" s="18" t="s">
        <v>366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6071332.1600000001</v>
      </c>
      <c r="AY195" s="19">
        <v>5860894.0599999996</v>
      </c>
    </row>
    <row r="196" spans="1:51" x14ac:dyDescent="0.25">
      <c r="A196" s="17" t="s">
        <v>367</v>
      </c>
      <c r="B196" s="18" t="s">
        <v>368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369</v>
      </c>
      <c r="B197" s="18" t="s">
        <v>370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371</v>
      </c>
      <c r="B198" s="15" t="s">
        <v>372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5490401.8100000005</v>
      </c>
      <c r="AY198" s="16">
        <f>SUM(AY199:AY206)</f>
        <v>5494974.5800000001</v>
      </c>
    </row>
    <row r="199" spans="1:51" x14ac:dyDescent="0.25">
      <c r="A199" s="17" t="s">
        <v>373</v>
      </c>
      <c r="B199" s="18" t="s">
        <v>374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0</v>
      </c>
      <c r="AY199" s="19">
        <v>0</v>
      </c>
    </row>
    <row r="200" spans="1:51" x14ac:dyDescent="0.25">
      <c r="A200" s="17" t="s">
        <v>375</v>
      </c>
      <c r="B200" s="18" t="s">
        <v>376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5279526.53</v>
      </c>
      <c r="AY200" s="19">
        <v>5105413.38</v>
      </c>
    </row>
    <row r="201" spans="1:51" x14ac:dyDescent="0.25">
      <c r="A201" s="17" t="s">
        <v>377</v>
      </c>
      <c r="B201" s="18" t="s">
        <v>378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210875.28</v>
      </c>
      <c r="AY201" s="19">
        <v>389561.2</v>
      </c>
    </row>
    <row r="202" spans="1:51" x14ac:dyDescent="0.25">
      <c r="A202" s="17" t="s">
        <v>379</v>
      </c>
      <c r="B202" s="18" t="s">
        <v>380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381</v>
      </c>
      <c r="B203" s="18" t="s">
        <v>382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383</v>
      </c>
      <c r="B204" s="18" t="s">
        <v>384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385</v>
      </c>
      <c r="B205" s="18" t="s">
        <v>386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387</v>
      </c>
      <c r="B206" s="18" t="s">
        <v>388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389</v>
      </c>
      <c r="B207" s="15" t="s">
        <v>390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256779.47</v>
      </c>
      <c r="AY207" s="16">
        <f>SUM(AY208:AY211)</f>
        <v>427360.44</v>
      </c>
    </row>
    <row r="208" spans="1:51" x14ac:dyDescent="0.25">
      <c r="A208" s="17" t="s">
        <v>391</v>
      </c>
      <c r="B208" s="18" t="s">
        <v>392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102284.62</v>
      </c>
      <c r="AY208" s="19">
        <v>306803.24</v>
      </c>
    </row>
    <row r="209" spans="1:51" x14ac:dyDescent="0.25">
      <c r="A209" s="17" t="s">
        <v>393</v>
      </c>
      <c r="B209" s="18" t="s">
        <v>394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395</v>
      </c>
      <c r="B210" s="18" t="s">
        <v>396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397</v>
      </c>
      <c r="B211" s="18" t="s">
        <v>398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154494.85</v>
      </c>
      <c r="AY211" s="19">
        <v>120557.2</v>
      </c>
    </row>
    <row r="212" spans="1:51" x14ac:dyDescent="0.25">
      <c r="A212" s="9" t="s">
        <v>399</v>
      </c>
      <c r="B212" s="15" t="s">
        <v>400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199755.74800000002</v>
      </c>
      <c r="AY212" s="16">
        <f>SUM(AY213:AY218)</f>
        <v>808334.80999999994</v>
      </c>
    </row>
    <row r="213" spans="1:51" x14ac:dyDescent="0.25">
      <c r="A213" s="17" t="s">
        <v>401</v>
      </c>
      <c r="B213" s="18" t="s">
        <v>402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403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23020.678</v>
      </c>
      <c r="AY214" s="19">
        <v>623382.97</v>
      </c>
    </row>
    <row r="215" spans="1:51" x14ac:dyDescent="0.25">
      <c r="A215" s="17" t="s">
        <v>404</v>
      </c>
      <c r="B215" s="18" t="s">
        <v>405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176735.07</v>
      </c>
      <c r="AY215" s="19">
        <v>184951.84</v>
      </c>
    </row>
    <row r="216" spans="1:51" x14ac:dyDescent="0.25">
      <c r="A216" s="17" t="s">
        <v>406</v>
      </c>
      <c r="B216" s="18" t="s">
        <v>407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408</v>
      </c>
      <c r="B217" s="18" t="s">
        <v>409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410</v>
      </c>
      <c r="B218" s="18" t="s">
        <v>411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0</v>
      </c>
      <c r="AY218" s="19">
        <v>0</v>
      </c>
    </row>
    <row r="219" spans="1:51" x14ac:dyDescent="0.25">
      <c r="A219" s="9" t="s">
        <v>412</v>
      </c>
      <c r="B219" s="15" t="s">
        <v>413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0</v>
      </c>
      <c r="AY219" s="16">
        <v>0</v>
      </c>
    </row>
    <row r="220" spans="1:51" x14ac:dyDescent="0.25">
      <c r="A220" s="17" t="s">
        <v>414</v>
      </c>
      <c r="B220" s="18" t="s">
        <v>415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0</v>
      </c>
      <c r="AY220" s="19">
        <v>0</v>
      </c>
    </row>
    <row r="221" spans="1:51" x14ac:dyDescent="0.25">
      <c r="A221" s="17" t="s">
        <v>416</v>
      </c>
      <c r="B221" s="18" t="s">
        <v>417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418</v>
      </c>
      <c r="B222" s="20" t="s">
        <v>419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15537717.240000002</v>
      </c>
      <c r="AY222" s="14">
        <f>AY223+AY232+AY236+AY246+AY256+AY264+AY267+AY273+AY277</f>
        <v>14147113.65</v>
      </c>
    </row>
    <row r="223" spans="1:51" x14ac:dyDescent="0.25">
      <c r="A223" s="9" t="s">
        <v>420</v>
      </c>
      <c r="B223" s="15" t="s">
        <v>421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603010.08000000007</v>
      </c>
      <c r="AY223" s="16">
        <f>SUM(AY224:AY231)</f>
        <v>480606.68</v>
      </c>
    </row>
    <row r="224" spans="1:51" x14ac:dyDescent="0.25">
      <c r="A224" s="17" t="s">
        <v>422</v>
      </c>
      <c r="B224" s="18" t="s">
        <v>423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252542.78</v>
      </c>
      <c r="AY224" s="19">
        <v>156038.07999999999</v>
      </c>
    </row>
    <row r="225" spans="1:51" x14ac:dyDescent="0.25">
      <c r="A225" s="17" t="s">
        <v>424</v>
      </c>
      <c r="B225" s="18" t="s">
        <v>425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58938.05</v>
      </c>
      <c r="AY225" s="19">
        <v>63433.39</v>
      </c>
    </row>
    <row r="226" spans="1:51" x14ac:dyDescent="0.25">
      <c r="A226" s="17" t="s">
        <v>426</v>
      </c>
      <c r="B226" s="18" t="s">
        <v>427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428</v>
      </c>
      <c r="B227" s="18" t="s">
        <v>429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55117</v>
      </c>
      <c r="AY227" s="19">
        <v>0</v>
      </c>
    </row>
    <row r="228" spans="1:51" x14ac:dyDescent="0.25">
      <c r="A228" s="17" t="s">
        <v>430</v>
      </c>
      <c r="B228" s="18" t="s">
        <v>431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0</v>
      </c>
      <c r="AY228" s="19">
        <v>313.2</v>
      </c>
    </row>
    <row r="229" spans="1:51" x14ac:dyDescent="0.25">
      <c r="A229" s="17" t="s">
        <v>432</v>
      </c>
      <c r="B229" s="18" t="s">
        <v>433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236412.25</v>
      </c>
      <c r="AY229" s="19">
        <v>260822.01</v>
      </c>
    </row>
    <row r="230" spans="1:51" x14ac:dyDescent="0.25">
      <c r="A230" s="17" t="s">
        <v>434</v>
      </c>
      <c r="B230" s="18" t="s">
        <v>435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0</v>
      </c>
    </row>
    <row r="231" spans="1:51" x14ac:dyDescent="0.25">
      <c r="A231" s="17" t="s">
        <v>436</v>
      </c>
      <c r="B231" s="18" t="s">
        <v>437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0</v>
      </c>
      <c r="AY231" s="19">
        <v>0</v>
      </c>
    </row>
    <row r="232" spans="1:51" x14ac:dyDescent="0.25">
      <c r="A232" s="9" t="s">
        <v>438</v>
      </c>
      <c r="B232" s="15" t="s">
        <v>439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227538.31</v>
      </c>
      <c r="AY232" s="16">
        <f>SUM(AY233:AY235)</f>
        <v>219265.81</v>
      </c>
    </row>
    <row r="233" spans="1:51" x14ac:dyDescent="0.25">
      <c r="A233" s="17" t="s">
        <v>440</v>
      </c>
      <c r="B233" s="18" t="s">
        <v>441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213766.46</v>
      </c>
      <c r="AY233" s="19">
        <v>201400.85</v>
      </c>
    </row>
    <row r="234" spans="1:51" x14ac:dyDescent="0.25">
      <c r="A234" s="17" t="s">
        <v>442</v>
      </c>
      <c r="B234" s="18" t="s">
        <v>443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13771.85</v>
      </c>
      <c r="AY234" s="19">
        <v>17864.96</v>
      </c>
    </row>
    <row r="235" spans="1:51" x14ac:dyDescent="0.25">
      <c r="A235" s="17" t="s">
        <v>444</v>
      </c>
      <c r="B235" s="18" t="s">
        <v>445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446</v>
      </c>
      <c r="B236" s="15" t="s">
        <v>447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448</v>
      </c>
      <c r="B237" s="18" t="s">
        <v>449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450</v>
      </c>
      <c r="B238" s="18" t="s">
        <v>451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452</v>
      </c>
      <c r="B239" s="18" t="s">
        <v>453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454</v>
      </c>
      <c r="B240" s="18" t="s">
        <v>455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456</v>
      </c>
      <c r="B241" s="18" t="s">
        <v>457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458</v>
      </c>
      <c r="B242" s="18" t="s">
        <v>459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460</v>
      </c>
      <c r="B243" s="18" t="s">
        <v>461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462</v>
      </c>
      <c r="B244" s="18" t="s">
        <v>463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464</v>
      </c>
      <c r="B245" s="18" t="s">
        <v>465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466</v>
      </c>
      <c r="B246" s="15" t="s">
        <v>467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1046675.23</v>
      </c>
      <c r="AY246" s="16">
        <f>SUM(AY247:AY255)</f>
        <v>460721.01</v>
      </c>
    </row>
    <row r="247" spans="1:51" x14ac:dyDescent="0.25">
      <c r="A247" s="17" t="s">
        <v>468</v>
      </c>
      <c r="B247" s="18" t="s">
        <v>469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0</v>
      </c>
      <c r="AY247" s="19">
        <v>0</v>
      </c>
    </row>
    <row r="248" spans="1:51" x14ac:dyDescent="0.25">
      <c r="A248" s="17" t="s">
        <v>470</v>
      </c>
      <c r="B248" s="18" t="s">
        <v>471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28538.04</v>
      </c>
      <c r="AY248" s="19">
        <v>0</v>
      </c>
    </row>
    <row r="249" spans="1:51" x14ac:dyDescent="0.25">
      <c r="A249" s="17" t="s">
        <v>472</v>
      </c>
      <c r="B249" s="18" t="s">
        <v>473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0</v>
      </c>
      <c r="AY249" s="19">
        <v>0</v>
      </c>
    </row>
    <row r="250" spans="1:51" x14ac:dyDescent="0.25">
      <c r="A250" s="17" t="s">
        <v>474</v>
      </c>
      <c r="B250" s="18" t="s">
        <v>475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0</v>
      </c>
      <c r="AY250" s="19">
        <v>0</v>
      </c>
    </row>
    <row r="251" spans="1:51" x14ac:dyDescent="0.25">
      <c r="A251" s="17" t="s">
        <v>476</v>
      </c>
      <c r="B251" s="18" t="s">
        <v>477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0</v>
      </c>
      <c r="AY251" s="19">
        <v>0</v>
      </c>
    </row>
    <row r="252" spans="1:51" x14ac:dyDescent="0.25">
      <c r="A252" s="17" t="s">
        <v>478</v>
      </c>
      <c r="B252" s="18" t="s">
        <v>479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18028.72</v>
      </c>
      <c r="AY252" s="19">
        <v>115926.32</v>
      </c>
    </row>
    <row r="253" spans="1:51" x14ac:dyDescent="0.25">
      <c r="A253" s="17" t="s">
        <v>480</v>
      </c>
      <c r="B253" s="18" t="s">
        <v>481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7416.46</v>
      </c>
      <c r="AY253" s="19">
        <v>58457.97</v>
      </c>
    </row>
    <row r="254" spans="1:51" x14ac:dyDescent="0.25">
      <c r="A254" s="17" t="s">
        <v>482</v>
      </c>
      <c r="B254" s="18" t="s">
        <v>483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586</v>
      </c>
      <c r="AY254" s="19">
        <v>0</v>
      </c>
    </row>
    <row r="255" spans="1:51" x14ac:dyDescent="0.25">
      <c r="A255" s="17" t="s">
        <v>484</v>
      </c>
      <c r="B255" s="18" t="s">
        <v>485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992106.01</v>
      </c>
      <c r="AY255" s="19">
        <v>286336.71999999997</v>
      </c>
    </row>
    <row r="256" spans="1:51" x14ac:dyDescent="0.25">
      <c r="A256" s="9" t="s">
        <v>486</v>
      </c>
      <c r="B256" s="15" t="s">
        <v>487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4193360.94</v>
      </c>
      <c r="AY256" s="16">
        <f>SUM(AY257:AY263)</f>
        <v>4354961.83</v>
      </c>
    </row>
    <row r="257" spans="1:51" x14ac:dyDescent="0.25">
      <c r="A257" s="17" t="s">
        <v>488</v>
      </c>
      <c r="B257" s="18" t="s">
        <v>489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416558.68</v>
      </c>
      <c r="AY257" s="19">
        <v>1683</v>
      </c>
    </row>
    <row r="258" spans="1:51" x14ac:dyDescent="0.25">
      <c r="A258" s="17" t="s">
        <v>490</v>
      </c>
      <c r="B258" s="18" t="s">
        <v>491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3475</v>
      </c>
      <c r="AY258" s="19">
        <v>2034</v>
      </c>
    </row>
    <row r="259" spans="1:51" x14ac:dyDescent="0.25">
      <c r="A259" s="17" t="s">
        <v>492</v>
      </c>
      <c r="B259" s="18" t="s">
        <v>493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240197.69</v>
      </c>
      <c r="AY259" s="19">
        <v>389030.42</v>
      </c>
    </row>
    <row r="260" spans="1:51" x14ac:dyDescent="0.25">
      <c r="A260" s="17" t="s">
        <v>494</v>
      </c>
      <c r="B260" s="18" t="s">
        <v>495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1600</v>
      </c>
      <c r="AY260" s="19">
        <v>84635.45</v>
      </c>
    </row>
    <row r="261" spans="1:51" x14ac:dyDescent="0.25">
      <c r="A261" s="17" t="s">
        <v>496</v>
      </c>
      <c r="B261" s="18" t="s">
        <v>497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498</v>
      </c>
      <c r="B262" s="18" t="s">
        <v>499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7870.38</v>
      </c>
      <c r="AY262" s="19">
        <v>12231.59</v>
      </c>
    </row>
    <row r="263" spans="1:51" x14ac:dyDescent="0.25">
      <c r="A263" s="17" t="s">
        <v>500</v>
      </c>
      <c r="B263" s="18" t="s">
        <v>501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3523659.19</v>
      </c>
      <c r="AY263" s="19">
        <v>3865347.37</v>
      </c>
    </row>
    <row r="264" spans="1:51" x14ac:dyDescent="0.25">
      <c r="A264" s="9" t="s">
        <v>502</v>
      </c>
      <c r="B264" s="15" t="s">
        <v>503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8328867.25</v>
      </c>
      <c r="AY264" s="16">
        <f>SUM(AY265:AY266)</f>
        <v>7383641.8300000001</v>
      </c>
    </row>
    <row r="265" spans="1:51" x14ac:dyDescent="0.25">
      <c r="A265" s="17" t="s">
        <v>504</v>
      </c>
      <c r="B265" s="18" t="s">
        <v>505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8328867.25</v>
      </c>
      <c r="AY265" s="19">
        <v>7383641.8300000001</v>
      </c>
    </row>
    <row r="266" spans="1:51" x14ac:dyDescent="0.25">
      <c r="A266" s="17" t="s">
        <v>506</v>
      </c>
      <c r="B266" s="18" t="s">
        <v>507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508</v>
      </c>
      <c r="B267" s="15" t="s">
        <v>509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130868.48000000001</v>
      </c>
      <c r="AY267" s="16">
        <f>SUM(AY268:AY272)</f>
        <v>92090.23000000001</v>
      </c>
    </row>
    <row r="268" spans="1:51" x14ac:dyDescent="0.25">
      <c r="A268" s="17" t="s">
        <v>510</v>
      </c>
      <c r="B268" s="18" t="s">
        <v>511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68992.990000000005</v>
      </c>
      <c r="AY268" s="19">
        <v>49616.82</v>
      </c>
    </row>
    <row r="269" spans="1:51" x14ac:dyDescent="0.25">
      <c r="A269" s="17" t="s">
        <v>512</v>
      </c>
      <c r="B269" s="18" t="s">
        <v>513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11519.75</v>
      </c>
      <c r="AY269" s="19">
        <v>33647.75</v>
      </c>
    </row>
    <row r="270" spans="1:51" x14ac:dyDescent="0.25">
      <c r="A270" s="17" t="s">
        <v>514</v>
      </c>
      <c r="B270" s="18" t="s">
        <v>515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50355.74</v>
      </c>
      <c r="AY270" s="19">
        <v>8825.66</v>
      </c>
    </row>
    <row r="271" spans="1:51" x14ac:dyDescent="0.25">
      <c r="A271" s="17" t="s">
        <v>516</v>
      </c>
      <c r="B271" s="18" t="s">
        <v>517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0</v>
      </c>
    </row>
    <row r="272" spans="1:51" x14ac:dyDescent="0.25">
      <c r="A272" s="17" t="s">
        <v>518</v>
      </c>
      <c r="B272" s="18" t="s">
        <v>519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0</v>
      </c>
    </row>
    <row r="273" spans="1:51" x14ac:dyDescent="0.25">
      <c r="A273" s="9" t="s">
        <v>520</v>
      </c>
      <c r="B273" s="15" t="s">
        <v>521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580.04999999999995</v>
      </c>
      <c r="AY273" s="16">
        <f>SUM(AY274:AY276)</f>
        <v>6221.45</v>
      </c>
    </row>
    <row r="274" spans="1:51" x14ac:dyDescent="0.25">
      <c r="A274" s="17" t="s">
        <v>522</v>
      </c>
      <c r="B274" s="18" t="s">
        <v>523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524</v>
      </c>
      <c r="B275" s="18" t="s">
        <v>525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526</v>
      </c>
      <c r="B276" s="18" t="s">
        <v>527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580.04999999999995</v>
      </c>
      <c r="AY276" s="19">
        <v>6221.45</v>
      </c>
    </row>
    <row r="277" spans="1:51" x14ac:dyDescent="0.25">
      <c r="A277" s="9" t="s">
        <v>528</v>
      </c>
      <c r="B277" s="15" t="s">
        <v>529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1006816.8999999999</v>
      </c>
      <c r="AY277" s="16">
        <f>SUM(AY278:AY286)</f>
        <v>1149604.81</v>
      </c>
    </row>
    <row r="278" spans="1:51" x14ac:dyDescent="0.25">
      <c r="A278" s="17" t="s">
        <v>530</v>
      </c>
      <c r="B278" s="18" t="s">
        <v>531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145347.48000000001</v>
      </c>
      <c r="AY278" s="19">
        <v>141223.26999999999</v>
      </c>
    </row>
    <row r="279" spans="1:51" x14ac:dyDescent="0.25">
      <c r="A279" s="17" t="s">
        <v>532</v>
      </c>
      <c r="B279" s="18" t="s">
        <v>533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0</v>
      </c>
      <c r="AY279" s="19">
        <v>830722.3</v>
      </c>
    </row>
    <row r="280" spans="1:51" x14ac:dyDescent="0.25">
      <c r="A280" s="17" t="s">
        <v>534</v>
      </c>
      <c r="B280" s="18" t="s">
        <v>535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0</v>
      </c>
      <c r="AY280" s="19">
        <v>0</v>
      </c>
    </row>
    <row r="281" spans="1:51" x14ac:dyDescent="0.25">
      <c r="A281" s="17" t="s">
        <v>536</v>
      </c>
      <c r="B281" s="18" t="s">
        <v>537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0</v>
      </c>
      <c r="AY281" s="19">
        <v>0</v>
      </c>
    </row>
    <row r="282" spans="1:51" x14ac:dyDescent="0.25">
      <c r="A282" s="17" t="s">
        <v>538</v>
      </c>
      <c r="B282" s="18" t="s">
        <v>539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540</v>
      </c>
      <c r="B283" s="18" t="s">
        <v>541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707051.83</v>
      </c>
      <c r="AY283" s="19">
        <v>0</v>
      </c>
    </row>
    <row r="284" spans="1:51" x14ac:dyDescent="0.25">
      <c r="A284" s="17" t="s">
        <v>542</v>
      </c>
      <c r="B284" s="18" t="s">
        <v>543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544</v>
      </c>
      <c r="B285" s="18" t="s">
        <v>545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154417.59</v>
      </c>
      <c r="AY285" s="19">
        <v>171379.32</v>
      </c>
    </row>
    <row r="286" spans="1:51" x14ac:dyDescent="0.25">
      <c r="A286" s="17" t="s">
        <v>546</v>
      </c>
      <c r="B286" s="18" t="s">
        <v>547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6279.92</v>
      </c>
    </row>
    <row r="287" spans="1:51" x14ac:dyDescent="0.25">
      <c r="A287" s="9" t="s">
        <v>548</v>
      </c>
      <c r="B287" s="20" t="s">
        <v>549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13386856.550000001</v>
      </c>
      <c r="AY287" s="14">
        <f>AY288+AY298+AY308+AY318+AY328+AY338+AY346+AY356+AY362</f>
        <v>13328355.039999999</v>
      </c>
    </row>
    <row r="288" spans="1:51" x14ac:dyDescent="0.25">
      <c r="A288" s="9" t="s">
        <v>550</v>
      </c>
      <c r="B288" s="15" t="s">
        <v>551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9696665.5299999993</v>
      </c>
      <c r="AY288" s="16">
        <v>9597916.2899999991</v>
      </c>
    </row>
    <row r="289" spans="1:51" x14ac:dyDescent="0.25">
      <c r="A289" s="17" t="s">
        <v>552</v>
      </c>
      <c r="B289" s="18" t="s">
        <v>553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9528357.0199999996</v>
      </c>
      <c r="AY289" s="19">
        <v>9421277</v>
      </c>
    </row>
    <row r="290" spans="1:51" x14ac:dyDescent="0.25">
      <c r="A290" s="17" t="s">
        <v>554</v>
      </c>
      <c r="B290" s="18" t="s">
        <v>555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7737.13</v>
      </c>
      <c r="AY290" s="19">
        <v>2605.48</v>
      </c>
    </row>
    <row r="291" spans="1:51" x14ac:dyDescent="0.25">
      <c r="A291" s="17" t="s">
        <v>556</v>
      </c>
      <c r="B291" s="18" t="s">
        <v>557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580</v>
      </c>
      <c r="AY291" s="19">
        <v>0</v>
      </c>
    </row>
    <row r="292" spans="1:51" x14ac:dyDescent="0.25">
      <c r="A292" s="17" t="s">
        <v>558</v>
      </c>
      <c r="B292" s="18" t="s">
        <v>559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144591.51999999999</v>
      </c>
      <c r="AY292" s="19">
        <v>148540.17000000001</v>
      </c>
    </row>
    <row r="293" spans="1:51" x14ac:dyDescent="0.25">
      <c r="A293" s="17" t="s">
        <v>560</v>
      </c>
      <c r="B293" s="18" t="s">
        <v>561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3957</v>
      </c>
      <c r="AY293" s="19">
        <v>16470</v>
      </c>
    </row>
    <row r="294" spans="1:51" x14ac:dyDescent="0.25">
      <c r="A294" s="17" t="s">
        <v>562</v>
      </c>
      <c r="B294" s="18" t="s">
        <v>563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0</v>
      </c>
      <c r="AY294" s="19">
        <v>0</v>
      </c>
    </row>
    <row r="295" spans="1:51" x14ac:dyDescent="0.25">
      <c r="A295" s="17" t="s">
        <v>564</v>
      </c>
      <c r="B295" s="18" t="s">
        <v>565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11442.86</v>
      </c>
      <c r="AY295" s="19">
        <v>9023.64</v>
      </c>
    </row>
    <row r="296" spans="1:51" x14ac:dyDescent="0.25">
      <c r="A296" s="17" t="s">
        <v>566</v>
      </c>
      <c r="B296" s="18" t="s">
        <v>567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0</v>
      </c>
      <c r="AY296" s="19">
        <v>0</v>
      </c>
    </row>
    <row r="297" spans="1:51" x14ac:dyDescent="0.25">
      <c r="A297" s="17" t="s">
        <v>568</v>
      </c>
      <c r="B297" s="18" t="s">
        <v>569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570</v>
      </c>
      <c r="B298" s="15" t="s">
        <v>571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447639.98</v>
      </c>
      <c r="AY298" s="16">
        <f>SUM(AY299:AY307)</f>
        <v>162894.85999999999</v>
      </c>
    </row>
    <row r="299" spans="1:51" x14ac:dyDescent="0.25">
      <c r="A299" s="17" t="s">
        <v>572</v>
      </c>
      <c r="B299" s="18" t="s">
        <v>573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0</v>
      </c>
    </row>
    <row r="300" spans="1:51" x14ac:dyDescent="0.25">
      <c r="A300" s="17" t="s">
        <v>574</v>
      </c>
      <c r="B300" s="18" t="s">
        <v>575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0</v>
      </c>
      <c r="AY300" s="19">
        <v>0</v>
      </c>
    </row>
    <row r="301" spans="1:51" x14ac:dyDescent="0.25">
      <c r="A301" s="17" t="s">
        <v>576</v>
      </c>
      <c r="B301" s="18" t="s">
        <v>577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41211.97</v>
      </c>
      <c r="AY301" s="19">
        <v>26536.86</v>
      </c>
    </row>
    <row r="302" spans="1:51" x14ac:dyDescent="0.25">
      <c r="A302" s="17" t="s">
        <v>578</v>
      </c>
      <c r="B302" s="18" t="s">
        <v>579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580</v>
      </c>
      <c r="B303" s="18" t="s">
        <v>581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0</v>
      </c>
      <c r="AY303" s="19">
        <v>43152</v>
      </c>
    </row>
    <row r="304" spans="1:51" x14ac:dyDescent="0.25">
      <c r="A304" s="17" t="s">
        <v>582</v>
      </c>
      <c r="B304" s="18" t="s">
        <v>583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406428.01</v>
      </c>
      <c r="AY304" s="19">
        <v>81200</v>
      </c>
    </row>
    <row r="305" spans="1:51" x14ac:dyDescent="0.25">
      <c r="A305" s="17" t="s">
        <v>584</v>
      </c>
      <c r="B305" s="18" t="s">
        <v>585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12006</v>
      </c>
    </row>
    <row r="306" spans="1:51" x14ac:dyDescent="0.25">
      <c r="A306" s="17" t="s">
        <v>586</v>
      </c>
      <c r="B306" s="18" t="s">
        <v>587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588</v>
      </c>
      <c r="B307" s="18" t="s">
        <v>589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0</v>
      </c>
      <c r="AY307" s="19">
        <v>0</v>
      </c>
    </row>
    <row r="308" spans="1:51" x14ac:dyDescent="0.25">
      <c r="A308" s="9" t="s">
        <v>590</v>
      </c>
      <c r="B308" s="15" t="s">
        <v>591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543225.63</v>
      </c>
      <c r="AY308" s="16">
        <f>SUM(AY309:AY317)</f>
        <v>875234.98</v>
      </c>
    </row>
    <row r="309" spans="1:51" x14ac:dyDescent="0.25">
      <c r="A309" s="17" t="s">
        <v>592</v>
      </c>
      <c r="B309" s="18" t="s">
        <v>593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594</v>
      </c>
      <c r="B310" s="18" t="s">
        <v>595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596</v>
      </c>
      <c r="B311" s="18" t="s">
        <v>597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0</v>
      </c>
      <c r="AY311" s="19">
        <v>1914</v>
      </c>
    </row>
    <row r="312" spans="1:51" x14ac:dyDescent="0.25">
      <c r="A312" s="17" t="s">
        <v>598</v>
      </c>
      <c r="B312" s="18" t="s">
        <v>599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626.4</v>
      </c>
      <c r="AY312" s="19">
        <v>0</v>
      </c>
    </row>
    <row r="313" spans="1:51" x14ac:dyDescent="0.25">
      <c r="A313" s="17" t="s">
        <v>600</v>
      </c>
      <c r="B313" s="18" t="s">
        <v>601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602</v>
      </c>
      <c r="B314" s="18" t="s">
        <v>603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454267.23</v>
      </c>
      <c r="AY314" s="19">
        <v>379171.64</v>
      </c>
    </row>
    <row r="315" spans="1:51" x14ac:dyDescent="0.25">
      <c r="A315" s="17" t="s">
        <v>604</v>
      </c>
      <c r="B315" s="18" t="s">
        <v>605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5220</v>
      </c>
      <c r="AY315" s="19">
        <v>10440</v>
      </c>
    </row>
    <row r="316" spans="1:51" x14ac:dyDescent="0.25">
      <c r="A316" s="17" t="s">
        <v>606</v>
      </c>
      <c r="B316" s="18" t="s">
        <v>607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608</v>
      </c>
      <c r="B317" s="18" t="s">
        <v>609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83112</v>
      </c>
      <c r="AY317" s="19">
        <v>483709.34</v>
      </c>
    </row>
    <row r="318" spans="1:51" x14ac:dyDescent="0.25">
      <c r="A318" s="9" t="s">
        <v>610</v>
      </c>
      <c r="B318" s="15" t="s">
        <v>611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426834.32999999996</v>
      </c>
      <c r="AY318" s="16">
        <f>SUM(AY319:AY327)</f>
        <v>384812.92</v>
      </c>
    </row>
    <row r="319" spans="1:51" x14ac:dyDescent="0.25">
      <c r="A319" s="17" t="s">
        <v>612</v>
      </c>
      <c r="B319" s="18" t="s">
        <v>613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34887.449999999997</v>
      </c>
      <c r="AY319" s="19">
        <v>32282.28</v>
      </c>
    </row>
    <row r="320" spans="1:51" x14ac:dyDescent="0.25">
      <c r="A320" s="17" t="s">
        <v>614</v>
      </c>
      <c r="B320" s="18" t="s">
        <v>615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616</v>
      </c>
      <c r="B321" s="18" t="s">
        <v>617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618</v>
      </c>
      <c r="B322" s="18" t="s">
        <v>619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8734.2199999999993</v>
      </c>
      <c r="AY322" s="19">
        <v>8498.16</v>
      </c>
    </row>
    <row r="323" spans="1:51" x14ac:dyDescent="0.25">
      <c r="A323" s="17" t="s">
        <v>620</v>
      </c>
      <c r="B323" s="18" t="s">
        <v>621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383212.66</v>
      </c>
      <c r="AY323" s="19">
        <v>344032.48</v>
      </c>
    </row>
    <row r="324" spans="1:51" x14ac:dyDescent="0.25">
      <c r="A324" s="17" t="s">
        <v>622</v>
      </c>
      <c r="B324" s="18" t="s">
        <v>623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624</v>
      </c>
      <c r="B325" s="18" t="s">
        <v>625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0</v>
      </c>
    </row>
    <row r="326" spans="1:51" x14ac:dyDescent="0.25">
      <c r="A326" s="17" t="s">
        <v>626</v>
      </c>
      <c r="B326" s="18" t="s">
        <v>627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628</v>
      </c>
      <c r="B327" s="18" t="s">
        <v>629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630</v>
      </c>
      <c r="B328" s="15" t="s">
        <v>631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476356.5</v>
      </c>
      <c r="AY328" s="16">
        <f>SUM(AY329:AY337)</f>
        <v>248132.59000000003</v>
      </c>
    </row>
    <row r="329" spans="1:51" x14ac:dyDescent="0.25">
      <c r="A329" s="17" t="s">
        <v>632</v>
      </c>
      <c r="B329" s="18" t="s">
        <v>633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79234.31</v>
      </c>
      <c r="AY329" s="19">
        <v>384.97</v>
      </c>
    </row>
    <row r="330" spans="1:51" x14ac:dyDescent="0.25">
      <c r="A330" s="17" t="s">
        <v>634</v>
      </c>
      <c r="B330" s="18" t="s">
        <v>635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0</v>
      </c>
      <c r="AY330" s="19">
        <v>0</v>
      </c>
    </row>
    <row r="331" spans="1:51" x14ac:dyDescent="0.25">
      <c r="A331" s="17" t="s">
        <v>636</v>
      </c>
      <c r="B331" s="18" t="s">
        <v>637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696</v>
      </c>
      <c r="AY331" s="19">
        <v>4002</v>
      </c>
    </row>
    <row r="332" spans="1:51" x14ac:dyDescent="0.25">
      <c r="A332" s="17" t="s">
        <v>638</v>
      </c>
      <c r="B332" s="18" t="s">
        <v>639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0</v>
      </c>
    </row>
    <row r="333" spans="1:51" x14ac:dyDescent="0.25">
      <c r="A333" s="17" t="s">
        <v>640</v>
      </c>
      <c r="B333" s="18" t="s">
        <v>641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199530.1</v>
      </c>
      <c r="AY333" s="19">
        <v>213103.57</v>
      </c>
    </row>
    <row r="334" spans="1:51" x14ac:dyDescent="0.25">
      <c r="A334" s="17" t="s">
        <v>642</v>
      </c>
      <c r="B334" s="18" t="s">
        <v>643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25">
      <c r="A335" s="17" t="s">
        <v>644</v>
      </c>
      <c r="B335" s="18" t="s">
        <v>645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179496.09</v>
      </c>
      <c r="AY335" s="19">
        <v>11262.01</v>
      </c>
    </row>
    <row r="336" spans="1:51" x14ac:dyDescent="0.25">
      <c r="A336" s="17" t="s">
        <v>646</v>
      </c>
      <c r="B336" s="18" t="s">
        <v>647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17400</v>
      </c>
      <c r="AY336" s="19">
        <v>19380.04</v>
      </c>
    </row>
    <row r="337" spans="1:51" x14ac:dyDescent="0.25">
      <c r="A337" s="17" t="s">
        <v>648</v>
      </c>
      <c r="B337" s="18" t="s">
        <v>649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0</v>
      </c>
      <c r="AY337" s="19">
        <v>0</v>
      </c>
    </row>
    <row r="338" spans="1:51" x14ac:dyDescent="0.25">
      <c r="A338" s="9" t="s">
        <v>650</v>
      </c>
      <c r="B338" s="15" t="s">
        <v>651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62106.400000000001</v>
      </c>
      <c r="AY338" s="16">
        <f>SUM(AY339:AY345)</f>
        <v>67280</v>
      </c>
    </row>
    <row r="339" spans="1:51" x14ac:dyDescent="0.25">
      <c r="A339" s="17" t="s">
        <v>652</v>
      </c>
      <c r="B339" s="18" t="s">
        <v>653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62106.400000000001</v>
      </c>
      <c r="AY339" s="19">
        <v>67280</v>
      </c>
    </row>
    <row r="340" spans="1:51" x14ac:dyDescent="0.25">
      <c r="A340" s="17" t="s">
        <v>654</v>
      </c>
      <c r="B340" s="18" t="s">
        <v>655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656</v>
      </c>
      <c r="B341" s="18" t="s">
        <v>657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658</v>
      </c>
      <c r="B342" s="18" t="s">
        <v>659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660</v>
      </c>
      <c r="B343" s="18" t="s">
        <v>661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662</v>
      </c>
      <c r="B344" s="18" t="s">
        <v>663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664</v>
      </c>
      <c r="B345" s="18" t="s">
        <v>665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666</v>
      </c>
      <c r="B346" s="15" t="s">
        <v>667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0</v>
      </c>
      <c r="AY346" s="16">
        <f>SUM(AY347:AY355)</f>
        <v>0</v>
      </c>
    </row>
    <row r="347" spans="1:51" x14ac:dyDescent="0.25">
      <c r="A347" s="17" t="s">
        <v>668</v>
      </c>
      <c r="B347" s="18" t="s">
        <v>669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0</v>
      </c>
    </row>
    <row r="348" spans="1:51" x14ac:dyDescent="0.25">
      <c r="A348" s="17" t="s">
        <v>670</v>
      </c>
      <c r="B348" s="18" t="s">
        <v>671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0</v>
      </c>
    </row>
    <row r="349" spans="1:51" x14ac:dyDescent="0.25">
      <c r="A349" s="17" t="s">
        <v>672</v>
      </c>
      <c r="B349" s="18" t="s">
        <v>673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674</v>
      </c>
      <c r="B350" s="18" t="s">
        <v>675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25">
      <c r="A351" s="17" t="s">
        <v>676</v>
      </c>
      <c r="B351" s="18" t="s">
        <v>677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0</v>
      </c>
      <c r="AY351" s="19">
        <v>0</v>
      </c>
    </row>
    <row r="352" spans="1:51" x14ac:dyDescent="0.25">
      <c r="A352" s="17" t="s">
        <v>678</v>
      </c>
      <c r="B352" s="18" t="s">
        <v>679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680</v>
      </c>
      <c r="B353" s="18" t="s">
        <v>681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682</v>
      </c>
      <c r="B354" s="18" t="s">
        <v>683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684</v>
      </c>
      <c r="B355" s="18" t="s">
        <v>685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0</v>
      </c>
      <c r="AY355" s="19">
        <v>0</v>
      </c>
    </row>
    <row r="356" spans="1:51" x14ac:dyDescent="0.25">
      <c r="A356" s="9" t="s">
        <v>686</v>
      </c>
      <c r="B356" s="15" t="s">
        <v>687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423324.31</v>
      </c>
      <c r="AY356" s="16">
        <f>SUM(AY357:AY361)</f>
        <v>322216.21999999997</v>
      </c>
    </row>
    <row r="357" spans="1:51" x14ac:dyDescent="0.25">
      <c r="A357" s="17" t="s">
        <v>688</v>
      </c>
      <c r="B357" s="18" t="s">
        <v>689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690</v>
      </c>
      <c r="B358" s="18" t="s">
        <v>691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423324.31</v>
      </c>
      <c r="AY358" s="19">
        <v>322216.21999999997</v>
      </c>
    </row>
    <row r="359" spans="1:51" x14ac:dyDescent="0.25">
      <c r="A359" s="17" t="s">
        <v>692</v>
      </c>
      <c r="B359" s="18" t="s">
        <v>693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694</v>
      </c>
      <c r="B360" s="18" t="s">
        <v>695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696</v>
      </c>
      <c r="B361" s="18" t="s">
        <v>697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698</v>
      </c>
      <c r="B362" s="15" t="s">
        <v>699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1310703.8700000001</v>
      </c>
      <c r="AY362" s="16">
        <f>SUM(AY363:AY371)</f>
        <v>1669867.18</v>
      </c>
    </row>
    <row r="363" spans="1:51" x14ac:dyDescent="0.25">
      <c r="A363" s="17" t="s">
        <v>700</v>
      </c>
      <c r="B363" s="18" t="s">
        <v>701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702</v>
      </c>
      <c r="B364" s="18" t="s">
        <v>703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315898.76</v>
      </c>
      <c r="AY364" s="19">
        <v>272241</v>
      </c>
    </row>
    <row r="365" spans="1:51" x14ac:dyDescent="0.25">
      <c r="A365" s="17" t="s">
        <v>704</v>
      </c>
      <c r="B365" s="18" t="s">
        <v>705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706</v>
      </c>
      <c r="B366" s="18" t="s">
        <v>707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684577.35</v>
      </c>
      <c r="AY366" s="19">
        <v>1181989.26</v>
      </c>
    </row>
    <row r="367" spans="1:51" x14ac:dyDescent="0.25">
      <c r="A367" s="17" t="s">
        <v>708</v>
      </c>
      <c r="B367" s="18" t="s">
        <v>709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0</v>
      </c>
      <c r="AY367" s="19">
        <v>3579</v>
      </c>
    </row>
    <row r="368" spans="1:51" x14ac:dyDescent="0.25">
      <c r="A368" s="17" t="s">
        <v>710</v>
      </c>
      <c r="B368" s="18" t="s">
        <v>711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0</v>
      </c>
      <c r="AY368" s="19">
        <v>0</v>
      </c>
    </row>
    <row r="369" spans="1:51" x14ac:dyDescent="0.25">
      <c r="A369" s="17" t="s">
        <v>712</v>
      </c>
      <c r="B369" s="18" t="s">
        <v>713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714</v>
      </c>
      <c r="B370" s="18" t="s">
        <v>715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716</v>
      </c>
      <c r="B371" s="18" t="s">
        <v>717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310227.76</v>
      </c>
      <c r="AY371" s="19">
        <v>212057.92</v>
      </c>
    </row>
    <row r="372" spans="1:51" ht="15.75" x14ac:dyDescent="0.25">
      <c r="A372" s="9" t="s">
        <v>718</v>
      </c>
      <c r="B372" s="23" t="s">
        <v>719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5055080.07</v>
      </c>
      <c r="AY372" s="12">
        <f>AY373+AY385+AY391+AY403+AY416+AY423+AY433+AY436+AY447</f>
        <v>8639709.4400000013</v>
      </c>
    </row>
    <row r="373" spans="1:51" x14ac:dyDescent="0.25">
      <c r="A373" s="9" t="s">
        <v>720</v>
      </c>
      <c r="B373" s="20" t="s">
        <v>721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722</v>
      </c>
      <c r="B374" s="15" t="s">
        <v>723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724</v>
      </c>
      <c r="B375" s="18" t="s">
        <v>725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726</v>
      </c>
      <c r="B376" s="18" t="s">
        <v>727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728</v>
      </c>
      <c r="B377" s="18" t="s">
        <v>729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730</v>
      </c>
      <c r="B378" s="18" t="s">
        <v>731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732</v>
      </c>
      <c r="B379" s="18" t="s">
        <v>733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734</v>
      </c>
      <c r="B380" s="18" t="s">
        <v>735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736</v>
      </c>
      <c r="B381" s="18" t="s">
        <v>737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738</v>
      </c>
      <c r="B382" s="18" t="s">
        <v>739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740</v>
      </c>
      <c r="B383" s="18" t="s">
        <v>741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742</v>
      </c>
      <c r="B384" s="15" t="s">
        <v>743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744</v>
      </c>
      <c r="B385" s="20" t="s">
        <v>745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0</v>
      </c>
      <c r="AY385" s="14">
        <f>AY386+AY390</f>
        <v>0</v>
      </c>
    </row>
    <row r="386" spans="1:51" x14ac:dyDescent="0.25">
      <c r="A386" s="9">
        <v>52210</v>
      </c>
      <c r="B386" s="15" t="s">
        <v>746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0</v>
      </c>
      <c r="AY386" s="16">
        <f>SUM(AY387:AY389)</f>
        <v>0</v>
      </c>
    </row>
    <row r="387" spans="1:51" x14ac:dyDescent="0.25">
      <c r="A387" s="17" t="s">
        <v>747</v>
      </c>
      <c r="B387" s="18" t="s">
        <v>748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0</v>
      </c>
      <c r="AY387" s="19">
        <v>0</v>
      </c>
    </row>
    <row r="388" spans="1:51" x14ac:dyDescent="0.25">
      <c r="A388" s="17" t="s">
        <v>749</v>
      </c>
      <c r="B388" s="18" t="s">
        <v>750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751</v>
      </c>
      <c r="B389" s="18" t="s">
        <v>752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753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754</v>
      </c>
      <c r="B391" s="20" t="s">
        <v>755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880000</v>
      </c>
      <c r="AY391" s="14">
        <f>AY392+AY401</f>
        <v>1600000</v>
      </c>
    </row>
    <row r="392" spans="1:51" x14ac:dyDescent="0.25">
      <c r="A392" s="9" t="s">
        <v>756</v>
      </c>
      <c r="B392" s="15" t="s">
        <v>757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880000</v>
      </c>
      <c r="AY392" s="16">
        <f>SUM(AY393:AY400)</f>
        <v>1600000</v>
      </c>
    </row>
    <row r="393" spans="1:51" x14ac:dyDescent="0.25">
      <c r="A393" s="17" t="s">
        <v>758</v>
      </c>
      <c r="B393" s="18" t="s">
        <v>759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760</v>
      </c>
      <c r="B394" s="18" t="s">
        <v>761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762</v>
      </c>
      <c r="B395" s="18" t="s">
        <v>763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764</v>
      </c>
      <c r="B396" s="18" t="s">
        <v>765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766</v>
      </c>
      <c r="B397" s="18" t="s">
        <v>767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768</v>
      </c>
      <c r="B398" s="18" t="s">
        <v>769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770</v>
      </c>
      <c r="B399" s="18" t="s">
        <v>771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0</v>
      </c>
    </row>
    <row r="400" spans="1:51" x14ac:dyDescent="0.25">
      <c r="A400" s="17" t="s">
        <v>772</v>
      </c>
      <c r="B400" s="18" t="s">
        <v>773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880000</v>
      </c>
      <c r="AY400" s="19">
        <v>1600000</v>
      </c>
    </row>
    <row r="401" spans="1:51" x14ac:dyDescent="0.25">
      <c r="A401" s="9" t="s">
        <v>774</v>
      </c>
      <c r="B401" s="15" t="s">
        <v>775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776</v>
      </c>
      <c r="B402" s="18" t="s">
        <v>777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778</v>
      </c>
      <c r="B403" s="20" t="s">
        <v>779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1177595.8999999999</v>
      </c>
      <c r="AY403" s="14">
        <f>AY404+AY406+AY408+AY414</f>
        <v>4745412.32</v>
      </c>
    </row>
    <row r="404" spans="1:51" x14ac:dyDescent="0.25">
      <c r="A404" s="9" t="s">
        <v>780</v>
      </c>
      <c r="B404" s="15" t="s">
        <v>781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688395.9</v>
      </c>
      <c r="AY404" s="16">
        <f>SUM(AY405)</f>
        <v>4298502.32</v>
      </c>
    </row>
    <row r="405" spans="1:51" x14ac:dyDescent="0.25">
      <c r="A405" s="17" t="s">
        <v>782</v>
      </c>
      <c r="B405" s="18" t="s">
        <v>783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688395.9</v>
      </c>
      <c r="AY405" s="19">
        <v>4298502.32</v>
      </c>
    </row>
    <row r="406" spans="1:51" x14ac:dyDescent="0.25">
      <c r="A406" s="9" t="s">
        <v>784</v>
      </c>
      <c r="B406" s="15" t="s">
        <v>785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0</v>
      </c>
      <c r="AY406" s="16">
        <f>SUM(AY407)</f>
        <v>0</v>
      </c>
    </row>
    <row r="407" spans="1:51" x14ac:dyDescent="0.25">
      <c r="A407" s="17" t="s">
        <v>786</v>
      </c>
      <c r="B407" s="18" t="s">
        <v>787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0</v>
      </c>
      <c r="AY407" s="19">
        <v>0</v>
      </c>
    </row>
    <row r="408" spans="1:51" x14ac:dyDescent="0.25">
      <c r="A408" s="9" t="s">
        <v>788</v>
      </c>
      <c r="B408" s="15" t="s">
        <v>789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489200</v>
      </c>
      <c r="AY408" s="16">
        <f>SUM(AY409:AY413)</f>
        <v>446910</v>
      </c>
    </row>
    <row r="409" spans="1:51" x14ac:dyDescent="0.25">
      <c r="A409" s="17" t="s">
        <v>790</v>
      </c>
      <c r="B409" s="18" t="s">
        <v>791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489200</v>
      </c>
      <c r="AY409" s="19">
        <v>446910</v>
      </c>
    </row>
    <row r="410" spans="1:51" x14ac:dyDescent="0.25">
      <c r="A410" s="17" t="s">
        <v>792</v>
      </c>
      <c r="B410" s="18" t="s">
        <v>793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794</v>
      </c>
      <c r="B411" s="18" t="s">
        <v>795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0</v>
      </c>
      <c r="AY411" s="19">
        <v>0</v>
      </c>
    </row>
    <row r="412" spans="1:51" x14ac:dyDescent="0.25">
      <c r="A412" s="17" t="s">
        <v>796</v>
      </c>
      <c r="B412" s="18" t="s">
        <v>797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798</v>
      </c>
      <c r="B413" s="18" t="s">
        <v>799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800</v>
      </c>
      <c r="B414" s="15" t="s">
        <v>801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802</v>
      </c>
      <c r="B415" s="18" t="s">
        <v>803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804</v>
      </c>
      <c r="B416" s="20" t="s">
        <v>805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2997484.17</v>
      </c>
      <c r="AY416" s="14">
        <f>AY417+AY419+AY421</f>
        <v>2294297.12</v>
      </c>
    </row>
    <row r="417" spans="1:51" x14ac:dyDescent="0.25">
      <c r="A417" s="9" t="s">
        <v>806</v>
      </c>
      <c r="B417" s="15" t="s">
        <v>807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0</v>
      </c>
      <c r="AY417" s="16">
        <f>SUM(AY418)</f>
        <v>0</v>
      </c>
    </row>
    <row r="418" spans="1:51" x14ac:dyDescent="0.25">
      <c r="A418" s="17" t="s">
        <v>808</v>
      </c>
      <c r="B418" s="18" t="s">
        <v>809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0</v>
      </c>
      <c r="AY418" s="19">
        <v>0</v>
      </c>
    </row>
    <row r="419" spans="1:51" x14ac:dyDescent="0.25">
      <c r="A419" s="9" t="s">
        <v>810</v>
      </c>
      <c r="B419" s="15" t="s">
        <v>811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2997484.17</v>
      </c>
      <c r="AY419" s="16">
        <f>SUM(AY420)</f>
        <v>2294297.12</v>
      </c>
    </row>
    <row r="420" spans="1:51" x14ac:dyDescent="0.25">
      <c r="A420" s="17" t="s">
        <v>812</v>
      </c>
      <c r="B420" s="18" t="s">
        <v>813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2997484.17</v>
      </c>
      <c r="AY420" s="19">
        <v>2294297.12</v>
      </c>
    </row>
    <row r="421" spans="1:51" x14ac:dyDescent="0.25">
      <c r="A421" s="9" t="s">
        <v>814</v>
      </c>
      <c r="B421" s="15" t="s">
        <v>815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816</v>
      </c>
      <c r="B422" s="18" t="s">
        <v>817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818</v>
      </c>
      <c r="B423" s="20" t="s">
        <v>819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820</v>
      </c>
      <c r="B424" s="15" t="s">
        <v>821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822</v>
      </c>
      <c r="B425" s="18" t="s">
        <v>823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824</v>
      </c>
      <c r="B426" s="18" t="s">
        <v>825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826</v>
      </c>
      <c r="B427" s="18" t="s">
        <v>827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828</v>
      </c>
      <c r="B428" s="15" t="s">
        <v>829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822</v>
      </c>
      <c r="B429" s="18" t="s">
        <v>830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824</v>
      </c>
      <c r="B430" s="18" t="s">
        <v>831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826</v>
      </c>
      <c r="B431" s="18" t="s">
        <v>832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833</v>
      </c>
      <c r="B432" s="18" t="s">
        <v>834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835</v>
      </c>
      <c r="B433" s="20" t="s">
        <v>836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837</v>
      </c>
      <c r="B434" s="15" t="s">
        <v>838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839</v>
      </c>
      <c r="B435" s="18" t="s">
        <v>840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841</v>
      </c>
      <c r="B436" s="20" t="s">
        <v>842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843</v>
      </c>
      <c r="B437" s="15" t="s">
        <v>844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845</v>
      </c>
      <c r="B438" s="18" t="s">
        <v>846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847</v>
      </c>
      <c r="B439" s="15" t="s">
        <v>848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849</v>
      </c>
      <c r="B440" s="18" t="s">
        <v>850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851</v>
      </c>
      <c r="B441" s="15" t="s">
        <v>852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853</v>
      </c>
      <c r="B442" s="18" t="s">
        <v>854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855</v>
      </c>
      <c r="B443" s="15" t="s">
        <v>856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857</v>
      </c>
      <c r="B444" s="18" t="s">
        <v>858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859</v>
      </c>
      <c r="B445" s="15" t="s">
        <v>860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861</v>
      </c>
      <c r="B446" s="18" t="s">
        <v>862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863</v>
      </c>
      <c r="B447" s="20" t="s">
        <v>864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865</v>
      </c>
      <c r="B448" s="15" t="s">
        <v>866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867</v>
      </c>
      <c r="B449" s="18" t="s">
        <v>868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869</v>
      </c>
      <c r="B450" s="18" t="s">
        <v>870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871</v>
      </c>
      <c r="B451" s="15" t="s">
        <v>872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873</v>
      </c>
      <c r="B452" s="18" t="s">
        <v>874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875</v>
      </c>
      <c r="B453" s="23" t="s">
        <v>876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877</v>
      </c>
      <c r="B454" s="20" t="s">
        <v>878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879</v>
      </c>
      <c r="B455" s="15" t="s">
        <v>880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881</v>
      </c>
      <c r="B456" s="18" t="s">
        <v>882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883</v>
      </c>
      <c r="B457" s="18" t="s">
        <v>884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885</v>
      </c>
      <c r="B458" s="18" t="s">
        <v>886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887</v>
      </c>
      <c r="B459" s="15" t="s">
        <v>888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889</v>
      </c>
      <c r="B460" s="18" t="s">
        <v>890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891</v>
      </c>
      <c r="B461" s="18" t="s">
        <v>892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893</v>
      </c>
      <c r="B462" s="18" t="s">
        <v>894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895</v>
      </c>
      <c r="B463" s="20" t="s">
        <v>896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897</v>
      </c>
      <c r="B464" s="15" t="s">
        <v>898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899</v>
      </c>
      <c r="B465" s="18" t="s">
        <v>900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901</v>
      </c>
      <c r="B466" s="18" t="s">
        <v>902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903</v>
      </c>
      <c r="B467" s="18" t="s">
        <v>904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905</v>
      </c>
      <c r="B468" s="18" t="s">
        <v>906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907</v>
      </c>
      <c r="B469" s="15" t="s">
        <v>908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909</v>
      </c>
      <c r="B470" s="18" t="s">
        <v>910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911</v>
      </c>
      <c r="B471" s="20" t="s">
        <v>912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913</v>
      </c>
      <c r="B472" s="15" t="s">
        <v>914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915</v>
      </c>
      <c r="B473" s="18" t="s">
        <v>916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917</v>
      </c>
      <c r="B474" s="15" t="s">
        <v>918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919</v>
      </c>
      <c r="B475" s="18" t="s">
        <v>920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921</v>
      </c>
      <c r="B476" s="18" t="s">
        <v>922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923</v>
      </c>
      <c r="B477" s="23" t="s">
        <v>924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824919.45</v>
      </c>
      <c r="AY477" s="12">
        <f>AY478+AY489+AY494+AY499+AY502</f>
        <v>1121999.23</v>
      </c>
    </row>
    <row r="478" spans="1:51" x14ac:dyDescent="0.25">
      <c r="A478" s="9" t="s">
        <v>925</v>
      </c>
      <c r="B478" s="20" t="s">
        <v>926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824919.45</v>
      </c>
      <c r="AY478" s="14">
        <f>AY479+AY483</f>
        <v>1121999.23</v>
      </c>
    </row>
    <row r="479" spans="1:51" x14ac:dyDescent="0.25">
      <c r="A479" s="9" t="s">
        <v>927</v>
      </c>
      <c r="B479" s="15" t="s">
        <v>928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824919.45</v>
      </c>
      <c r="AY479" s="16">
        <f>SUM(AY480:AY482)</f>
        <v>1121999.23</v>
      </c>
    </row>
    <row r="480" spans="1:51" x14ac:dyDescent="0.25">
      <c r="A480" s="17" t="s">
        <v>929</v>
      </c>
      <c r="B480" s="18" t="s">
        <v>930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824919.45</v>
      </c>
      <c r="AY480" s="19">
        <v>1121999.23</v>
      </c>
    </row>
    <row r="481" spans="1:51" x14ac:dyDescent="0.25">
      <c r="A481" s="17" t="s">
        <v>931</v>
      </c>
      <c r="B481" s="18" t="s">
        <v>932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933</v>
      </c>
      <c r="B482" s="18" t="s">
        <v>934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935</v>
      </c>
      <c r="B483" s="15" t="s">
        <v>936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937</v>
      </c>
      <c r="B484" s="18" t="s">
        <v>938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939</v>
      </c>
      <c r="B485" s="18" t="s">
        <v>940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941</v>
      </c>
      <c r="B486" s="18" t="s">
        <v>942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943</v>
      </c>
      <c r="B487" s="18" t="s">
        <v>944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945</v>
      </c>
      <c r="B488" s="18" t="s">
        <v>946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947</v>
      </c>
      <c r="B489" s="20" t="s">
        <v>948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949</v>
      </c>
      <c r="B490" s="15" t="s">
        <v>950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951</v>
      </c>
      <c r="B491" s="18" t="s">
        <v>952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953</v>
      </c>
      <c r="B492" s="15" t="s">
        <v>954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955</v>
      </c>
      <c r="B493" s="18" t="s">
        <v>956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957</v>
      </c>
      <c r="B494" s="20" t="s">
        <v>958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959</v>
      </c>
      <c r="B495" s="15" t="s">
        <v>960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961</v>
      </c>
      <c r="B496" s="18" t="s">
        <v>962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963</v>
      </c>
      <c r="B497" s="15" t="s">
        <v>964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965</v>
      </c>
      <c r="B498" s="18" t="s">
        <v>966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967</v>
      </c>
      <c r="B499" s="20" t="s">
        <v>968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969</v>
      </c>
      <c r="B500" s="15" t="s">
        <v>970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971</v>
      </c>
      <c r="B501" s="18" t="s">
        <v>972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973</v>
      </c>
      <c r="B502" s="20" t="s">
        <v>974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975</v>
      </c>
      <c r="B503" s="15" t="s">
        <v>976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977</v>
      </c>
      <c r="B504" s="18" t="s">
        <v>978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979</v>
      </c>
      <c r="B505" s="15" t="s">
        <v>980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981</v>
      </c>
      <c r="B506" s="18" t="s">
        <v>982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983</v>
      </c>
      <c r="B507" s="23" t="s">
        <v>984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985</v>
      </c>
      <c r="B508" s="20" t="s">
        <v>986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987</v>
      </c>
      <c r="B509" s="15" t="s">
        <v>988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989</v>
      </c>
      <c r="B510" s="15" t="s">
        <v>990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991</v>
      </c>
      <c r="B511" s="15" t="s">
        <v>992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993</v>
      </c>
      <c r="B512" s="15" t="s">
        <v>994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995</v>
      </c>
      <c r="B513" s="15" t="s">
        <v>996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997</v>
      </c>
      <c r="B514" s="15" t="s">
        <v>998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999</v>
      </c>
      <c r="B515" s="15" t="s">
        <v>1000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1001</v>
      </c>
      <c r="B516" s="15" t="s">
        <v>1002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1003</v>
      </c>
      <c r="B517" s="20" t="s">
        <v>1004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1005</v>
      </c>
      <c r="B518" s="15" t="s">
        <v>1006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1007</v>
      </c>
      <c r="B519" s="15" t="s">
        <v>1008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1009</v>
      </c>
      <c r="B520" s="20" t="s">
        <v>1010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1011</v>
      </c>
      <c r="B521" s="15" t="s">
        <v>1012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1013</v>
      </c>
      <c r="B522" s="15" t="s">
        <v>1014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1015</v>
      </c>
      <c r="B523" s="15" t="s">
        <v>1016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1017</v>
      </c>
      <c r="B524" s="15" t="s">
        <v>1018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1019</v>
      </c>
      <c r="B525" s="15" t="s">
        <v>1020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1021</v>
      </c>
      <c r="B526" s="20" t="s">
        <v>1022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1023</v>
      </c>
      <c r="B527" s="15" t="s">
        <v>1024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1025</v>
      </c>
      <c r="B528" s="20" t="s">
        <v>1026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1027</v>
      </c>
      <c r="B529" s="15" t="s">
        <v>1028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1029</v>
      </c>
      <c r="B530" s="20" t="s">
        <v>1030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1031</v>
      </c>
      <c r="B531" s="15" t="s">
        <v>1032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1033</v>
      </c>
      <c r="B532" s="15" t="s">
        <v>1034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1035</v>
      </c>
      <c r="B533" s="15" t="s">
        <v>1036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1037</v>
      </c>
      <c r="B534" s="15" t="s">
        <v>1038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1039</v>
      </c>
      <c r="B535" s="15" t="s">
        <v>1040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1041</v>
      </c>
      <c r="B536" s="15" t="s">
        <v>337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1042</v>
      </c>
      <c r="B537" s="15" t="s">
        <v>1043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1044</v>
      </c>
      <c r="B538" s="15" t="s">
        <v>1045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1046</v>
      </c>
      <c r="B539" s="15" t="s">
        <v>1047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1048</v>
      </c>
      <c r="B540" s="23" t="s">
        <v>1049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9386541.4299999997</v>
      </c>
      <c r="AY540" s="12">
        <f>AY541</f>
        <v>601631.23</v>
      </c>
    </row>
    <row r="541" spans="1:51" x14ac:dyDescent="0.25">
      <c r="A541" s="9" t="s">
        <v>1050</v>
      </c>
      <c r="B541" s="20" t="s">
        <v>1051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9386541.4299999997</v>
      </c>
      <c r="AY541" s="14">
        <f>SUM(AY542)</f>
        <v>601631.23</v>
      </c>
    </row>
    <row r="542" spans="1:51" x14ac:dyDescent="0.25">
      <c r="A542" s="9" t="s">
        <v>1052</v>
      </c>
      <c r="B542" s="15" t="s">
        <v>1053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9386541.4299999997</v>
      </c>
      <c r="AY542" s="25">
        <v>601631.23</v>
      </c>
    </row>
    <row r="543" spans="1:51" ht="16.5" customHeight="1" x14ac:dyDescent="0.25">
      <c r="A543" s="28"/>
      <c r="B543" s="38" t="s">
        <v>1054</v>
      </c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29">
        <f>AX186+AX372+AX453+AX477+AX507+AX540</f>
        <v>82873910.84799999</v>
      </c>
      <c r="AY543" s="29">
        <f>AY186+AY372+AY453+AY477+AY507+AY540</f>
        <v>77144673.150000006</v>
      </c>
    </row>
    <row r="544" spans="1:51" ht="16.5" customHeight="1" thickBot="1" x14ac:dyDescent="0.35">
      <c r="B544" s="33" t="s">
        <v>1055</v>
      </c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0">
        <f>AX184-AX543</f>
        <v>22671235.39200002</v>
      </c>
      <c r="AY544" s="30">
        <f>AY184-AY543</f>
        <v>27368971.029999986</v>
      </c>
    </row>
    <row r="545" ht="15.75" thickTop="1" x14ac:dyDescent="0.25"/>
    <row r="546" x14ac:dyDescent="0.25"/>
    <row r="547" x14ac:dyDescent="0.25"/>
    <row r="548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</sheetData>
  <mergeCells count="7">
    <mergeCell ref="B544:AW544"/>
    <mergeCell ref="B1:AY1"/>
    <mergeCell ref="B2:AY2"/>
    <mergeCell ref="B3:AY3"/>
    <mergeCell ref="B5:AW5"/>
    <mergeCell ref="B184:AW184"/>
    <mergeCell ref="B543:AW5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Tesorera</dc:creator>
  <cp:lastModifiedBy>Tesorera</cp:lastModifiedBy>
  <dcterms:created xsi:type="dcterms:W3CDTF">2023-02-24T17:12:41Z</dcterms:created>
  <dcterms:modified xsi:type="dcterms:W3CDTF">2023-05-29T16:33:55Z</dcterms:modified>
</cp:coreProperties>
</file>