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a Rodriguez\Downloads\"/>
    </mc:Choice>
  </mc:AlternateContent>
  <bookViews>
    <workbookView xWindow="0" yWindow="0" windowWidth="9855" windowHeight="7005" firstSheet="8" activeTab="10"/>
  </bookViews>
  <sheets>
    <sheet name="PRESIDENCIA" sheetId="1" r:id="rId1"/>
    <sheet name="CONTRALORIA" sheetId="36" r:id="rId2"/>
    <sheet name="SECRETARIA GENERAL" sheetId="22" r:id="rId3"/>
    <sheet name="SINDICATURA" sheetId="25" r:id="rId4"/>
    <sheet name="COORDINACION DE GABINETE" sheetId="24" r:id="rId5"/>
    <sheet name="H.MPAL" sheetId="8" r:id="rId6"/>
    <sheet name="COORDINACION SERVICIOS PUBLICOS" sheetId="28" r:id="rId7"/>
    <sheet name="C. D ECONOMICO" sheetId="34" r:id="rId8"/>
    <sheet name="C. GESTION INTEGRAL op" sheetId="7" r:id="rId9"/>
    <sheet name="C. GRAL CONSTRUC." sheetId="9" r:id="rId10"/>
    <sheet name="SEG.CIUDADANA." sheetId="10" r:id="rId11"/>
    <sheet name="Hoja1" sheetId="33" r:id="rId12"/>
  </sheets>
  <definedNames>
    <definedName name="_xlnm._FilterDatabase" localSheetId="6" hidden="1">'COORDINACION SERVICIOS PUBLICOS'!$B$1:$M$74</definedName>
    <definedName name="_xlnm.Print_Area" localSheetId="7">'C. D ECONOMICO'!$B$1:$L$20</definedName>
    <definedName name="_xlnm.Print_Area" localSheetId="8">'C. GESTION INTEGRAL op'!$B$1:$L$34</definedName>
    <definedName name="_xlnm.Print_Area" localSheetId="9">'C. GRAL CONSTRUC.'!$B$1:$M$28</definedName>
    <definedName name="_xlnm.Print_Area" localSheetId="1">CONTRALORIA!$B$1:$L$9</definedName>
    <definedName name="_xlnm.Print_Area" localSheetId="4">'COORDINACION DE GABINETE'!$B$1:$M$12</definedName>
    <definedName name="_xlnm.Print_Area" localSheetId="6">'COORDINACION SERVICIOS PUBLICOS'!$B$1:$M$69</definedName>
    <definedName name="_xlnm.Print_Area" localSheetId="5">H.MPAL!$B$1:$L$17</definedName>
    <definedName name="_xlnm.Print_Area" localSheetId="0">PRESIDENCIA!$B$1:$L$18</definedName>
    <definedName name="_xlnm.Print_Area" localSheetId="2">'SECRETARIA GENERAL'!$B$1:$M$22</definedName>
    <definedName name="_xlnm.Print_Area" localSheetId="10">SEG.CIUDADANA.!$B$1:$L$47</definedName>
    <definedName name="_xlnm.Print_Area" localSheetId="3">SINDICATURA!$B$1:$M$16</definedName>
    <definedName name="_xlnm.Print_Titles" localSheetId="8">'C. GESTION INTEGRAL op'!$1:$5</definedName>
    <definedName name="_xlnm.Print_Titles" localSheetId="9">'C. GRAL CONSTRUC.'!$1:$5</definedName>
    <definedName name="_xlnm.Print_Titles" localSheetId="6">'COORDINACION SERVICIOS PUBLICOS'!$1:$4</definedName>
    <definedName name="_xlnm.Print_Titles" localSheetId="10">SEG.CIUDADANA.!$1:$5</definedName>
  </definedNames>
  <calcPr calcId="162913"/>
</workbook>
</file>

<file path=xl/calcChain.xml><?xml version="1.0" encoding="utf-8"?>
<calcChain xmlns="http://schemas.openxmlformats.org/spreadsheetml/2006/main">
  <c r="H68" i="28" l="1"/>
  <c r="G18" i="7"/>
  <c r="G26" i="10"/>
  <c r="H51" i="28"/>
  <c r="G45" i="10" l="1"/>
  <c r="G32" i="10"/>
  <c r="G31" i="10"/>
  <c r="G30" i="10"/>
  <c r="G29" i="10"/>
  <c r="G28" i="10"/>
  <c r="G27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7" i="9"/>
  <c r="G7" i="7"/>
  <c r="G26" i="7"/>
  <c r="G25" i="7"/>
  <c r="G24" i="7"/>
  <c r="G23" i="7"/>
  <c r="G22" i="7"/>
  <c r="G21" i="7"/>
  <c r="G20" i="7"/>
  <c r="G19" i="7"/>
  <c r="G17" i="7"/>
  <c r="G16" i="7"/>
  <c r="G15" i="7"/>
  <c r="G13" i="7"/>
  <c r="G12" i="7"/>
  <c r="G11" i="7"/>
  <c r="G10" i="7"/>
  <c r="G9" i="7"/>
  <c r="G8" i="7"/>
  <c r="G27" i="7"/>
  <c r="G28" i="7"/>
  <c r="G30" i="7"/>
  <c r="G31" i="7"/>
  <c r="G32" i="7"/>
  <c r="G9" i="34"/>
  <c r="G10" i="34"/>
  <c r="G11" i="34"/>
  <c r="G12" i="34"/>
  <c r="G13" i="34"/>
  <c r="G14" i="34"/>
  <c r="G15" i="34"/>
  <c r="G8" i="34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2" i="28"/>
  <c r="H53" i="28"/>
  <c r="H54" i="28"/>
  <c r="H55" i="28"/>
  <c r="H56" i="28"/>
  <c r="H58" i="28"/>
  <c r="H59" i="28"/>
  <c r="H60" i="28"/>
  <c r="H61" i="28"/>
  <c r="H62" i="28"/>
  <c r="H63" i="28"/>
  <c r="H64" i="28"/>
  <c r="H65" i="28"/>
  <c r="H66" i="28"/>
  <c r="H67" i="28"/>
  <c r="H5" i="28"/>
  <c r="G9" i="8"/>
  <c r="G10" i="8"/>
  <c r="G11" i="8"/>
  <c r="G12" i="8"/>
  <c r="G13" i="8"/>
  <c r="G14" i="8"/>
  <c r="G15" i="8"/>
  <c r="G16" i="8"/>
  <c r="G8" i="8"/>
  <c r="H9" i="24"/>
  <c r="H10" i="24"/>
  <c r="H8" i="24"/>
  <c r="H7" i="24"/>
  <c r="H14" i="25"/>
  <c r="H13" i="25"/>
  <c r="H12" i="25"/>
  <c r="H11" i="25"/>
  <c r="H10" i="25"/>
  <c r="H9" i="25"/>
  <c r="H8" i="25"/>
  <c r="H5" i="24"/>
  <c r="H5" i="25"/>
  <c r="H5" i="22" l="1"/>
  <c r="H21" i="22"/>
  <c r="H15" i="22"/>
  <c r="H8" i="22"/>
  <c r="H9" i="22"/>
  <c r="H10" i="22"/>
  <c r="H11" i="22"/>
  <c r="H12" i="22"/>
  <c r="H13" i="22"/>
  <c r="H14" i="22"/>
  <c r="H16" i="22"/>
  <c r="H17" i="22"/>
  <c r="H18" i="22"/>
  <c r="H19" i="22"/>
  <c r="H20" i="22"/>
  <c r="H7" i="22"/>
  <c r="G7" i="36"/>
  <c r="G9" i="1" l="1"/>
  <c r="G10" i="1"/>
  <c r="G11" i="1"/>
  <c r="G12" i="1"/>
  <c r="G13" i="1"/>
  <c r="G14" i="1"/>
  <c r="G15" i="1"/>
  <c r="G16" i="1"/>
  <c r="G8" i="1"/>
  <c r="K18" i="7" l="1"/>
  <c r="H28" i="9" l="1"/>
  <c r="G17" i="8" l="1"/>
  <c r="L47" i="28" l="1"/>
  <c r="L11" i="28"/>
  <c r="K21" i="10" l="1"/>
  <c r="I47" i="10" l="1"/>
  <c r="J47" i="10"/>
  <c r="K27" i="10" l="1"/>
  <c r="K29" i="10"/>
  <c r="K26" i="10"/>
  <c r="K15" i="10"/>
  <c r="K16" i="10"/>
  <c r="K22" i="10"/>
  <c r="K24" i="10"/>
  <c r="K40" i="10"/>
  <c r="K14" i="10"/>
  <c r="K44" i="10"/>
  <c r="K43" i="10"/>
  <c r="K45" i="10"/>
  <c r="K11" i="10"/>
  <c r="K30" i="10"/>
  <c r="K28" i="10"/>
  <c r="K12" i="10"/>
  <c r="K16" i="8" l="1"/>
  <c r="L8" i="24" l="1"/>
  <c r="K8" i="7" l="1"/>
  <c r="K41" i="10" l="1"/>
  <c r="K13" i="34" l="1"/>
  <c r="L12" i="9" l="1"/>
  <c r="L16" i="9" l="1"/>
  <c r="K69" i="28" l="1"/>
  <c r="L50" i="28" l="1"/>
  <c r="L66" i="28" l="1"/>
  <c r="K20" i="10"/>
  <c r="L19" i="22" l="1"/>
  <c r="L13" i="9" l="1"/>
  <c r="L49" i="28" l="1"/>
  <c r="E47" i="10" l="1"/>
  <c r="F47" i="10"/>
  <c r="K37" i="10" l="1"/>
  <c r="K9" i="34" l="1"/>
  <c r="L14" i="9" l="1"/>
  <c r="L22" i="9"/>
  <c r="L8" i="9"/>
  <c r="L9" i="9"/>
  <c r="F57" i="28"/>
  <c r="E57" i="28"/>
  <c r="H57" i="28" s="1"/>
  <c r="L61" i="28" l="1"/>
  <c r="L67" i="28"/>
  <c r="L65" i="28"/>
  <c r="L64" i="28"/>
  <c r="L62" i="28"/>
  <c r="L63" i="28"/>
  <c r="L60" i="28"/>
  <c r="L17" i="9"/>
  <c r="K14" i="1"/>
  <c r="G19" i="34"/>
  <c r="G18" i="34"/>
  <c r="K18" i="34" l="1"/>
  <c r="K19" i="34"/>
  <c r="L15" i="28" l="1"/>
  <c r="L23" i="28"/>
  <c r="L9" i="22"/>
  <c r="L15" i="22"/>
  <c r="L41" i="28" l="1"/>
  <c r="L16" i="28"/>
  <c r="L53" i="28"/>
  <c r="L7" i="9"/>
  <c r="L16" i="22"/>
  <c r="L8" i="22" l="1"/>
  <c r="G69" i="28"/>
  <c r="G9" i="36"/>
  <c r="L23" i="9" l="1"/>
  <c r="L18" i="9"/>
  <c r="L26" i="9"/>
  <c r="L56" i="28"/>
  <c r="L34" i="28"/>
  <c r="L52" i="28"/>
  <c r="L27" i="28"/>
  <c r="L25" i="9" l="1"/>
  <c r="L24" i="9"/>
  <c r="K10" i="34"/>
  <c r="L9" i="28"/>
  <c r="L17" i="28"/>
  <c r="L18" i="28"/>
  <c r="L32" i="28"/>
  <c r="L19" i="28"/>
  <c r="E15" i="33" l="1"/>
  <c r="B11" i="33"/>
  <c r="K16" i="1" l="1"/>
  <c r="E24" i="33" l="1"/>
  <c r="K42" i="10"/>
  <c r="K34" i="10"/>
  <c r="K39" i="10"/>
  <c r="K18" i="10"/>
  <c r="K8" i="10"/>
  <c r="K31" i="10"/>
  <c r="K9" i="10"/>
  <c r="K33" i="10"/>
  <c r="K32" i="10"/>
  <c r="K25" i="10"/>
  <c r="K23" i="10"/>
  <c r="K38" i="10"/>
  <c r="K35" i="10"/>
  <c r="K13" i="10"/>
  <c r="K19" i="10"/>
  <c r="K10" i="10"/>
  <c r="K36" i="10"/>
  <c r="H47" i="10"/>
  <c r="G47" i="10"/>
  <c r="E19" i="33"/>
  <c r="E18" i="33"/>
  <c r="D18" i="33"/>
  <c r="G7" i="34"/>
  <c r="G20" i="34" s="1"/>
  <c r="L48" i="28"/>
  <c r="J69" i="28"/>
  <c r="I69" i="28"/>
  <c r="H69" i="28"/>
  <c r="C24" i="33" l="1"/>
  <c r="B24" i="33"/>
  <c r="E26" i="33"/>
  <c r="D19" i="33"/>
  <c r="L27" i="9"/>
  <c r="L11" i="9"/>
  <c r="L15" i="9"/>
  <c r="K19" i="7"/>
  <c r="K20" i="7"/>
  <c r="K13" i="7"/>
  <c r="K12" i="7"/>
  <c r="K17" i="7"/>
  <c r="K23" i="7"/>
  <c r="K25" i="7"/>
  <c r="K31" i="7"/>
  <c r="K14" i="34"/>
  <c r="K12" i="34"/>
  <c r="K11" i="34"/>
  <c r="K15" i="34"/>
  <c r="L20" i="9"/>
  <c r="L19" i="9"/>
  <c r="L21" i="9"/>
  <c r="L55" i="28"/>
  <c r="L28" i="28"/>
  <c r="L6" i="28"/>
  <c r="L68" i="28"/>
  <c r="L44" i="28"/>
  <c r="L58" i="28"/>
  <c r="L26" i="28"/>
  <c r="L10" i="28"/>
  <c r="L46" i="28"/>
  <c r="L13" i="28"/>
  <c r="L25" i="28"/>
  <c r="L43" i="28"/>
  <c r="L30" i="28"/>
  <c r="L38" i="28"/>
  <c r="L42" i="28"/>
  <c r="L20" i="28"/>
  <c r="L29" i="28"/>
  <c r="L22" i="28"/>
  <c r="L51" i="28"/>
  <c r="L24" i="28"/>
  <c r="L37" i="28"/>
  <c r="L36" i="28"/>
  <c r="L21" i="28"/>
  <c r="L14" i="28"/>
  <c r="L31" i="28"/>
  <c r="L8" i="28"/>
  <c r="B19" i="33"/>
  <c r="C19" i="33"/>
  <c r="L10" i="9"/>
  <c r="K17" i="10"/>
  <c r="K30" i="7"/>
  <c r="K16" i="7"/>
  <c r="K28" i="7"/>
  <c r="K9" i="7"/>
  <c r="K26" i="7"/>
  <c r="K11" i="7"/>
  <c r="K15" i="7"/>
  <c r="K22" i="7"/>
  <c r="K21" i="7"/>
  <c r="K32" i="7"/>
  <c r="K10" i="7"/>
  <c r="K24" i="7"/>
  <c r="K8" i="34"/>
  <c r="L12" i="28"/>
  <c r="L59" i="28"/>
  <c r="L45" i="28"/>
  <c r="L40" i="28"/>
  <c r="L33" i="28"/>
  <c r="L54" i="28"/>
  <c r="L57" i="28"/>
  <c r="L39" i="28"/>
  <c r="L35" i="28"/>
  <c r="L7" i="28"/>
  <c r="K13" i="8"/>
  <c r="D15" i="33"/>
  <c r="K15" i="8"/>
  <c r="K14" i="8"/>
  <c r="K12" i="8"/>
  <c r="K10" i="8"/>
  <c r="H12" i="24"/>
  <c r="B14" i="33" s="1"/>
  <c r="E13" i="33"/>
  <c r="L12" i="25"/>
  <c r="L8" i="25"/>
  <c r="L9" i="25"/>
  <c r="L11" i="25"/>
  <c r="L14" i="25"/>
  <c r="L13" i="25"/>
  <c r="L10" i="25"/>
  <c r="D13" i="33"/>
  <c r="C13" i="33"/>
  <c r="H16" i="25"/>
  <c r="B13" i="33" s="1"/>
  <c r="D12" i="33"/>
  <c r="B26" i="33" l="1"/>
  <c r="C15" i="33"/>
  <c r="B15" i="33"/>
  <c r="L28" i="9"/>
  <c r="C26" i="33"/>
  <c r="K27" i="7"/>
  <c r="K11" i="8"/>
  <c r="K9" i="8"/>
  <c r="L9" i="24"/>
  <c r="L10" i="24"/>
  <c r="L18" i="22" l="1"/>
  <c r="L10" i="22"/>
  <c r="L20" i="22"/>
  <c r="C12" i="33"/>
  <c r="H22" i="22"/>
  <c r="B12" i="33" s="1"/>
  <c r="C11" i="33"/>
  <c r="E11" i="33"/>
  <c r="D11" i="33"/>
  <c r="F9" i="36"/>
  <c r="E9" i="36"/>
  <c r="E3" i="36"/>
  <c r="L2" i="36"/>
  <c r="G18" i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5" i="1"/>
  <c r="K9" i="1"/>
  <c r="F14" i="7" l="1"/>
  <c r="E14" i="7"/>
  <c r="G14" i="7" s="1"/>
  <c r="F29" i="7"/>
  <c r="E29" i="7"/>
  <c r="G29" i="7" s="1"/>
  <c r="C18" i="33" l="1"/>
  <c r="K29" i="7"/>
  <c r="E34" i="7"/>
  <c r="F34" i="7"/>
  <c r="G34" i="7" l="1"/>
  <c r="B18" i="33" s="1"/>
  <c r="K14" i="7"/>
  <c r="B16" i="33" l="1"/>
  <c r="E17" i="33" l="1"/>
  <c r="D17" i="33"/>
  <c r="F20" i="34"/>
  <c r="E20" i="34"/>
  <c r="C17" i="33"/>
  <c r="B17" i="33"/>
  <c r="K7" i="34" l="1"/>
  <c r="K20" i="34" l="1"/>
  <c r="F17" i="33" s="1"/>
  <c r="A4" i="33"/>
  <c r="A2" i="33"/>
  <c r="B10" i="33" l="1"/>
  <c r="B21" i="33" s="1"/>
  <c r="B23" i="33" s="1"/>
  <c r="B28" i="33" l="1"/>
  <c r="E16" i="33" l="1"/>
  <c r="D16" i="33" l="1"/>
  <c r="H18" i="1" l="1"/>
  <c r="C10" i="33" s="1"/>
  <c r="C16" i="33"/>
  <c r="L5" i="28" l="1"/>
  <c r="L69" i="28" s="1"/>
  <c r="F69" i="28"/>
  <c r="E69" i="28"/>
  <c r="E3" i="28"/>
  <c r="G16" i="25"/>
  <c r="F16" i="25"/>
  <c r="E16" i="25"/>
  <c r="E3" i="25"/>
  <c r="M2" i="25"/>
  <c r="E14" i="33"/>
  <c r="D14" i="33"/>
  <c r="F12" i="24"/>
  <c r="E12" i="24"/>
  <c r="L7" i="24"/>
  <c r="C14" i="33"/>
  <c r="E3" i="24"/>
  <c r="M2" i="24"/>
  <c r="E12" i="33"/>
  <c r="F22" i="22"/>
  <c r="E22" i="22"/>
  <c r="E3" i="22"/>
  <c r="M2" i="22"/>
  <c r="C21" i="33" l="1"/>
  <c r="F16" i="33"/>
  <c r="L12" i="24"/>
  <c r="F14" i="33" s="1"/>
  <c r="L7" i="22"/>
  <c r="L22" i="22" l="1"/>
  <c r="F12" i="33" s="1"/>
  <c r="L16" i="25"/>
  <c r="F13" i="33" s="1"/>
  <c r="K7" i="10" l="1"/>
  <c r="K47" i="10" s="1"/>
  <c r="K7" i="7"/>
  <c r="K34" i="7" s="1"/>
  <c r="F18" i="33" l="1"/>
  <c r="K8" i="8"/>
  <c r="K17" i="8" s="1"/>
  <c r="I18" i="1"/>
  <c r="D10" i="33" s="1"/>
  <c r="D21" i="33" s="1"/>
  <c r="J18" i="1"/>
  <c r="E10" i="33" s="1"/>
  <c r="E21" i="33" s="1"/>
  <c r="F15" i="33" l="1"/>
  <c r="F19" i="33"/>
  <c r="K18" i="1"/>
  <c r="F10" i="33" s="1"/>
  <c r="E23" i="33"/>
  <c r="E28" i="33" s="1"/>
  <c r="D23" i="33"/>
  <c r="C23" i="33"/>
  <c r="C28" i="33" s="1"/>
  <c r="F17" i="8"/>
  <c r="E17" i="8"/>
  <c r="D24" i="33"/>
  <c r="D26" i="33" s="1"/>
  <c r="G28" i="9"/>
  <c r="F28" i="9"/>
  <c r="E28" i="9"/>
  <c r="F18" i="1"/>
  <c r="E18" i="1"/>
  <c r="F21" i="33" l="1"/>
  <c r="F22" i="33"/>
  <c r="D28" i="33"/>
  <c r="F24" i="33"/>
  <c r="F26" i="33" s="1"/>
  <c r="I48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<sst xmlns="http://schemas.openxmlformats.org/spreadsheetml/2006/main" count="541" uniqueCount="379">
  <si>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</si>
  <si>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</si>
  <si>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</si>
  <si>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</si>
  <si>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</si>
  <si>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</si>
  <si>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</si>
  <si>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NOMBRAMIENTO</t>
  </si>
  <si>
    <t>CHOFER</t>
  </si>
  <si>
    <t>SECRETARIO GRAL.</t>
  </si>
  <si>
    <t>JARDINERA</t>
  </si>
  <si>
    <t>ENC. BIBLIOTECA</t>
  </si>
  <si>
    <t>MTRA. BIBLIOTECA</t>
  </si>
  <si>
    <t>JARDINERO</t>
  </si>
  <si>
    <t>INSPECTOR FISCAL</t>
  </si>
  <si>
    <t>PODADOR</t>
  </si>
  <si>
    <t>MANTO. U. DEPTIVA</t>
  </si>
  <si>
    <t>POLICIA DE LINEA</t>
  </si>
  <si>
    <t>AYUDANTE SIST. AGUA</t>
  </si>
  <si>
    <t>IMSS</t>
  </si>
  <si>
    <t xml:space="preserve"> </t>
  </si>
  <si>
    <t xml:space="preserve">    </t>
  </si>
  <si>
    <t>ISR</t>
  </si>
  <si>
    <t>AUX. ASEO PUBLICO</t>
  </si>
  <si>
    <t>ENC. RELLENO SANITARIO</t>
  </si>
  <si>
    <t>JUEZ MUNICIPAL</t>
  </si>
  <si>
    <t>SUBSIDIO</t>
  </si>
  <si>
    <t>PARAMEDICO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</si>
  <si>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</si>
  <si>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</si>
  <si>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</si>
  <si>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</si>
  <si>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</si>
  <si>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</si>
  <si>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</si>
  <si>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</si>
  <si>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</si>
  <si>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</si>
  <si>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</si>
  <si>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</si>
  <si>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</si>
  <si>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</si>
  <si>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</si>
  <si>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</si>
  <si>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</si>
  <si>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</si>
  <si>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</si>
  <si>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</si>
  <si>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</si>
  <si>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</si>
  <si>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</si>
  <si>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</si>
  <si>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</si>
  <si>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</si>
  <si>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</si>
  <si>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</si>
  <si>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</si>
  <si>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</si>
  <si>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</si>
  <si>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</si>
  <si>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</si>
  <si>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</si>
  <si>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</si>
  <si>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</si>
  <si>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</si>
  <si>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</si>
  <si>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</si>
  <si>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</si>
  <si>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</si>
  <si>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</si>
  <si>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</si>
  <si>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</si>
  <si>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</si>
  <si>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</si>
  <si>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</si>
  <si>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</si>
  <si>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</si>
  <si>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</si>
  <si>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</si>
  <si>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</si>
  <si>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</si>
  <si>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</si>
  <si>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</si>
  <si>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</si>
  <si>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</si>
  <si>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UNIDAD DE REHABILITACION DE ESCUELAS</t>
  </si>
  <si>
    <t>CHOFER DE CAMION ESCOLAR</t>
  </si>
  <si>
    <t>CHOFER CAMION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</si>
  <si>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</si>
  <si>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</si>
  <si>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</si>
  <si>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</si>
  <si>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</si>
  <si>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</si>
  <si>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</si>
  <si>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</si>
  <si>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</si>
  <si>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</si>
  <si>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</si>
  <si>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</si>
  <si>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</si>
  <si>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</si>
  <si>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</si>
  <si>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</si>
  <si>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</si>
  <si>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</si>
  <si>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</si>
  <si>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</si>
  <si>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</si>
  <si>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</si>
  <si>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</si>
  <si>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</si>
  <si>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</si>
  <si>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</si>
  <si>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</si>
  <si>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</si>
  <si>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</si>
  <si>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</si>
  <si>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</si>
  <si>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</si>
  <si>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</si>
  <si>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</si>
  <si>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</si>
  <si>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</si>
  <si>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</si>
  <si>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</si>
  <si>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</si>
  <si>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ASISTENTE DE DEPARTAMENTO</t>
  </si>
  <si>
    <t>AUXILIAR ADMINISTRATIVO D</t>
  </si>
  <si>
    <t>TITULAR DEL DEPARTAMENTO DE PARTICIPACION CIUDADANA</t>
  </si>
  <si>
    <t>JEFE DPTO TURISMO</t>
  </si>
  <si>
    <t>JEFE DPTO DE CULTURA</t>
  </si>
  <si>
    <t xml:space="preserve">INSTANCIA  MPAL DE LA MUJER </t>
  </si>
  <si>
    <t>SECRETARIA B</t>
  </si>
  <si>
    <t>MEDICO B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</si>
  <si>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</si>
  <si>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</si>
  <si>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</si>
  <si>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</si>
  <si>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</si>
  <si>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</si>
  <si>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</si>
  <si>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</si>
  <si>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</si>
  <si>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</si>
  <si>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</si>
  <si>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</si>
  <si>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</si>
  <si>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</si>
  <si>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</si>
  <si>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</si>
  <si>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</si>
  <si>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</si>
  <si>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</si>
  <si>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</si>
  <si>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</si>
  <si>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</si>
  <si>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</si>
  <si>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</si>
  <si>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</si>
  <si>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</si>
  <si>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</si>
  <si>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</si>
  <si>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</si>
  <si>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</si>
  <si>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</si>
  <si>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</si>
  <si>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</si>
  <si>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</si>
  <si>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>ENFERMERO B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</si>
  <si>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</si>
  <si>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</si>
  <si>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</si>
  <si>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</si>
  <si>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</si>
  <si>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</si>
  <si>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</si>
  <si>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</si>
  <si>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</si>
  <si>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</si>
  <si>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</si>
  <si>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</si>
  <si>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</si>
  <si>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</si>
  <si>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</si>
  <si>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</si>
  <si>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</si>
  <si>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</si>
  <si>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</si>
  <si>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</si>
  <si>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</si>
  <si>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</si>
  <si>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</si>
  <si>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</si>
  <si>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</si>
  <si>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</si>
  <si>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</si>
  <si>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</si>
  <si>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</si>
  <si>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</si>
  <si>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</si>
  <si>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</si>
  <si>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</si>
  <si>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</si>
  <si>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</si>
  <si>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</si>
  <si>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</si>
  <si>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</si>
  <si>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</si>
  <si>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</si>
  <si>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</si>
  <si>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</si>
  <si>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</si>
  <si>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LOPEZ LOZA JOSE JAVIER </t>
  </si>
  <si>
    <t xml:space="preserve">SANCHEZ HERNANDEZ MELITON </t>
  </si>
  <si>
    <t xml:space="preserve">RODRIGUEZ GOMEZ MA GUADALUPE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</si>
  <si>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</si>
  <si>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</si>
  <si>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</si>
  <si>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</si>
  <si>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</si>
  <si>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</si>
  <si>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</si>
  <si>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</si>
  <si>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</si>
  <si>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</si>
  <si>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</si>
  <si>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</si>
  <si>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</si>
  <si>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</si>
  <si>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</si>
  <si>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</si>
  <si>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</si>
  <si>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</si>
  <si>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</si>
  <si>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</si>
  <si>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</si>
  <si>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</si>
  <si>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</si>
  <si>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</si>
  <si>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</si>
  <si>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</si>
  <si>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</si>
  <si>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</si>
  <si>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</si>
  <si>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</si>
  <si>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</si>
  <si>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</si>
  <si>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</si>
  <si>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</si>
  <si>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</si>
  <si>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</si>
  <si>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</si>
  <si>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</si>
  <si>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</si>
  <si>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</si>
  <si>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</si>
  <si>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</si>
  <si>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</si>
  <si>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</si>
  <si>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</si>
  <si>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</si>
  <si>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</si>
  <si>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</si>
  <si>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</si>
  <si>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</si>
  <si>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</si>
  <si>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</si>
  <si>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</si>
  <si>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</si>
  <si>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</si>
  <si>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</si>
  <si>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</si>
  <si>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</si>
  <si>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</si>
  <si>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</si>
  <si>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</si>
  <si>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</si>
  <si>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MERCADO GOMEZ RICARDO </t>
  </si>
  <si>
    <t xml:space="preserve">CARRANZA VERDIN MARCO ANTONIO </t>
  </si>
  <si>
    <t xml:space="preserve">ALVAREZ PLASCENCIA OSCAR ALBERTO </t>
  </si>
  <si>
    <t xml:space="preserve">CAMACHO ALCARAZ JAIME </t>
  </si>
  <si>
    <t xml:space="preserve">CAMACHO LOPEZ NOE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</si>
  <si>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</si>
  <si>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</si>
  <si>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</si>
  <si>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</si>
  <si>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</si>
  <si>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</si>
  <si>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</si>
  <si>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</si>
  <si>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</si>
  <si>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</si>
  <si>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</si>
  <si>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</si>
  <si>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</si>
  <si>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</si>
  <si>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</si>
  <si>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</si>
  <si>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</si>
  <si>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</si>
  <si>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</si>
  <si>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</si>
  <si>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</si>
  <si>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</si>
  <si>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</si>
  <si>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</si>
  <si>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NAVARRO MORALES JENNIFER </t>
  </si>
  <si>
    <t xml:space="preserve">JIMENEZ LIZALDE JOSE DE JESUS </t>
  </si>
  <si>
    <t xml:space="preserve">CORONADO ENCISO JESUS GUADALUPE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</si>
  <si>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</si>
  <si>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</si>
  <si>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</si>
  <si>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</si>
  <si>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</si>
  <si>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</si>
  <si>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</si>
  <si>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</si>
  <si>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</si>
  <si>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</si>
  <si>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</si>
  <si>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</si>
  <si>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</si>
  <si>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</si>
  <si>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</si>
  <si>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</si>
  <si>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</si>
  <si>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</si>
  <si>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</si>
  <si>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</si>
  <si>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</si>
  <si>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</si>
  <si>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</si>
  <si>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</si>
  <si>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</si>
  <si>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</si>
  <si>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</si>
  <si>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</si>
  <si>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</si>
  <si>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</si>
  <si>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</si>
  <si>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</si>
  <si>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GARCIA GONZALEZ JOSE ALONSO </t>
  </si>
  <si>
    <t xml:space="preserve">LORIA LUQUIN EDGAR ALEJANDRO </t>
  </si>
  <si>
    <t xml:space="preserve">ROMERO WRROZ  JOSE ANTONIO </t>
  </si>
  <si>
    <t>OPERADOR C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</si>
  <si>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</si>
  <si>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</si>
  <si>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</si>
  <si>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</si>
  <si>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</si>
  <si>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</si>
  <si>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</si>
  <si>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</si>
  <si>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</si>
  <si>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</si>
  <si>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</si>
  <si>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</si>
  <si>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</si>
  <si>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</si>
  <si>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MERCADO MENDOZA YVETTE JOCELYN</t>
  </si>
  <si>
    <t>MEDICO MUNICIPAL</t>
  </si>
  <si>
    <t>AUXILIAR DE ASEO</t>
  </si>
  <si>
    <t xml:space="preserve">CERVANTES PEREZ JOSE OSCAR </t>
  </si>
  <si>
    <t>OPERADOR DE MAQUINARIA D</t>
  </si>
  <si>
    <t>15 DE DICIEMBRE DE 2019</t>
  </si>
  <si>
    <t>PRIMA VACACIONAL DE JULIO A DICIEMBRE DE 2019</t>
  </si>
  <si>
    <t>NOMINA DE  PRESIDENCIA</t>
  </si>
  <si>
    <t>NOMINA DE  DEPTO. DE CONTRALORIA</t>
  </si>
  <si>
    <t>NOMINA DE  SECRETARIA GENERAL</t>
  </si>
  <si>
    <t>NOMINA DE  SINDICATURA</t>
  </si>
  <si>
    <t>NOMINA DE  COORDINACION DE GABINETE</t>
  </si>
  <si>
    <t>NOMINA DE  DEPTO. HACIENDA MUNICIPAL</t>
  </si>
  <si>
    <t>NOMINA DE  COORDINACION GENERAL DE SERVICIOS MUNICIPALES</t>
  </si>
  <si>
    <t>NOMINA DE  COORDINACION DE DESARROLLO ECONOMICO</t>
  </si>
  <si>
    <t>NOMINA DE  COORDINADOR GENERAL DE GESTION INTEGRAL</t>
  </si>
  <si>
    <t>NOMINA DE  COORDINACION GENERAL DE CONSTRUCCION DE LA COMUNIDAD</t>
  </si>
  <si>
    <t>NOMINA DE  DEPTO. SEGURIDAD CIUDADANA</t>
  </si>
  <si>
    <t>PRIMA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</si>
</sst>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6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0" fillId="0" borderId="0" xfId="0" applyFont="1" applyFill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N14" sqref="N14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.140625" style="29" customWidth="1"/>
    <col min="9" max="9" width="0.85546875" style="29" customWidth="1"/>
    <col min="10" max="10" width="1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367</v>
      </c>
      <c r="I2" s="31"/>
      <c r="L2" s="32" t="s">
        <v>365</v>
      </c>
    </row>
    <row r="3" spans="2:16" x14ac:dyDescent="0.2">
      <c r="E3" s="69" t="s">
        <v>366</v>
      </c>
      <c r="I3" s="70"/>
    </row>
    <row r="4" spans="2:16" x14ac:dyDescent="0.2">
      <c r="E4" s="70" t="s">
        <v>20</v>
      </c>
      <c r="I4" s="70"/>
    </row>
    <row r="5" spans="2:16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34" t="s">
        <v>378</v>
      </c>
      <c r="H5" s="34"/>
      <c r="I5" s="72"/>
      <c r="J5" s="34"/>
      <c r="K5" s="34" t="s">
        <v>4</v>
      </c>
      <c r="L5" s="33" t="s">
        <v>5</v>
      </c>
    </row>
    <row r="6" spans="2:16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6" ht="24.95" customHeight="1" x14ac:dyDescent="0.2">
      <c r="B7"/>
      <c r="C7" s="37"/>
      <c r="D7" s="49"/>
      <c r="E7" s="15"/>
      <c r="F7" s="15"/>
      <c r="G7" s="15"/>
      <c r="H7" s="15"/>
      <c r="I7" s="15"/>
      <c r="J7" s="15"/>
      <c r="K7" s="15"/>
      <c r="L7" s="22"/>
      <c r="M7" s="43"/>
      <c r="N7" s="43"/>
      <c r="O7" s="43"/>
      <c r="P7" s="43"/>
    </row>
    <row r="8" spans="2:16" ht="24.95" customHeight="1" x14ac:dyDescent="0.2">
      <c r="B8" s="8" t="s">
        <v>346</v>
      </c>
      <c r="C8" s="37"/>
      <c r="D8" s="101" t="s">
        <v>40</v>
      </c>
      <c r="E8" s="48">
        <v>19972.71</v>
      </c>
      <c r="F8" s="48">
        <v>2972.72</v>
      </c>
      <c r="G8" s="15">
        <f>E8/30*10*0.25</f>
        <v>1664.3924999999999</v>
      </c>
      <c r="H8" s="15"/>
      <c r="I8" s="15"/>
      <c r="J8" s="15"/>
      <c r="K8" s="15">
        <f t="shared" ref="K8:K16" si="0">G8-H8+I8-J8</f>
        <v>1664.3924999999999</v>
      </c>
      <c r="L8" s="22"/>
      <c r="M8" s="43"/>
      <c r="N8" s="43"/>
      <c r="O8" s="43"/>
      <c r="P8" s="43"/>
    </row>
    <row r="9" spans="2:16" ht="24.95" customHeight="1" x14ac:dyDescent="0.2">
      <c r="B9" s="8" t="s">
        <v>172</v>
      </c>
      <c r="C9" s="37"/>
      <c r="D9" s="101" t="s">
        <v>43</v>
      </c>
      <c r="E9" s="48">
        <v>9895.58</v>
      </c>
      <c r="F9" s="48">
        <v>895.58</v>
      </c>
      <c r="G9" s="15">
        <f t="shared" ref="G9:G16" si="1">E9/30*10*0.25</f>
        <v>824.63166666666666</v>
      </c>
      <c r="H9" s="15"/>
      <c r="I9" s="15"/>
      <c r="J9" s="15"/>
      <c r="K9" s="15">
        <f t="shared" si="0"/>
        <v>824.63166666666666</v>
      </c>
      <c r="L9" s="22"/>
      <c r="M9" s="41"/>
      <c r="O9" s="29"/>
      <c r="P9" s="29"/>
    </row>
    <row r="10" spans="2:16" ht="24" x14ac:dyDescent="0.2">
      <c r="B10" s="26" t="s">
        <v>347</v>
      </c>
      <c r="C10" s="37"/>
      <c r="D10" s="49" t="s">
        <v>39</v>
      </c>
      <c r="E10" s="48">
        <v>8964</v>
      </c>
      <c r="F10" s="48">
        <v>746.52640000000019</v>
      </c>
      <c r="G10" s="15">
        <f t="shared" si="1"/>
        <v>747</v>
      </c>
      <c r="H10" s="15"/>
      <c r="I10" s="15"/>
      <c r="J10" s="15"/>
      <c r="K10" s="15">
        <f t="shared" si="0"/>
        <v>747</v>
      </c>
      <c r="L10" s="22"/>
      <c r="M10" s="41"/>
      <c r="O10" s="29"/>
      <c r="P10" s="29"/>
    </row>
    <row r="11" spans="2:16" ht="24" x14ac:dyDescent="0.2">
      <c r="B11" t="s">
        <v>171</v>
      </c>
      <c r="C11" s="37"/>
      <c r="D11" s="49" t="s">
        <v>38</v>
      </c>
      <c r="E11" s="15">
        <v>17429.48</v>
      </c>
      <c r="F11" s="15">
        <v>2429.48</v>
      </c>
      <c r="G11" s="15">
        <f t="shared" si="1"/>
        <v>1452.4566666666667</v>
      </c>
      <c r="H11" s="15"/>
      <c r="I11" s="15"/>
      <c r="J11" s="15"/>
      <c r="K11" s="15">
        <f t="shared" si="0"/>
        <v>1452.4566666666667</v>
      </c>
      <c r="L11" s="22"/>
      <c r="M11" s="41"/>
      <c r="O11" s="29"/>
      <c r="P11" s="29"/>
    </row>
    <row r="12" spans="2:16" ht="24" x14ac:dyDescent="0.2">
      <c r="B12" s="8" t="s">
        <v>348</v>
      </c>
      <c r="C12" s="37"/>
      <c r="D12" s="101" t="s">
        <v>41</v>
      </c>
      <c r="E12" s="48">
        <v>13614.64</v>
      </c>
      <c r="F12" s="48">
        <v>1614.64</v>
      </c>
      <c r="G12" s="15">
        <f t="shared" si="1"/>
        <v>1134.5533333333333</v>
      </c>
      <c r="H12" s="15"/>
      <c r="I12" s="15"/>
      <c r="J12" s="15"/>
      <c r="K12" s="15">
        <f t="shared" si="0"/>
        <v>1134.5533333333333</v>
      </c>
      <c r="L12" s="22"/>
      <c r="M12" s="41"/>
      <c r="O12" s="29"/>
      <c r="P12" s="29"/>
    </row>
    <row r="13" spans="2:16" x14ac:dyDescent="0.2">
      <c r="B13" s="8" t="s">
        <v>173</v>
      </c>
      <c r="C13" s="37"/>
      <c r="D13" s="101" t="s">
        <v>8</v>
      </c>
      <c r="E13" s="48">
        <v>8705.1</v>
      </c>
      <c r="F13" s="48">
        <v>705.1</v>
      </c>
      <c r="G13" s="15">
        <f t="shared" si="1"/>
        <v>725.42500000000007</v>
      </c>
      <c r="H13" s="15"/>
      <c r="I13" s="15"/>
      <c r="J13" s="15"/>
      <c r="K13" s="15">
        <f t="shared" si="0"/>
        <v>725.42500000000007</v>
      </c>
      <c r="L13" s="22"/>
    </row>
    <row r="14" spans="2:16" ht="24" x14ac:dyDescent="0.2">
      <c r="B14" s="26" t="s">
        <v>349</v>
      </c>
      <c r="D14" s="88" t="s">
        <v>128</v>
      </c>
      <c r="E14" s="29">
        <v>5564.94</v>
      </c>
      <c r="F14" s="29">
        <v>64.94</v>
      </c>
      <c r="G14" s="15">
        <f t="shared" si="1"/>
        <v>463.745</v>
      </c>
      <c r="H14" s="15"/>
      <c r="K14" s="29">
        <f t="shared" si="0"/>
        <v>463.745</v>
      </c>
      <c r="L14" s="22"/>
      <c r="M14" s="41"/>
      <c r="O14" s="29"/>
      <c r="P14" s="29"/>
    </row>
    <row r="15" spans="2:16" x14ac:dyDescent="0.2">
      <c r="B15" s="8" t="s">
        <v>350</v>
      </c>
      <c r="C15" s="37"/>
      <c r="D15" s="101" t="s">
        <v>42</v>
      </c>
      <c r="E15" s="48">
        <v>9895.58</v>
      </c>
      <c r="F15" s="48">
        <v>895.58</v>
      </c>
      <c r="G15" s="15">
        <f t="shared" si="1"/>
        <v>824.63166666666666</v>
      </c>
      <c r="H15" s="15"/>
      <c r="I15" s="15"/>
      <c r="J15" s="15"/>
      <c r="K15" s="15">
        <f t="shared" si="0"/>
        <v>824.63166666666666</v>
      </c>
      <c r="L15" s="22"/>
      <c r="M15" s="41"/>
      <c r="O15" s="29"/>
      <c r="P15" s="29"/>
    </row>
    <row r="16" spans="2:16" ht="24" x14ac:dyDescent="0.2">
      <c r="B16" s="8" t="s">
        <v>351</v>
      </c>
      <c r="C16" s="37"/>
      <c r="D16" s="101" t="s">
        <v>41</v>
      </c>
      <c r="E16" s="48">
        <v>13614.64</v>
      </c>
      <c r="F16" s="48">
        <v>1614.64</v>
      </c>
      <c r="G16" s="15">
        <f t="shared" si="1"/>
        <v>1134.5533333333333</v>
      </c>
      <c r="H16" s="15"/>
      <c r="I16" s="15"/>
      <c r="J16" s="15"/>
      <c r="K16" s="15">
        <f t="shared" si="0"/>
        <v>1134.5533333333333</v>
      </c>
      <c r="L16" s="22"/>
      <c r="M16" s="41"/>
      <c r="O16" s="29"/>
      <c r="P16" s="29"/>
    </row>
    <row r="17" spans="2:16" ht="21.95" customHeight="1" x14ac:dyDescent="0.2">
      <c r="B17" s="21"/>
      <c r="C17" s="21"/>
      <c r="D17" s="76"/>
      <c r="E17" s="66"/>
      <c r="F17" s="66"/>
      <c r="G17" s="66"/>
      <c r="H17" s="66"/>
      <c r="I17" s="66"/>
      <c r="J17" s="66" t="s">
        <v>20</v>
      </c>
      <c r="K17" s="15"/>
      <c r="L17" s="75"/>
      <c r="M17" s="29"/>
      <c r="O17" s="29"/>
      <c r="P17" s="29"/>
    </row>
    <row r="18" spans="2:16" ht="21.95" customHeight="1" x14ac:dyDescent="0.2">
      <c r="B18" s="21"/>
      <c r="C18" s="21"/>
      <c r="D18" s="42" t="s">
        <v>6</v>
      </c>
      <c r="E18" s="43">
        <f t="shared" ref="E18:K18" si="2">SUM(E7:E17)</f>
        <v>107656.67000000001</v>
      </c>
      <c r="F18" s="43">
        <f t="shared" si="2"/>
        <v>11939.206399999999</v>
      </c>
      <c r="G18" s="43">
        <f>SUM(G7:G17)</f>
        <v>8971.3891666666659</v>
      </c>
      <c r="H18" s="43">
        <f t="shared" si="2"/>
        <v>0</v>
      </c>
      <c r="I18" s="43">
        <f t="shared" si="2"/>
        <v>0</v>
      </c>
      <c r="J18" s="43">
        <f t="shared" si="2"/>
        <v>0</v>
      </c>
      <c r="K18" s="43">
        <f t="shared" si="2"/>
        <v>8971.3891666666659</v>
      </c>
      <c r="L18" s="75"/>
    </row>
    <row r="20" spans="2:16" x14ac:dyDescent="0.2">
      <c r="B20" s="23" t="s">
        <v>20</v>
      </c>
      <c r="D20" s="42"/>
      <c r="E20" s="43"/>
      <c r="F20" s="43"/>
      <c r="G20" s="43"/>
      <c r="H20" s="43"/>
      <c r="I20" s="43"/>
      <c r="J20" s="43"/>
      <c r="K20" s="43"/>
    </row>
  </sheetData>
  <sortState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M30"/>
  <sheetViews>
    <sheetView zoomScale="70" zoomScaleNormal="70" workbookViewId="0">
      <selection activeCell="B1" sqref="B1:B1048576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3.5703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376</v>
      </c>
      <c r="F2" s="2"/>
      <c r="G2" s="2"/>
      <c r="H2" s="2"/>
      <c r="I2" s="2"/>
      <c r="J2" s="2"/>
      <c r="K2" s="2"/>
      <c r="L2" s="2"/>
      <c r="M2" s="14" t="str">
        <f>PRESIDENCIA!L2</f>
        <v>15 DE DICIEMBRE DE 2019</v>
      </c>
    </row>
    <row r="3" spans="2:13" x14ac:dyDescent="0.2">
      <c r="E3" s="14" t="str">
        <f>PRESIDENCIA!E3</f>
        <v>PRIMA VACACIONAL DE JULIO A DICIEMBRE DE 2019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7</v>
      </c>
      <c r="E5" s="44" t="s">
        <v>3</v>
      </c>
      <c r="F5" s="44" t="s">
        <v>22</v>
      </c>
      <c r="G5" s="44" t="s">
        <v>26</v>
      </c>
      <c r="H5" s="7" t="s">
        <v>378</v>
      </c>
      <c r="I5" s="7"/>
      <c r="J5" s="25"/>
      <c r="K5" s="17"/>
      <c r="L5" s="7" t="s">
        <v>4</v>
      </c>
      <c r="M5" s="6" t="s">
        <v>5</v>
      </c>
    </row>
    <row r="6" spans="2:13" ht="2.25" customHeight="1" x14ac:dyDescent="0.2">
      <c r="E6" s="47"/>
      <c r="F6" s="47"/>
      <c r="G6" s="47"/>
    </row>
    <row r="7" spans="2:13" s="100" customFormat="1" ht="29.25" customHeight="1" x14ac:dyDescent="0.2">
      <c r="B7" s="80" t="s">
        <v>314</v>
      </c>
      <c r="C7" s="108"/>
      <c r="D7" s="109" t="s">
        <v>160</v>
      </c>
      <c r="E7" s="110">
        <v>7334.48</v>
      </c>
      <c r="F7" s="110">
        <v>334.48</v>
      </c>
      <c r="G7" s="110"/>
      <c r="H7" s="15">
        <f>E7/30*10*0.25</f>
        <v>611.20666666666671</v>
      </c>
      <c r="I7" s="111"/>
      <c r="J7" s="111"/>
      <c r="K7" s="111"/>
      <c r="L7" s="102">
        <f>+H7-I7+J7-K7</f>
        <v>611.20666666666671</v>
      </c>
      <c r="M7" s="112"/>
    </row>
    <row r="8" spans="2:13" s="100" customFormat="1" ht="29.25" customHeight="1" x14ac:dyDescent="0.2">
      <c r="B8" s="80" t="s">
        <v>318</v>
      </c>
      <c r="C8" s="113"/>
      <c r="D8" s="105" t="s">
        <v>155</v>
      </c>
      <c r="E8" s="114">
        <v>6733.12</v>
      </c>
      <c r="F8" s="114">
        <v>233.12</v>
      </c>
      <c r="G8" s="114"/>
      <c r="H8" s="15">
        <f t="shared" ref="H8:H27" si="0">E8/30*10*0.25</f>
        <v>561.09333333333336</v>
      </c>
      <c r="I8" s="111"/>
      <c r="J8" s="111"/>
      <c r="K8" s="102"/>
      <c r="L8" s="115">
        <f t="shared" ref="L8:L9" si="1">H8-I8+J8-K8</f>
        <v>561.09333333333336</v>
      </c>
      <c r="M8" s="112"/>
    </row>
    <row r="9" spans="2:13" s="100" customFormat="1" ht="29.25" customHeight="1" x14ac:dyDescent="0.2">
      <c r="B9" s="100" t="s">
        <v>302</v>
      </c>
      <c r="C9" s="108"/>
      <c r="D9" s="105" t="s">
        <v>127</v>
      </c>
      <c r="E9" s="110">
        <v>8705.1</v>
      </c>
      <c r="F9" s="110">
        <v>705.1</v>
      </c>
      <c r="G9" s="110"/>
      <c r="H9" s="15">
        <f t="shared" si="0"/>
        <v>725.42500000000007</v>
      </c>
      <c r="I9" s="111"/>
      <c r="J9" s="111"/>
      <c r="K9" s="111"/>
      <c r="L9" s="115">
        <f t="shared" si="1"/>
        <v>725.42500000000007</v>
      </c>
      <c r="M9" s="116"/>
    </row>
    <row r="10" spans="2:13" s="100" customFormat="1" ht="29.25" customHeight="1" x14ac:dyDescent="0.2">
      <c r="B10" s="100" t="s">
        <v>301</v>
      </c>
      <c r="C10" s="108"/>
      <c r="D10" s="105" t="s">
        <v>129</v>
      </c>
      <c r="E10" s="110">
        <v>9895.58</v>
      </c>
      <c r="F10" s="110">
        <v>895.58</v>
      </c>
      <c r="G10" s="110"/>
      <c r="H10" s="15">
        <f t="shared" si="0"/>
        <v>824.63166666666666</v>
      </c>
      <c r="I10" s="111"/>
      <c r="J10" s="111"/>
      <c r="K10" s="111"/>
      <c r="L10" s="111">
        <f t="shared" ref="L10:L14" si="2">H10-I10+J10-K10</f>
        <v>824.63166666666666</v>
      </c>
      <c r="M10" s="116"/>
    </row>
    <row r="11" spans="2:13" s="100" customFormat="1" ht="29.25" customHeight="1" x14ac:dyDescent="0.2">
      <c r="B11" s="100" t="s">
        <v>300</v>
      </c>
      <c r="C11" s="108"/>
      <c r="D11" s="105" t="s">
        <v>128</v>
      </c>
      <c r="E11" s="110">
        <v>5564.94</v>
      </c>
      <c r="F11" s="110">
        <v>64.94</v>
      </c>
      <c r="G11" s="110"/>
      <c r="H11" s="15">
        <f t="shared" si="0"/>
        <v>463.745</v>
      </c>
      <c r="I11" s="111"/>
      <c r="J11" s="111"/>
      <c r="K11" s="111"/>
      <c r="L11" s="111">
        <f t="shared" si="2"/>
        <v>463.745</v>
      </c>
      <c r="M11" s="116"/>
    </row>
    <row r="12" spans="2:13" s="100" customFormat="1" ht="29.25" customHeight="1" x14ac:dyDescent="0.2">
      <c r="B12" s="100" t="s">
        <v>354</v>
      </c>
      <c r="C12" s="108"/>
      <c r="D12" s="105" t="s">
        <v>127</v>
      </c>
      <c r="E12" s="110">
        <v>8705.1</v>
      </c>
      <c r="F12" s="110">
        <v>705.1</v>
      </c>
      <c r="G12" s="110"/>
      <c r="H12" s="15">
        <f t="shared" si="0"/>
        <v>725.42500000000007</v>
      </c>
      <c r="I12" s="111"/>
      <c r="J12" s="111"/>
      <c r="K12" s="111"/>
      <c r="L12" s="111">
        <f t="shared" ref="L12" si="3">H12-I12+J12-K12</f>
        <v>725.42500000000007</v>
      </c>
      <c r="M12" s="116"/>
    </row>
    <row r="13" spans="2:13" s="100" customFormat="1" ht="29.25" customHeight="1" x14ac:dyDescent="0.2">
      <c r="B13" s="117" t="s">
        <v>336</v>
      </c>
      <c r="C13" s="118"/>
      <c r="D13" s="118" t="s">
        <v>133</v>
      </c>
      <c r="E13" s="110">
        <v>6125.98</v>
      </c>
      <c r="F13" s="110">
        <v>125.98</v>
      </c>
      <c r="G13" s="110"/>
      <c r="H13" s="15">
        <f t="shared" si="0"/>
        <v>510.49833333333333</v>
      </c>
      <c r="I13" s="111"/>
      <c r="J13" s="111"/>
      <c r="K13" s="111"/>
      <c r="L13" s="111">
        <f t="shared" si="2"/>
        <v>510.49833333333333</v>
      </c>
      <c r="M13" s="116"/>
    </row>
    <row r="14" spans="2:13" s="100" customFormat="1" ht="29.25" customHeight="1" x14ac:dyDescent="0.2">
      <c r="B14" s="80" t="s">
        <v>316</v>
      </c>
      <c r="C14" s="113"/>
      <c r="D14" s="105" t="s">
        <v>122</v>
      </c>
      <c r="E14" s="114">
        <v>10745.24</v>
      </c>
      <c r="F14" s="114">
        <v>1045.24</v>
      </c>
      <c r="G14" s="114"/>
      <c r="H14" s="15">
        <f t="shared" si="0"/>
        <v>895.43666666666672</v>
      </c>
      <c r="I14" s="111"/>
      <c r="J14" s="111"/>
      <c r="K14" s="102"/>
      <c r="L14" s="111">
        <f t="shared" si="2"/>
        <v>895.43666666666672</v>
      </c>
      <c r="M14" s="112"/>
    </row>
    <row r="15" spans="2:13" s="80" customFormat="1" ht="29.25" customHeight="1" x14ac:dyDescent="0.2">
      <c r="B15" s="100" t="s">
        <v>305</v>
      </c>
      <c r="C15" s="108"/>
      <c r="D15" s="105" t="s">
        <v>132</v>
      </c>
      <c r="E15" s="110">
        <v>9895.58</v>
      </c>
      <c r="F15" s="110">
        <v>895.58</v>
      </c>
      <c r="G15" s="110"/>
      <c r="H15" s="15">
        <f t="shared" si="0"/>
        <v>824.63166666666666</v>
      </c>
      <c r="I15" s="111"/>
      <c r="J15" s="111"/>
      <c r="K15" s="111"/>
      <c r="L15" s="111">
        <f>H15-I15+J15-K15</f>
        <v>824.63166666666666</v>
      </c>
      <c r="M15" s="116"/>
    </row>
    <row r="16" spans="2:13" s="80" customFormat="1" ht="29.25" customHeight="1" x14ac:dyDescent="0.2">
      <c r="B16" s="80" t="s">
        <v>250</v>
      </c>
      <c r="C16" s="113"/>
      <c r="D16" s="105" t="s">
        <v>141</v>
      </c>
      <c r="E16" s="114">
        <v>10198</v>
      </c>
      <c r="F16" s="114">
        <v>947.17206399999998</v>
      </c>
      <c r="G16" s="114"/>
      <c r="H16" s="15">
        <f t="shared" si="0"/>
        <v>849.83333333333337</v>
      </c>
      <c r="I16" s="102"/>
      <c r="J16" s="102"/>
      <c r="K16" s="102"/>
      <c r="L16" s="102">
        <f>+H16-I16+J16-K16</f>
        <v>849.83333333333337</v>
      </c>
      <c r="M16" s="112"/>
    </row>
    <row r="17" spans="2:13" s="80" customFormat="1" ht="29.25" customHeight="1" x14ac:dyDescent="0.2">
      <c r="B17" s="80" t="s">
        <v>317</v>
      </c>
      <c r="C17" s="113"/>
      <c r="D17" s="105" t="s">
        <v>144</v>
      </c>
      <c r="E17" s="114">
        <v>5564.94</v>
      </c>
      <c r="F17" s="114">
        <v>64.94</v>
      </c>
      <c r="G17" s="114"/>
      <c r="H17" s="15">
        <f t="shared" si="0"/>
        <v>463.745</v>
      </c>
      <c r="I17" s="111"/>
      <c r="J17" s="111"/>
      <c r="K17" s="102"/>
      <c r="L17" s="102">
        <f>+H17-I17+J17-K17</f>
        <v>463.745</v>
      </c>
      <c r="M17" s="112"/>
    </row>
    <row r="18" spans="2:13" s="80" customFormat="1" ht="29.25" customHeight="1" x14ac:dyDescent="0.2">
      <c r="B18" s="80" t="s">
        <v>335</v>
      </c>
      <c r="C18" s="113"/>
      <c r="D18" s="105" t="s">
        <v>156</v>
      </c>
      <c r="E18" s="114">
        <v>9895.58</v>
      </c>
      <c r="F18" s="114">
        <v>895.58</v>
      </c>
      <c r="G18" s="114"/>
      <c r="H18" s="15">
        <f t="shared" si="0"/>
        <v>824.63166666666666</v>
      </c>
      <c r="I18" s="111"/>
      <c r="J18" s="111"/>
      <c r="K18" s="102"/>
      <c r="L18" s="102">
        <f>+H18-I18+J18-K18</f>
        <v>824.63166666666666</v>
      </c>
      <c r="M18" s="112"/>
    </row>
    <row r="19" spans="2:13" s="80" customFormat="1" ht="29.25" customHeight="1" x14ac:dyDescent="0.2">
      <c r="B19" s="100" t="s">
        <v>304</v>
      </c>
      <c r="C19" s="108"/>
      <c r="D19" s="105" t="s">
        <v>131</v>
      </c>
      <c r="E19" s="110">
        <v>13614.64</v>
      </c>
      <c r="F19" s="110">
        <v>1614.64</v>
      </c>
      <c r="G19" s="110"/>
      <c r="H19" s="15">
        <f t="shared" si="0"/>
        <v>1134.5533333333333</v>
      </c>
      <c r="I19" s="111"/>
      <c r="J19" s="111"/>
      <c r="K19" s="111"/>
      <c r="L19" s="111">
        <f>H19-I19+J19-K19</f>
        <v>1134.5533333333333</v>
      </c>
      <c r="M19" s="116"/>
    </row>
    <row r="20" spans="2:13" s="100" customFormat="1" ht="29.25" customHeight="1" x14ac:dyDescent="0.2">
      <c r="B20" s="100" t="s">
        <v>303</v>
      </c>
      <c r="C20" s="108"/>
      <c r="D20" s="105" t="s">
        <v>130</v>
      </c>
      <c r="E20" s="110">
        <v>13614.64</v>
      </c>
      <c r="F20" s="110">
        <v>1614.64</v>
      </c>
      <c r="G20" s="110"/>
      <c r="H20" s="15">
        <f t="shared" si="0"/>
        <v>1134.5533333333333</v>
      </c>
      <c r="I20" s="111"/>
      <c r="J20" s="111"/>
      <c r="K20" s="111"/>
      <c r="L20" s="111">
        <f>H20-I20+J20-K20</f>
        <v>1134.5533333333333</v>
      </c>
      <c r="M20" s="116"/>
    </row>
    <row r="21" spans="2:13" s="100" customFormat="1" ht="29.25" customHeight="1" x14ac:dyDescent="0.2">
      <c r="B21" s="100" t="s">
        <v>306</v>
      </c>
      <c r="C21" s="108"/>
      <c r="D21" s="105" t="s">
        <v>133</v>
      </c>
      <c r="E21" s="110">
        <v>5564.94</v>
      </c>
      <c r="F21" s="110">
        <v>64.94</v>
      </c>
      <c r="G21" s="110"/>
      <c r="H21" s="15">
        <f t="shared" si="0"/>
        <v>463.745</v>
      </c>
      <c r="I21" s="111"/>
      <c r="J21" s="111"/>
      <c r="K21" s="111"/>
      <c r="L21" s="111">
        <f>H21-I21+J21-K21</f>
        <v>463.745</v>
      </c>
      <c r="M21" s="116"/>
    </row>
    <row r="22" spans="2:13" s="80" customFormat="1" ht="29.25" customHeight="1" x14ac:dyDescent="0.2">
      <c r="B22" s="80" t="s">
        <v>312</v>
      </c>
      <c r="C22" s="113"/>
      <c r="D22" s="105" t="s">
        <v>12</v>
      </c>
      <c r="E22" s="114">
        <v>5884.2</v>
      </c>
      <c r="F22" s="114">
        <v>99.67228799999998</v>
      </c>
      <c r="G22" s="114"/>
      <c r="H22" s="15">
        <f t="shared" si="0"/>
        <v>490.34999999999997</v>
      </c>
      <c r="I22" s="111"/>
      <c r="J22" s="111"/>
      <c r="K22" s="102"/>
      <c r="L22" s="111">
        <f>H22-I22+J22-K22</f>
        <v>490.34999999999997</v>
      </c>
      <c r="M22" s="112"/>
    </row>
    <row r="23" spans="2:13" s="80" customFormat="1" ht="29.25" customHeight="1" x14ac:dyDescent="0.2">
      <c r="B23" s="80" t="s">
        <v>313</v>
      </c>
      <c r="C23" s="113"/>
      <c r="D23" s="105" t="s">
        <v>157</v>
      </c>
      <c r="E23" s="114">
        <v>5564.94</v>
      </c>
      <c r="F23" s="114">
        <v>64.94</v>
      </c>
      <c r="G23" s="114"/>
      <c r="H23" s="15">
        <f t="shared" si="0"/>
        <v>463.745</v>
      </c>
      <c r="I23" s="111"/>
      <c r="J23" s="111"/>
      <c r="K23" s="102"/>
      <c r="L23" s="102">
        <f>+H23-I23+J23-K23</f>
        <v>463.745</v>
      </c>
      <c r="M23" s="112"/>
    </row>
    <row r="24" spans="2:13" s="80" customFormat="1" ht="29.25" customHeight="1" x14ac:dyDescent="0.2">
      <c r="B24" s="80" t="s">
        <v>310</v>
      </c>
      <c r="C24" s="113"/>
      <c r="D24" s="105" t="s">
        <v>11</v>
      </c>
      <c r="E24" s="114">
        <v>7334.48</v>
      </c>
      <c r="F24" s="114">
        <v>334.48</v>
      </c>
      <c r="G24" s="114"/>
      <c r="H24" s="15">
        <f t="shared" si="0"/>
        <v>611.20666666666671</v>
      </c>
      <c r="I24" s="111"/>
      <c r="J24" s="111"/>
      <c r="K24" s="102"/>
      <c r="L24" s="102">
        <f>+H24-I24+J24-K24</f>
        <v>611.20666666666671</v>
      </c>
      <c r="M24" s="112"/>
    </row>
    <row r="25" spans="2:13" s="80" customFormat="1" ht="29.25" customHeight="1" x14ac:dyDescent="0.2">
      <c r="B25" s="80" t="s">
        <v>311</v>
      </c>
      <c r="C25" s="113"/>
      <c r="D25" s="105" t="s">
        <v>11</v>
      </c>
      <c r="E25" s="114">
        <v>7066.5</v>
      </c>
      <c r="F25" s="114">
        <v>269.39652799999999</v>
      </c>
      <c r="G25" s="114"/>
      <c r="H25" s="15">
        <f t="shared" si="0"/>
        <v>588.875</v>
      </c>
      <c r="I25" s="111"/>
      <c r="J25" s="111"/>
      <c r="K25" s="102"/>
      <c r="L25" s="102">
        <f>+H25-I25+J25-K25</f>
        <v>588.875</v>
      </c>
      <c r="M25" s="112"/>
    </row>
    <row r="26" spans="2:13" s="80" customFormat="1" ht="29.25" customHeight="1" x14ac:dyDescent="0.2">
      <c r="B26" s="80" t="s">
        <v>315</v>
      </c>
      <c r="C26" s="108"/>
      <c r="D26" s="105" t="s">
        <v>166</v>
      </c>
      <c r="E26" s="110">
        <v>7334.48</v>
      </c>
      <c r="F26" s="110">
        <v>334.48</v>
      </c>
      <c r="G26" s="110"/>
      <c r="H26" s="15">
        <f t="shared" si="0"/>
        <v>611.20666666666671</v>
      </c>
      <c r="I26" s="111"/>
      <c r="J26" s="111"/>
      <c r="K26" s="111"/>
      <c r="L26" s="102">
        <f>+H26-I26+J26-K26</f>
        <v>611.20666666666671</v>
      </c>
      <c r="M26" s="112"/>
    </row>
    <row r="27" spans="2:13" s="80" customFormat="1" ht="29.25" customHeight="1" x14ac:dyDescent="0.2">
      <c r="B27" s="100" t="s">
        <v>299</v>
      </c>
      <c r="C27" s="108"/>
      <c r="D27" s="105" t="s">
        <v>127</v>
      </c>
      <c r="E27" s="110">
        <v>8705.1</v>
      </c>
      <c r="F27" s="110">
        <v>705.1</v>
      </c>
      <c r="G27" s="110"/>
      <c r="H27" s="15">
        <f t="shared" si="0"/>
        <v>725.42500000000007</v>
      </c>
      <c r="I27" s="111"/>
      <c r="J27" s="111"/>
      <c r="K27" s="111"/>
      <c r="L27" s="111">
        <f>H27-I27+J27-K27</f>
        <v>725.42500000000007</v>
      </c>
      <c r="M27" s="116"/>
    </row>
    <row r="28" spans="2:13" s="100" customFormat="1" ht="29.25" customHeight="1" x14ac:dyDescent="0.2">
      <c r="D28" s="12" t="s">
        <v>6</v>
      </c>
      <c r="E28" s="46">
        <f>SUM(E6:E22)</f>
        <v>138042.06</v>
      </c>
      <c r="F28" s="46">
        <f>SUM(F6:F22)</f>
        <v>10306.704351999999</v>
      </c>
      <c r="G28" s="46">
        <f>SUM(G6:G22)</f>
        <v>0</v>
      </c>
      <c r="H28" s="13">
        <f>SUM(H6:H27)</f>
        <v>14503.963333333335</v>
      </c>
      <c r="I28" s="13"/>
      <c r="J28" s="13"/>
      <c r="K28" s="13"/>
      <c r="L28" s="13">
        <f>SUM(L6:L27)</f>
        <v>14503.963333333335</v>
      </c>
    </row>
    <row r="29" spans="2:13" ht="21.95" customHeight="1" x14ac:dyDescent="0.2">
      <c r="D29" s="12"/>
      <c r="E29" s="13"/>
      <c r="F29" s="13"/>
      <c r="G29" s="13"/>
      <c r="H29" s="13"/>
      <c r="I29" s="13"/>
      <c r="J29" s="13"/>
      <c r="K29" s="13"/>
      <c r="L29" s="13"/>
    </row>
    <row r="30" spans="2:13" ht="21.95" customHeight="1" x14ac:dyDescent="0.2"/>
  </sheetData>
  <sortState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L49"/>
  <sheetViews>
    <sheetView tabSelected="1" zoomScale="90" zoomScaleNormal="90" workbookViewId="0">
      <selection activeCell="B1" sqref="B1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20</v>
      </c>
      <c r="B1" s="63"/>
      <c r="C1" s="63"/>
      <c r="D1" s="63"/>
      <c r="E1" s="92" t="s">
        <v>0</v>
      </c>
      <c r="F1" s="93"/>
      <c r="G1" s="93"/>
      <c r="H1" s="93"/>
      <c r="I1" s="93"/>
      <c r="J1" s="93"/>
      <c r="K1" s="93"/>
      <c r="L1" s="73" t="s">
        <v>1</v>
      </c>
    </row>
    <row r="2" spans="1:12" ht="15" x14ac:dyDescent="0.25">
      <c r="B2" s="63"/>
      <c r="C2" s="63"/>
      <c r="D2" s="63"/>
      <c r="E2" s="94" t="s">
        <v>377</v>
      </c>
      <c r="F2" s="93"/>
      <c r="G2" s="93"/>
      <c r="H2" s="93"/>
      <c r="I2" s="93"/>
      <c r="J2" s="93"/>
      <c r="K2" s="93"/>
      <c r="L2" s="95" t="str">
        <f>PRESIDENCIA!L2</f>
        <v>15 DE DICIEMBRE DE 2019</v>
      </c>
    </row>
    <row r="3" spans="1:12" x14ac:dyDescent="0.2">
      <c r="B3" s="63"/>
      <c r="C3" s="63"/>
      <c r="D3" s="63"/>
      <c r="E3" s="95" t="str">
        <f>PRESIDENCIA!E3</f>
        <v>PRIMA VACACIONAL DE JULIO A DICIEMBRE DE 2019</v>
      </c>
      <c r="F3" s="93"/>
      <c r="G3" s="93"/>
      <c r="H3" s="93"/>
      <c r="I3" s="93"/>
      <c r="J3" s="93"/>
      <c r="K3" s="93"/>
      <c r="L3" s="63"/>
    </row>
    <row r="4" spans="1:12" x14ac:dyDescent="0.2">
      <c r="B4" s="63"/>
      <c r="C4" s="63"/>
      <c r="D4" s="63"/>
      <c r="E4" s="74"/>
      <c r="F4" s="93"/>
      <c r="G4" s="93"/>
      <c r="H4" s="93"/>
      <c r="I4" s="93"/>
      <c r="J4" s="93"/>
      <c r="K4" s="93"/>
      <c r="L4" s="63"/>
    </row>
    <row r="5" spans="1:12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34" t="s">
        <v>378</v>
      </c>
      <c r="H5" s="34"/>
      <c r="I5" s="72"/>
      <c r="J5" s="36"/>
      <c r="K5" s="34" t="s">
        <v>4</v>
      </c>
      <c r="L5" s="33" t="s">
        <v>5</v>
      </c>
    </row>
    <row r="6" spans="1:12" ht="1.5" customHeight="1" x14ac:dyDescent="0.2">
      <c r="B6" s="63"/>
      <c r="C6" s="63"/>
      <c r="D6" s="63"/>
      <c r="E6" s="96"/>
      <c r="F6" s="96"/>
      <c r="G6" s="63"/>
      <c r="H6" s="63"/>
      <c r="I6" s="63"/>
      <c r="J6" s="63"/>
      <c r="K6" s="63"/>
      <c r="L6" s="63"/>
    </row>
    <row r="7" spans="1:12" ht="24.95" customHeight="1" x14ac:dyDescent="0.2">
      <c r="B7" s="21" t="s">
        <v>319</v>
      </c>
      <c r="C7" s="20"/>
      <c r="D7" s="86" t="s">
        <v>135</v>
      </c>
      <c r="E7" s="64">
        <v>30312.959999999999</v>
      </c>
      <c r="F7" s="65">
        <v>5312.96</v>
      </c>
      <c r="G7" s="15">
        <f t="shared" ref="G7:G32" si="0">E7/30*10*0.25</f>
        <v>2526.08</v>
      </c>
      <c r="H7" s="38"/>
      <c r="I7" s="38"/>
      <c r="J7" s="38"/>
      <c r="K7" s="38">
        <f t="shared" ref="K7:K34" si="1">G7-H7+I7-J7</f>
        <v>2526.08</v>
      </c>
      <c r="L7" s="22"/>
    </row>
    <row r="8" spans="1:12" ht="34.5" customHeight="1" x14ac:dyDescent="0.2">
      <c r="B8" s="27"/>
      <c r="C8" s="20"/>
      <c r="D8" s="20" t="s">
        <v>17</v>
      </c>
      <c r="E8" s="64">
        <v>11744.26</v>
      </c>
      <c r="F8" s="65">
        <v>1224.26</v>
      </c>
      <c r="G8" s="15">
        <f t="shared" si="0"/>
        <v>978.68833333333339</v>
      </c>
      <c r="H8" s="38"/>
      <c r="I8" s="67"/>
      <c r="J8" s="67"/>
      <c r="K8" s="38">
        <f t="shared" si="1"/>
        <v>978.68833333333339</v>
      </c>
      <c r="L8" s="22"/>
    </row>
    <row r="9" spans="1:12" ht="34.5" customHeight="1" x14ac:dyDescent="0.2">
      <c r="B9" s="16"/>
      <c r="C9" s="51"/>
      <c r="D9" s="51" t="s">
        <v>17</v>
      </c>
      <c r="E9" s="64">
        <v>11744.26</v>
      </c>
      <c r="F9" s="65">
        <v>1224.26</v>
      </c>
      <c r="G9" s="15">
        <f t="shared" si="0"/>
        <v>978.68833333333339</v>
      </c>
      <c r="H9" s="38"/>
      <c r="I9" s="38"/>
      <c r="J9" s="38"/>
      <c r="K9" s="38">
        <f t="shared" si="1"/>
        <v>978.68833333333339</v>
      </c>
      <c r="L9" s="22"/>
    </row>
    <row r="10" spans="1:12" ht="34.5" customHeight="1" x14ac:dyDescent="0.2">
      <c r="B10" s="21"/>
      <c r="C10" s="20"/>
      <c r="D10" s="20" t="s">
        <v>17</v>
      </c>
      <c r="E10" s="64">
        <v>11744.26</v>
      </c>
      <c r="F10" s="65">
        <v>1224.26</v>
      </c>
      <c r="G10" s="15">
        <f t="shared" si="0"/>
        <v>978.68833333333339</v>
      </c>
      <c r="H10" s="38"/>
      <c r="I10" s="67"/>
      <c r="J10" s="67"/>
      <c r="K10" s="38">
        <f t="shared" si="1"/>
        <v>978.68833333333339</v>
      </c>
      <c r="L10" s="22"/>
    </row>
    <row r="11" spans="1:12" ht="22.5" x14ac:dyDescent="0.2">
      <c r="B11" s="21" t="s">
        <v>334</v>
      </c>
      <c r="C11" s="90"/>
      <c r="D11" s="91" t="s">
        <v>140</v>
      </c>
      <c r="E11" s="48">
        <v>8705.1</v>
      </c>
      <c r="F11" s="48">
        <v>705.1</v>
      </c>
      <c r="G11" s="15">
        <f t="shared" si="0"/>
        <v>725.42500000000007</v>
      </c>
      <c r="H11" s="15"/>
      <c r="I11" s="15"/>
      <c r="J11" s="15"/>
      <c r="K11" s="15">
        <f t="shared" ref="K11" si="2">G11-H11+I11-J11</f>
        <v>725.42500000000007</v>
      </c>
      <c r="L11" s="22"/>
    </row>
    <row r="12" spans="1:12" ht="21.95" customHeight="1" x14ac:dyDescent="0.2">
      <c r="B12" s="21" t="s">
        <v>323</v>
      </c>
      <c r="C12" s="20"/>
      <c r="D12" s="20" t="s">
        <v>137</v>
      </c>
      <c r="E12" s="64">
        <v>12343.01</v>
      </c>
      <c r="F12" s="65">
        <v>1343.01</v>
      </c>
      <c r="G12" s="15">
        <f t="shared" si="0"/>
        <v>1028.5841666666668</v>
      </c>
      <c r="H12" s="66"/>
      <c r="I12" s="67"/>
      <c r="J12" s="67"/>
      <c r="K12" s="66">
        <f>G12-H12+I12-J12</f>
        <v>1028.5841666666668</v>
      </c>
      <c r="L12" s="22"/>
    </row>
    <row r="13" spans="1:12" ht="21.95" customHeight="1" x14ac:dyDescent="0.2">
      <c r="B13" s="16" t="s">
        <v>322</v>
      </c>
      <c r="C13" s="51"/>
      <c r="D13" s="20" t="s">
        <v>136</v>
      </c>
      <c r="E13" s="64">
        <v>12978.82</v>
      </c>
      <c r="F13" s="65">
        <v>1478.82</v>
      </c>
      <c r="G13" s="15">
        <f t="shared" si="0"/>
        <v>1081.5683333333332</v>
      </c>
      <c r="H13" s="38"/>
      <c r="I13" s="38"/>
      <c r="J13" s="38"/>
      <c r="K13" s="38">
        <f t="shared" si="1"/>
        <v>1081.5683333333332</v>
      </c>
      <c r="L13" s="22"/>
    </row>
    <row r="14" spans="1:12" customFormat="1" ht="24.95" customHeight="1" x14ac:dyDescent="0.2">
      <c r="B14" s="16" t="s">
        <v>309</v>
      </c>
      <c r="C14" s="51"/>
      <c r="D14" s="51" t="s">
        <v>134</v>
      </c>
      <c r="E14" s="48">
        <v>14886.24</v>
      </c>
      <c r="F14" s="48">
        <v>1886.25</v>
      </c>
      <c r="G14" s="15">
        <f t="shared" si="0"/>
        <v>1240.52</v>
      </c>
      <c r="H14" s="9"/>
      <c r="I14" s="9"/>
      <c r="J14" s="38"/>
      <c r="K14" s="38">
        <f>G14-H14+I14-J14</f>
        <v>1240.52</v>
      </c>
      <c r="L14" s="22"/>
    </row>
    <row r="15" spans="1:12" customFormat="1" ht="24.95" customHeight="1" x14ac:dyDescent="0.2">
      <c r="B15" s="21" t="s">
        <v>325</v>
      </c>
      <c r="C15" s="20"/>
      <c r="D15" s="20" t="s">
        <v>27</v>
      </c>
      <c r="E15" s="64">
        <v>11719.9</v>
      </c>
      <c r="F15" s="65">
        <v>1219.9000000000001</v>
      </c>
      <c r="G15" s="15">
        <f t="shared" si="0"/>
        <v>976.6583333333333</v>
      </c>
      <c r="H15" s="9"/>
      <c r="I15" s="9"/>
      <c r="J15" s="9"/>
      <c r="K15" s="38">
        <f t="shared" ref="K15" si="3">G15-H15+I15-J15</f>
        <v>976.6583333333333</v>
      </c>
      <c r="L15" s="10"/>
    </row>
    <row r="16" spans="1:12" customFormat="1" ht="24.95" customHeight="1" x14ac:dyDescent="0.2">
      <c r="B16" s="21" t="s">
        <v>324</v>
      </c>
      <c r="C16" s="20"/>
      <c r="D16" s="20" t="s">
        <v>27</v>
      </c>
      <c r="E16" s="64">
        <v>11719.9</v>
      </c>
      <c r="F16" s="65">
        <v>1219.9000000000001</v>
      </c>
      <c r="G16" s="15">
        <f t="shared" si="0"/>
        <v>976.6583333333333</v>
      </c>
      <c r="H16" s="9"/>
      <c r="I16" s="9"/>
      <c r="J16" s="9"/>
      <c r="K16" s="38">
        <f t="shared" ref="K16" si="4">G16-H16+I16-J16</f>
        <v>976.6583333333333</v>
      </c>
      <c r="L16" s="10"/>
    </row>
    <row r="17" spans="2:12" ht="24.95" customHeight="1" x14ac:dyDescent="0.2">
      <c r="B17" s="21" t="s">
        <v>321</v>
      </c>
      <c r="C17" s="20"/>
      <c r="D17" s="20" t="s">
        <v>136</v>
      </c>
      <c r="E17" s="64">
        <v>12978.82</v>
      </c>
      <c r="F17" s="65">
        <v>1478.82</v>
      </c>
      <c r="G17" s="15">
        <f t="shared" si="0"/>
        <v>1081.5683333333332</v>
      </c>
      <c r="H17" s="38"/>
      <c r="I17" s="67"/>
      <c r="J17" s="67"/>
      <c r="K17" s="38">
        <f t="shared" si="1"/>
        <v>1081.5683333333332</v>
      </c>
      <c r="L17" s="22"/>
    </row>
    <row r="18" spans="2:12" ht="24.95" customHeight="1" x14ac:dyDescent="0.2">
      <c r="B18" s="16"/>
      <c r="C18" s="51"/>
      <c r="D18" s="51" t="s">
        <v>17</v>
      </c>
      <c r="E18" s="64">
        <v>11744.26</v>
      </c>
      <c r="F18" s="65">
        <v>1224.26</v>
      </c>
      <c r="G18" s="15">
        <f t="shared" si="0"/>
        <v>978.68833333333339</v>
      </c>
      <c r="H18" s="38"/>
      <c r="I18" s="38"/>
      <c r="J18" s="38"/>
      <c r="K18" s="38">
        <f t="shared" si="1"/>
        <v>978.68833333333339</v>
      </c>
      <c r="L18" s="22"/>
    </row>
    <row r="19" spans="2:12" ht="24.95" customHeight="1" x14ac:dyDescent="0.2">
      <c r="B19" s="21"/>
      <c r="D19" s="20" t="s">
        <v>17</v>
      </c>
      <c r="E19" s="64">
        <v>11744.26</v>
      </c>
      <c r="F19" s="65">
        <v>1224.26</v>
      </c>
      <c r="G19" s="15">
        <f t="shared" si="0"/>
        <v>978.68833333333339</v>
      </c>
      <c r="H19" s="38"/>
      <c r="I19" s="67"/>
      <c r="J19" s="67"/>
      <c r="K19" s="38">
        <f t="shared" si="1"/>
        <v>978.68833333333339</v>
      </c>
      <c r="L19" s="22"/>
    </row>
    <row r="20" spans="2:12" ht="24.95" customHeight="1" x14ac:dyDescent="0.2">
      <c r="B20" s="21"/>
      <c r="C20" s="20"/>
      <c r="D20" s="20" t="s">
        <v>17</v>
      </c>
      <c r="E20" s="64">
        <v>11744.26</v>
      </c>
      <c r="F20" s="65">
        <v>1224.26</v>
      </c>
      <c r="G20" s="15">
        <f t="shared" si="0"/>
        <v>978.68833333333339</v>
      </c>
      <c r="H20" s="38"/>
      <c r="I20" s="67"/>
      <c r="J20" s="67"/>
      <c r="K20" s="38">
        <f t="shared" si="1"/>
        <v>978.68833333333339</v>
      </c>
      <c r="L20" s="22"/>
    </row>
    <row r="21" spans="2:12" s="100" customFormat="1" ht="29.25" customHeight="1" x14ac:dyDescent="0.2">
      <c r="B21" s="117" t="s">
        <v>328</v>
      </c>
      <c r="C21" s="119"/>
      <c r="D21" s="119" t="s">
        <v>8</v>
      </c>
      <c r="E21" s="120">
        <v>11719.9</v>
      </c>
      <c r="F21" s="121">
        <v>1219.9000000000001</v>
      </c>
      <c r="G21" s="15">
        <f t="shared" si="0"/>
        <v>976.6583333333333</v>
      </c>
      <c r="H21" s="111"/>
      <c r="I21" s="111"/>
      <c r="J21" s="111"/>
      <c r="K21" s="111">
        <f t="shared" ref="K21" si="5">G21-H21+I21-J21</f>
        <v>976.6583333333333</v>
      </c>
      <c r="L21" s="116"/>
    </row>
    <row r="22" spans="2:12" customFormat="1" ht="24.95" customHeight="1" x14ac:dyDescent="0.2">
      <c r="B22" s="100" t="s">
        <v>308</v>
      </c>
      <c r="C22" s="11"/>
      <c r="D22" s="49" t="s">
        <v>169</v>
      </c>
      <c r="E22" s="45">
        <v>6125.98</v>
      </c>
      <c r="F22" s="45">
        <v>125.98</v>
      </c>
      <c r="G22" s="15">
        <f t="shared" si="0"/>
        <v>510.49833333333333</v>
      </c>
      <c r="H22" s="9"/>
      <c r="I22" s="9"/>
      <c r="J22" s="9"/>
      <c r="K22" s="9">
        <f t="shared" ref="K22" si="6">G22-H22+I22-J22</f>
        <v>510.49833333333333</v>
      </c>
      <c r="L22" s="10"/>
    </row>
    <row r="23" spans="2:12" ht="24.95" customHeight="1" x14ac:dyDescent="0.2">
      <c r="B23" s="18"/>
      <c r="C23" s="51"/>
      <c r="D23" s="97" t="s">
        <v>17</v>
      </c>
      <c r="E23" s="64">
        <v>11744.26</v>
      </c>
      <c r="F23" s="65">
        <v>1224.26</v>
      </c>
      <c r="G23" s="15">
        <f t="shared" si="0"/>
        <v>978.68833333333339</v>
      </c>
      <c r="H23" s="38"/>
      <c r="I23" s="38"/>
      <c r="J23" s="38"/>
      <c r="K23" s="38">
        <f t="shared" si="1"/>
        <v>978.68833333333339</v>
      </c>
      <c r="L23" s="22"/>
    </row>
    <row r="24" spans="2:12" customFormat="1" ht="24.95" customHeight="1" x14ac:dyDescent="0.2">
      <c r="B24" s="21" t="s">
        <v>327</v>
      </c>
      <c r="C24" s="20"/>
      <c r="D24" s="20" t="s">
        <v>28</v>
      </c>
      <c r="E24" s="64">
        <v>11719.9</v>
      </c>
      <c r="F24" s="65">
        <v>1219.9000000000001</v>
      </c>
      <c r="G24" s="15">
        <f t="shared" si="0"/>
        <v>976.6583333333333</v>
      </c>
      <c r="H24" s="9"/>
      <c r="I24" s="9"/>
      <c r="J24" s="9"/>
      <c r="K24" s="9">
        <f>G24-H24+I24-J24</f>
        <v>976.6583333333333</v>
      </c>
      <c r="L24" s="10"/>
    </row>
    <row r="25" spans="2:12" ht="24.95" customHeight="1" x14ac:dyDescent="0.2">
      <c r="B25" s="18"/>
      <c r="C25" s="51"/>
      <c r="D25" s="97" t="s">
        <v>17</v>
      </c>
      <c r="E25" s="64">
        <v>11744.26</v>
      </c>
      <c r="F25" s="65">
        <v>1224.26</v>
      </c>
      <c r="G25" s="15">
        <f t="shared" si="0"/>
        <v>978.68833333333339</v>
      </c>
      <c r="H25" s="38"/>
      <c r="I25" s="38"/>
      <c r="J25" s="38"/>
      <c r="K25" s="38">
        <f t="shared" si="1"/>
        <v>978.68833333333339</v>
      </c>
      <c r="L25" s="22"/>
    </row>
    <row r="26" spans="2:12" ht="21.95" customHeight="1" x14ac:dyDescent="0.2">
      <c r="B26" s="21" t="s">
        <v>360</v>
      </c>
      <c r="C26" s="89"/>
      <c r="D26" s="86" t="s">
        <v>361</v>
      </c>
      <c r="E26" s="48">
        <v>14250.44</v>
      </c>
      <c r="F26" s="48">
        <v>1750.44</v>
      </c>
      <c r="G26" s="15">
        <f>E26/30*10*0.25/6*4.5</f>
        <v>890.65250000000015</v>
      </c>
      <c r="H26" s="15"/>
      <c r="I26" s="15"/>
      <c r="J26" s="15"/>
      <c r="K26" s="38">
        <f t="shared" si="1"/>
        <v>890.65250000000015</v>
      </c>
      <c r="L26" s="22"/>
    </row>
    <row r="27" spans="2:12" ht="21.95" customHeight="1" x14ac:dyDescent="0.2">
      <c r="B27" s="27" t="s">
        <v>326</v>
      </c>
      <c r="C27" s="20"/>
      <c r="D27" s="20" t="s">
        <v>28</v>
      </c>
      <c r="E27" s="64">
        <v>11719.9</v>
      </c>
      <c r="F27" s="65">
        <v>1219.9000000000001</v>
      </c>
      <c r="G27" s="15">
        <f t="shared" si="0"/>
        <v>976.6583333333333</v>
      </c>
      <c r="H27" s="9"/>
      <c r="I27" s="9"/>
      <c r="J27" s="9"/>
      <c r="K27" s="9">
        <f>G27-H27+I27-J27</f>
        <v>976.6583333333333</v>
      </c>
      <c r="L27" s="10"/>
    </row>
    <row r="28" spans="2:12" ht="21.95" customHeight="1" x14ac:dyDescent="0.2">
      <c r="B28" s="21" t="s">
        <v>330</v>
      </c>
      <c r="C28" s="89"/>
      <c r="D28" s="86" t="s">
        <v>139</v>
      </c>
      <c r="E28" s="48">
        <v>9300.34</v>
      </c>
      <c r="F28" s="48">
        <v>800.34</v>
      </c>
      <c r="G28" s="15">
        <f t="shared" si="0"/>
        <v>775.02833333333331</v>
      </c>
      <c r="H28" s="15"/>
      <c r="I28" s="15"/>
      <c r="J28" s="15"/>
      <c r="K28" s="15">
        <f t="shared" ref="K28" si="7">G28-H28+I28-J28</f>
        <v>775.02833333333331</v>
      </c>
      <c r="L28" s="22"/>
    </row>
    <row r="29" spans="2:12" ht="21.95" customHeight="1" x14ac:dyDescent="0.2">
      <c r="B29" s="100" t="s">
        <v>307</v>
      </c>
      <c r="C29" s="11"/>
      <c r="D29" s="49" t="s">
        <v>134</v>
      </c>
      <c r="E29" s="64">
        <v>17429.48</v>
      </c>
      <c r="F29" s="65">
        <v>2429.48</v>
      </c>
      <c r="G29" s="15">
        <f t="shared" si="0"/>
        <v>1452.4566666666667</v>
      </c>
      <c r="H29" s="9"/>
      <c r="I29" s="9"/>
      <c r="J29" s="9"/>
      <c r="K29" s="9">
        <f>G29-H29+I29-J29</f>
        <v>1452.4566666666667</v>
      </c>
      <c r="L29" s="10"/>
    </row>
    <row r="30" spans="2:12" ht="21.95" customHeight="1" x14ac:dyDescent="0.2">
      <c r="B30" s="21"/>
      <c r="C30" s="90"/>
      <c r="D30" s="91" t="s">
        <v>355</v>
      </c>
      <c r="E30" s="48">
        <v>7334.48</v>
      </c>
      <c r="F30" s="48">
        <v>334.48</v>
      </c>
      <c r="G30" s="15">
        <f t="shared" si="0"/>
        <v>611.20666666666671</v>
      </c>
      <c r="H30" s="66"/>
      <c r="I30" s="67"/>
      <c r="J30" s="67"/>
      <c r="K30" s="66">
        <f t="shared" si="1"/>
        <v>611.20666666666671</v>
      </c>
      <c r="L30" s="22"/>
    </row>
    <row r="31" spans="2:12" ht="25.5" customHeight="1" x14ac:dyDescent="0.2">
      <c r="B31" s="16"/>
      <c r="C31" s="51"/>
      <c r="D31" s="51" t="s">
        <v>17</v>
      </c>
      <c r="E31" s="64">
        <v>11744.26</v>
      </c>
      <c r="F31" s="65">
        <v>1224.26</v>
      </c>
      <c r="G31" s="15">
        <f t="shared" si="0"/>
        <v>978.68833333333339</v>
      </c>
      <c r="H31" s="38"/>
      <c r="I31" s="38"/>
      <c r="J31" s="38"/>
      <c r="K31" s="38">
        <f t="shared" si="1"/>
        <v>978.68833333333339</v>
      </c>
      <c r="L31" s="22"/>
    </row>
    <row r="32" spans="2:12" ht="21.95" customHeight="1" x14ac:dyDescent="0.2">
      <c r="B32" s="16"/>
      <c r="C32" s="51"/>
      <c r="D32" s="97" t="s">
        <v>17</v>
      </c>
      <c r="E32" s="64">
        <v>11744.26</v>
      </c>
      <c r="F32" s="65">
        <v>1224.26</v>
      </c>
      <c r="G32" s="15">
        <f t="shared" si="0"/>
        <v>978.68833333333339</v>
      </c>
      <c r="H32" s="38"/>
      <c r="I32" s="38"/>
      <c r="J32" s="38"/>
      <c r="K32" s="38">
        <f t="shared" si="1"/>
        <v>978.68833333333339</v>
      </c>
      <c r="L32" s="22"/>
    </row>
    <row r="33" spans="2:12" ht="24.95" customHeight="1" x14ac:dyDescent="0.2">
      <c r="B33" s="21"/>
      <c r="C33" s="20"/>
      <c r="D33" s="20" t="s">
        <v>17</v>
      </c>
      <c r="E33" s="64">
        <v>11744.26</v>
      </c>
      <c r="F33" s="65">
        <v>1224.26</v>
      </c>
      <c r="G33" s="15">
        <f t="shared" ref="G33:G44" si="8">E33/30*10*0.25</f>
        <v>978.68833333333339</v>
      </c>
      <c r="H33" s="38"/>
      <c r="I33" s="67"/>
      <c r="J33" s="67"/>
      <c r="K33" s="38">
        <f t="shared" si="1"/>
        <v>978.68833333333339</v>
      </c>
      <c r="L33" s="22"/>
    </row>
    <row r="34" spans="2:12" ht="21.95" customHeight="1" x14ac:dyDescent="0.2">
      <c r="B34" s="21"/>
      <c r="C34" s="20"/>
      <c r="D34" s="20" t="s">
        <v>17</v>
      </c>
      <c r="E34" s="64">
        <v>11744.26</v>
      </c>
      <c r="F34" s="65">
        <v>1224.26</v>
      </c>
      <c r="G34" s="15">
        <f t="shared" si="8"/>
        <v>978.68833333333339</v>
      </c>
      <c r="H34" s="38"/>
      <c r="I34" s="67"/>
      <c r="J34" s="67"/>
      <c r="K34" s="38">
        <f t="shared" si="1"/>
        <v>978.68833333333339</v>
      </c>
      <c r="L34" s="22"/>
    </row>
    <row r="35" spans="2:12" ht="21.95" customHeight="1" x14ac:dyDescent="0.2">
      <c r="B35" s="16"/>
      <c r="C35" s="51"/>
      <c r="D35" s="51" t="s">
        <v>17</v>
      </c>
      <c r="E35" s="64">
        <v>11744.26</v>
      </c>
      <c r="F35" s="65">
        <v>1224.26</v>
      </c>
      <c r="G35" s="15">
        <f t="shared" si="8"/>
        <v>978.68833333333339</v>
      </c>
      <c r="H35" s="38"/>
      <c r="I35" s="38"/>
      <c r="J35" s="38"/>
      <c r="K35" s="38">
        <f t="shared" ref="K35:K42" si="9">G35-H35+I35-J35</f>
        <v>978.68833333333339</v>
      </c>
      <c r="L35" s="22"/>
    </row>
    <row r="36" spans="2:12" ht="21.95" customHeight="1" x14ac:dyDescent="0.2">
      <c r="B36" s="21" t="s">
        <v>320</v>
      </c>
      <c r="C36" s="20"/>
      <c r="D36" s="86" t="s">
        <v>170</v>
      </c>
      <c r="E36" s="64">
        <v>23787.57</v>
      </c>
      <c r="F36" s="65">
        <v>3787.57</v>
      </c>
      <c r="G36" s="15">
        <f t="shared" si="8"/>
        <v>1982.2974999999999</v>
      </c>
      <c r="H36" s="38"/>
      <c r="I36" s="38"/>
      <c r="J36" s="38"/>
      <c r="K36" s="38">
        <f t="shared" si="9"/>
        <v>1982.2974999999999</v>
      </c>
      <c r="L36" s="22"/>
    </row>
    <row r="37" spans="2:12" ht="21.95" customHeight="1" x14ac:dyDescent="0.2">
      <c r="B37" s="16"/>
      <c r="C37" s="63"/>
      <c r="D37" s="97" t="s">
        <v>17</v>
      </c>
      <c r="E37" s="64">
        <v>11744.26</v>
      </c>
      <c r="F37" s="65">
        <v>1224.26</v>
      </c>
      <c r="G37" s="15">
        <f t="shared" si="8"/>
        <v>978.68833333333339</v>
      </c>
      <c r="H37" s="38"/>
      <c r="I37" s="38"/>
      <c r="J37" s="38"/>
      <c r="K37" s="38">
        <f t="shared" si="9"/>
        <v>978.68833333333339</v>
      </c>
      <c r="L37" s="22"/>
    </row>
    <row r="38" spans="2:12" ht="21.95" customHeight="1" x14ac:dyDescent="0.2">
      <c r="B38" s="16"/>
      <c r="C38" s="51"/>
      <c r="D38" s="97" t="s">
        <v>17</v>
      </c>
      <c r="E38" s="64">
        <v>11744.26</v>
      </c>
      <c r="F38" s="65">
        <v>1224.26</v>
      </c>
      <c r="G38" s="15">
        <f t="shared" si="8"/>
        <v>978.68833333333339</v>
      </c>
      <c r="H38" s="38"/>
      <c r="I38" s="38"/>
      <c r="J38" s="38"/>
      <c r="K38" s="38">
        <f t="shared" si="9"/>
        <v>978.68833333333339</v>
      </c>
      <c r="L38" s="22"/>
    </row>
    <row r="39" spans="2:12" ht="21.95" customHeight="1" x14ac:dyDescent="0.2">
      <c r="B39" s="16"/>
      <c r="C39" s="51"/>
      <c r="D39" s="97" t="s">
        <v>17</v>
      </c>
      <c r="E39" s="64">
        <v>11744.26</v>
      </c>
      <c r="F39" s="65">
        <v>1224.26</v>
      </c>
      <c r="G39" s="15">
        <f t="shared" si="8"/>
        <v>978.68833333333339</v>
      </c>
      <c r="H39" s="38"/>
      <c r="I39" s="38"/>
      <c r="J39" s="38"/>
      <c r="K39" s="38">
        <f t="shared" si="9"/>
        <v>978.68833333333339</v>
      </c>
      <c r="L39" s="22"/>
    </row>
    <row r="40" spans="2:12" ht="21.95" customHeight="1" x14ac:dyDescent="0.2">
      <c r="B40" s="21" t="s">
        <v>332</v>
      </c>
      <c r="C40" s="89"/>
      <c r="D40" s="86" t="s">
        <v>140</v>
      </c>
      <c r="E40" s="48">
        <v>8705.1</v>
      </c>
      <c r="F40" s="48">
        <v>705.1</v>
      </c>
      <c r="G40" s="15">
        <f t="shared" si="8"/>
        <v>725.42500000000007</v>
      </c>
      <c r="H40" s="15"/>
      <c r="I40" s="15"/>
      <c r="J40" s="15"/>
      <c r="K40" s="15">
        <f t="shared" ref="K40" si="10">G40-H40+I40-J40</f>
        <v>725.42500000000007</v>
      </c>
      <c r="L40" s="22"/>
    </row>
    <row r="41" spans="2:12" ht="24.95" customHeight="1" x14ac:dyDescent="0.2">
      <c r="B41" s="21"/>
      <c r="C41" s="20"/>
      <c r="D41" s="20" t="s">
        <v>17</v>
      </c>
      <c r="E41" s="64">
        <v>11744.26</v>
      </c>
      <c r="F41" s="65">
        <v>1224.26</v>
      </c>
      <c r="G41" s="15">
        <f t="shared" si="8"/>
        <v>978.68833333333339</v>
      </c>
      <c r="H41" s="38"/>
      <c r="I41" s="38"/>
      <c r="J41" s="38"/>
      <c r="K41" s="38">
        <f t="shared" ref="K41" si="11">G41-H41+I41-J41</f>
        <v>978.68833333333339</v>
      </c>
      <c r="L41" s="22"/>
    </row>
    <row r="42" spans="2:12" ht="18.75" customHeight="1" x14ac:dyDescent="0.2">
      <c r="B42" s="16"/>
      <c r="C42" s="51"/>
      <c r="D42" s="97" t="s">
        <v>17</v>
      </c>
      <c r="E42" s="64">
        <v>11744.26</v>
      </c>
      <c r="F42" s="65">
        <v>1224.26</v>
      </c>
      <c r="G42" s="15">
        <f t="shared" si="8"/>
        <v>978.68833333333339</v>
      </c>
      <c r="H42" s="38"/>
      <c r="I42" s="38"/>
      <c r="J42" s="38"/>
      <c r="K42" s="38">
        <f t="shared" si="9"/>
        <v>978.68833333333339</v>
      </c>
      <c r="L42" s="22"/>
    </row>
    <row r="43" spans="2:12" ht="21.95" customHeight="1" x14ac:dyDescent="0.2">
      <c r="B43" s="21" t="s">
        <v>331</v>
      </c>
      <c r="C43" s="89"/>
      <c r="D43" s="86" t="s">
        <v>140</v>
      </c>
      <c r="E43" s="48">
        <v>9300.34</v>
      </c>
      <c r="F43" s="48">
        <v>800.34</v>
      </c>
      <c r="G43" s="15">
        <f t="shared" si="8"/>
        <v>775.02833333333331</v>
      </c>
      <c r="H43" s="15"/>
      <c r="I43" s="15"/>
      <c r="J43" s="15"/>
      <c r="K43" s="15">
        <f t="shared" ref="K43" si="12">G43-H43+I43-J43</f>
        <v>775.02833333333331</v>
      </c>
      <c r="L43" s="22"/>
    </row>
    <row r="44" spans="2:12" ht="21.95" customHeight="1" x14ac:dyDescent="0.2">
      <c r="B44" s="21" t="s">
        <v>329</v>
      </c>
      <c r="C44" s="89"/>
      <c r="D44" s="86" t="s">
        <v>138</v>
      </c>
      <c r="E44" s="48">
        <v>12343.01</v>
      </c>
      <c r="F44" s="48">
        <v>1343.01</v>
      </c>
      <c r="G44" s="15">
        <f t="shared" si="8"/>
        <v>1028.5841666666668</v>
      </c>
      <c r="H44" s="15"/>
      <c r="I44" s="15"/>
      <c r="J44" s="15"/>
      <c r="K44" s="15">
        <f>G44-H44+I44-J44</f>
        <v>1028.5841666666668</v>
      </c>
      <c r="L44" s="22"/>
    </row>
    <row r="45" spans="2:12" ht="21.95" customHeight="1" x14ac:dyDescent="0.2">
      <c r="B45" s="21" t="s">
        <v>333</v>
      </c>
      <c r="C45" s="89"/>
      <c r="D45" s="86" t="s">
        <v>140</v>
      </c>
      <c r="E45" s="48">
        <v>8705.1</v>
      </c>
      <c r="F45" s="48">
        <v>705.1</v>
      </c>
      <c r="G45" s="15">
        <f>E45/30*10*0.25</f>
        <v>725.42500000000007</v>
      </c>
      <c r="H45" s="15"/>
      <c r="I45" s="15"/>
      <c r="J45" s="15"/>
      <c r="K45" s="15">
        <f>G45-H45+I45-J45</f>
        <v>725.42500000000007</v>
      </c>
      <c r="L45" s="22"/>
    </row>
    <row r="46" spans="2:12" ht="18.75" customHeight="1" x14ac:dyDescent="0.2">
      <c r="B46" s="16"/>
      <c r="C46" s="63"/>
      <c r="D46" s="97"/>
      <c r="E46" s="64"/>
      <c r="F46" s="65"/>
      <c r="G46" s="38"/>
      <c r="H46" s="38"/>
      <c r="I46" s="38"/>
      <c r="J46" s="38"/>
      <c r="K46" s="38"/>
      <c r="L46" s="75"/>
    </row>
    <row r="47" spans="2:12" x14ac:dyDescent="0.2">
      <c r="B47" s="63"/>
      <c r="C47" s="63"/>
      <c r="D47" s="98" t="s">
        <v>6</v>
      </c>
      <c r="E47" s="99">
        <f>SUM(E8:E42)</f>
        <v>418821.56000000011</v>
      </c>
      <c r="F47" s="99">
        <f>SUM(F8:F42)</f>
        <v>44961.57</v>
      </c>
      <c r="G47" s="99">
        <f>SUM(G7:G45)</f>
        <v>39660.029999999984</v>
      </c>
      <c r="H47" s="99">
        <f t="shared" ref="H47:K47" si="13">SUM(H7:H45)</f>
        <v>0</v>
      </c>
      <c r="I47" s="99">
        <f t="shared" si="13"/>
        <v>0</v>
      </c>
      <c r="J47" s="99">
        <f t="shared" si="13"/>
        <v>0</v>
      </c>
      <c r="K47" s="99">
        <f t="shared" si="13"/>
        <v>39660.029999999984</v>
      </c>
      <c r="L47" s="63"/>
    </row>
    <row r="48" spans="2:12" x14ac:dyDescent="0.2">
      <c r="D48" s="42"/>
      <c r="E48" s="68"/>
      <c r="F48" s="68"/>
      <c r="G48" s="43">
        <v>2</v>
      </c>
      <c r="H48" s="43"/>
      <c r="I48" s="43">
        <f>SUM(I36:I47)</f>
        <v>0</v>
      </c>
      <c r="J48" s="43"/>
      <c r="K48" s="43"/>
    </row>
    <row r="49" spans="5:6" x14ac:dyDescent="0.2">
      <c r="E49" s="62"/>
      <c r="F49" s="62"/>
    </row>
  </sheetData>
  <sortState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F28"/>
  <sheetViews>
    <sheetView workbookViewId="0">
      <selection activeCell="C28" sqref="C28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25" t="str">
        <f>+PRESIDENCIA!E1</f>
        <v>MUNICIPIO IXTLAHUACAN DEL RIO, JALISCO.</v>
      </c>
      <c r="B2" s="125"/>
      <c r="C2" s="125"/>
      <c r="D2" s="125"/>
      <c r="E2" s="125"/>
      <c r="F2" s="125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25" t="str">
        <f>+PRESIDENCIA!E3</f>
        <v>PRIMA VACACIONAL DE JULIO A DICIEMBRE DE 2019</v>
      </c>
      <c r="B4" s="125"/>
      <c r="C4" s="125"/>
      <c r="D4" s="125"/>
      <c r="E4" s="125"/>
      <c r="F4" s="125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34</v>
      </c>
      <c r="B8" s="54" t="s">
        <v>3</v>
      </c>
      <c r="C8" s="54" t="s">
        <v>22</v>
      </c>
      <c r="D8" s="54" t="s">
        <v>26</v>
      </c>
      <c r="E8" s="54" t="s">
        <v>19</v>
      </c>
      <c r="F8" s="54" t="s">
        <v>4</v>
      </c>
    </row>
    <row r="9" spans="1:6" x14ac:dyDescent="0.2">
      <c r="A9" s="55" t="s">
        <v>146</v>
      </c>
      <c r="B9" s="56"/>
      <c r="C9" s="56"/>
      <c r="D9" s="56"/>
      <c r="E9" s="56"/>
      <c r="F9" s="56"/>
    </row>
    <row r="10" spans="1:6" x14ac:dyDescent="0.2">
      <c r="A10" s="55" t="s">
        <v>29</v>
      </c>
      <c r="B10" s="56">
        <f>+PRESIDENCIA!G18</f>
        <v>8971.3891666666659</v>
      </c>
      <c r="C10" s="56">
        <f>+PRESIDENCIA!H18</f>
        <v>0</v>
      </c>
      <c r="D10" s="56">
        <f>+PRESIDENCIA!I18</f>
        <v>0</v>
      </c>
      <c r="E10" s="56">
        <f>+PRESIDENCIA!J18</f>
        <v>0</v>
      </c>
      <c r="F10" s="56">
        <f>+PRESIDENCIA!K18</f>
        <v>8971.3891666666659</v>
      </c>
    </row>
    <row r="11" spans="1:6" x14ac:dyDescent="0.2">
      <c r="A11" s="55" t="s">
        <v>147</v>
      </c>
      <c r="B11" s="56">
        <f>+CONTRALORIA!G9</f>
        <v>1028.5841666666668</v>
      </c>
      <c r="C11" s="56">
        <f>+CONTRALORIA!H9</f>
        <v>0</v>
      </c>
      <c r="D11" s="56">
        <f>+CONTRALORIA!I9</f>
        <v>0</v>
      </c>
      <c r="E11" s="56">
        <f>+CONTRALORIA!J9</f>
        <v>0</v>
      </c>
      <c r="F11" s="56">
        <f>+CONTRALORIA!K9</f>
        <v>1028.5841666666668</v>
      </c>
    </row>
    <row r="12" spans="1:6" x14ac:dyDescent="0.2">
      <c r="A12" s="55" t="s">
        <v>30</v>
      </c>
      <c r="B12" s="56">
        <f>+'SECRETARIA GENERAL'!H22</f>
        <v>11291.3475</v>
      </c>
      <c r="C12" s="56">
        <f>+'SECRETARIA GENERAL'!I22</f>
        <v>0</v>
      </c>
      <c r="D12" s="56">
        <f>+'SECRETARIA GENERAL'!J22</f>
        <v>0</v>
      </c>
      <c r="E12" s="56">
        <f>+'SECRETARIA GENERAL'!K22</f>
        <v>0</v>
      </c>
      <c r="F12" s="56">
        <f>+'SECRETARIA GENERAL'!L22</f>
        <v>11291.3475</v>
      </c>
    </row>
    <row r="13" spans="1:6" x14ac:dyDescent="0.2">
      <c r="A13" s="55" t="s">
        <v>148</v>
      </c>
      <c r="B13" s="56">
        <f>+SINDICATURA!H16</f>
        <v>6338.2191666666668</v>
      </c>
      <c r="C13" s="56">
        <f>+SINDICATURA!I16</f>
        <v>0</v>
      </c>
      <c r="D13" s="56">
        <f>+SINDICATURA!J16</f>
        <v>0</v>
      </c>
      <c r="E13" s="56">
        <f>+SINDICATURA!K16</f>
        <v>0</v>
      </c>
      <c r="F13" s="56">
        <f>+SINDICATURA!L16</f>
        <v>6338.2191666666668</v>
      </c>
    </row>
    <row r="14" spans="1:6" x14ac:dyDescent="0.2">
      <c r="A14" s="55" t="s">
        <v>63</v>
      </c>
      <c r="B14" s="56">
        <f>+'COORDINACION DE GABINETE'!H12</f>
        <v>3946.5175000000004</v>
      </c>
      <c r="C14" s="56">
        <f>+'COORDINACION DE GABINETE'!I12</f>
        <v>0</v>
      </c>
      <c r="D14" s="56">
        <f>+'COORDINACION DE GABINETE'!J12</f>
        <v>0</v>
      </c>
      <c r="E14" s="56">
        <f>+'COORDINACION DE GABINETE'!K12</f>
        <v>0</v>
      </c>
      <c r="F14" s="56">
        <f>+'COORDINACION DE GABINETE'!L12</f>
        <v>3946.5175000000004</v>
      </c>
    </row>
    <row r="15" spans="1:6" x14ac:dyDescent="0.2">
      <c r="A15" s="55" t="s">
        <v>31</v>
      </c>
      <c r="B15" s="56">
        <f>+H.MPAL!G17</f>
        <v>8319.4633333333331</v>
      </c>
      <c r="C15" s="56">
        <f>+H.MPAL!H17</f>
        <v>0</v>
      </c>
      <c r="D15" s="56">
        <f>+H.MPAL!I17</f>
        <v>0</v>
      </c>
      <c r="E15" s="56">
        <f>+H.MPAL!J17</f>
        <v>0</v>
      </c>
      <c r="F15" s="56">
        <f>+H.MPAL!K17</f>
        <v>8319.4633333333331</v>
      </c>
    </row>
    <row r="16" spans="1:6" x14ac:dyDescent="0.2">
      <c r="A16" s="55" t="s">
        <v>149</v>
      </c>
      <c r="B16" s="56">
        <f>+'COORDINACION SERVICIOS PUBLICOS'!H69</f>
        <v>42143.249166666661</v>
      </c>
      <c r="C16" s="56">
        <f>+'COORDINACION SERVICIOS PUBLICOS'!I69</f>
        <v>0</v>
      </c>
      <c r="D16" s="56">
        <f>+'COORDINACION SERVICIOS PUBLICOS'!J69</f>
        <v>0</v>
      </c>
      <c r="E16" s="56">
        <f>+'COORDINACION SERVICIOS PUBLICOS'!K69</f>
        <v>0</v>
      </c>
      <c r="F16" s="56">
        <f>+'COORDINACION SERVICIOS PUBLICOS'!L69</f>
        <v>42143.249166666661</v>
      </c>
    </row>
    <row r="17" spans="1:6" x14ac:dyDescent="0.2">
      <c r="A17" s="55" t="s">
        <v>150</v>
      </c>
      <c r="B17" s="56">
        <f>+'C. D ECONOMICO'!G20</f>
        <v>6492.4266666666663</v>
      </c>
      <c r="C17" s="56">
        <f>+'C. D ECONOMICO'!H20</f>
        <v>0</v>
      </c>
      <c r="D17" s="56">
        <f>+'C. D ECONOMICO'!I20</f>
        <v>0</v>
      </c>
      <c r="E17" s="56">
        <f>+'C. D ECONOMICO'!J20</f>
        <v>0</v>
      </c>
      <c r="F17" s="56">
        <f>+'C. D ECONOMICO'!K20</f>
        <v>6492.4266666666663</v>
      </c>
    </row>
    <row r="18" spans="1:6" x14ac:dyDescent="0.2">
      <c r="A18" s="55" t="s">
        <v>151</v>
      </c>
      <c r="B18" s="56">
        <f>+'C. GESTION INTEGRAL op'!G34</f>
        <v>26592.498750000002</v>
      </c>
      <c r="C18" s="56">
        <f>+'C. GESTION INTEGRAL op'!H34</f>
        <v>0</v>
      </c>
      <c r="D18" s="56">
        <f>+'C. GESTION INTEGRAL op'!I34</f>
        <v>0</v>
      </c>
      <c r="E18" s="56">
        <f>+'C. GESTION INTEGRAL op'!J34</f>
        <v>0</v>
      </c>
      <c r="F18" s="56">
        <f>+'C. GESTION INTEGRAL op'!K34</f>
        <v>26592.498750000002</v>
      </c>
    </row>
    <row r="19" spans="1:6" x14ac:dyDescent="0.2">
      <c r="A19" s="55" t="s">
        <v>152</v>
      </c>
      <c r="B19" s="56">
        <f>+'C. GRAL CONSTRUC.'!H28</f>
        <v>14503.963333333335</v>
      </c>
      <c r="C19" s="56">
        <f>+'C. GRAL CONSTRUC.'!I28</f>
        <v>0</v>
      </c>
      <c r="D19" s="56">
        <f>+'C. GRAL CONSTRUC.'!J28</f>
        <v>0</v>
      </c>
      <c r="E19" s="56">
        <f>+'C. GRAL CONSTRUC.'!K28</f>
        <v>0</v>
      </c>
      <c r="F19" s="56">
        <f>+'C. GRAL CONSTRUC.'!L28</f>
        <v>14503.963333333335</v>
      </c>
    </row>
    <row r="20" spans="1:6" x14ac:dyDescent="0.2">
      <c r="A20" s="55"/>
      <c r="B20" s="56"/>
      <c r="C20" s="56"/>
      <c r="D20" s="56"/>
      <c r="E20" s="56"/>
      <c r="F20" s="56"/>
    </row>
    <row r="21" spans="1:6" x14ac:dyDescent="0.2">
      <c r="A21" s="57" t="s">
        <v>36</v>
      </c>
      <c r="B21" s="58">
        <f>SUM(B9:B20)</f>
        <v>129627.65874999999</v>
      </c>
      <c r="C21" s="58">
        <f>SUM(C9:C20)</f>
        <v>0</v>
      </c>
      <c r="D21" s="58">
        <f>SUM(D9:D20)</f>
        <v>0</v>
      </c>
      <c r="E21" s="58">
        <f>SUM(E9:E20)</f>
        <v>0</v>
      </c>
      <c r="F21" s="58">
        <f>SUM(F9:F20)</f>
        <v>129627.65874999999</v>
      </c>
    </row>
    <row r="22" spans="1:6" x14ac:dyDescent="0.2">
      <c r="A22" s="55" t="s">
        <v>37</v>
      </c>
      <c r="B22" s="56"/>
      <c r="C22" s="56"/>
      <c r="D22" s="56"/>
      <c r="E22" s="56"/>
      <c r="F22" s="56">
        <f>B22-C22+D22-E22</f>
        <v>0</v>
      </c>
    </row>
    <row r="23" spans="1:6" x14ac:dyDescent="0.2">
      <c r="A23" s="57" t="s">
        <v>32</v>
      </c>
      <c r="B23" s="58">
        <f>+B21+B22</f>
        <v>129627.65874999999</v>
      </c>
      <c r="C23" s="58">
        <f>+C21+C22</f>
        <v>0</v>
      </c>
      <c r="D23" s="58">
        <f>+D21+D22</f>
        <v>0</v>
      </c>
      <c r="E23" s="58">
        <f>+E21+E22</f>
        <v>0</v>
      </c>
      <c r="F23" s="58">
        <f>+F21+F22</f>
        <v>129627.65874999999</v>
      </c>
    </row>
    <row r="24" spans="1:6" x14ac:dyDescent="0.2">
      <c r="A24" s="55" t="s">
        <v>153</v>
      </c>
      <c r="B24" s="56">
        <f>+SEG.CIUDADANA.!G47</f>
        <v>39660.029999999984</v>
      </c>
      <c r="C24" s="56">
        <f>+SEG.CIUDADANA.!H47</f>
        <v>0</v>
      </c>
      <c r="D24" s="56">
        <f>+SEG.CIUDADANA.!I47</f>
        <v>0</v>
      </c>
      <c r="E24" s="56">
        <f>+SEG.CIUDADANA.!J47</f>
        <v>0</v>
      </c>
      <c r="F24" s="56">
        <f>B24-C24+D24-E24</f>
        <v>39660.029999999984</v>
      </c>
    </row>
    <row r="25" spans="1:6" x14ac:dyDescent="0.2">
      <c r="A25" s="55"/>
      <c r="B25" s="56"/>
      <c r="C25" s="56"/>
      <c r="D25" s="56"/>
      <c r="E25" s="56"/>
      <c r="F25" s="56"/>
    </row>
    <row r="26" spans="1:6" x14ac:dyDescent="0.2">
      <c r="A26" s="57" t="s">
        <v>33</v>
      </c>
      <c r="B26" s="58">
        <f>SUM(B24:B25)</f>
        <v>39660.029999999984</v>
      </c>
      <c r="C26" s="58">
        <f>SUM(C24:C25)</f>
        <v>0</v>
      </c>
      <c r="D26" s="58">
        <f>SUM(D24:D25)</f>
        <v>0</v>
      </c>
      <c r="E26" s="58">
        <f>SUM(E24:E25)</f>
        <v>0</v>
      </c>
      <c r="F26" s="58">
        <f>SUM(F24:F25)</f>
        <v>39660.029999999984</v>
      </c>
    </row>
    <row r="27" spans="1:6" x14ac:dyDescent="0.2">
      <c r="A27" s="59"/>
      <c r="B27" s="56"/>
      <c r="C27" s="56"/>
      <c r="D27" s="56"/>
      <c r="E27" s="56"/>
      <c r="F27" s="56"/>
    </row>
    <row r="28" spans="1:6" x14ac:dyDescent="0.2">
      <c r="A28" s="57" t="s">
        <v>35</v>
      </c>
      <c r="B28" s="58">
        <f>+B23+B26</f>
        <v>169287.68874999997</v>
      </c>
      <c r="C28" s="58">
        <f>+C23+C26</f>
        <v>0</v>
      </c>
      <c r="D28" s="58">
        <f>+D23+D26</f>
        <v>0</v>
      </c>
      <c r="E28" s="58">
        <f>+E23+E26</f>
        <v>0</v>
      </c>
      <c r="F28" s="58">
        <f>+F23+F26</f>
        <v>169287.68874999997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M23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7" width="12" style="23" customWidth="1"/>
    <col min="8" max="8" width="1.28515625" style="23" customWidth="1"/>
    <col min="9" max="9" width="0.8554687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21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368</v>
      </c>
      <c r="F2" s="29"/>
      <c r="G2" s="29"/>
      <c r="H2" s="29"/>
      <c r="I2" s="31"/>
      <c r="J2" s="29"/>
      <c r="K2" s="29"/>
      <c r="L2" s="32" t="str">
        <f>PRESIDENCIA!L2</f>
        <v>15 DE DICIEMBRE DE 2019</v>
      </c>
    </row>
    <row r="3" spans="1:13" x14ac:dyDescent="0.2">
      <c r="E3" s="70" t="str">
        <f>PRESIDENCIA!E3</f>
        <v>PRIMA VACACIONAL DE JULIO A DICIEMBRE DE 2019</v>
      </c>
      <c r="F3" s="29"/>
      <c r="G3" s="29"/>
      <c r="H3" s="29"/>
      <c r="I3" s="70"/>
      <c r="J3" s="29"/>
      <c r="K3" s="29"/>
    </row>
    <row r="4" spans="1:13" x14ac:dyDescent="0.2">
      <c r="E4" s="70"/>
      <c r="F4" s="29"/>
      <c r="G4" s="29"/>
      <c r="H4" s="29"/>
      <c r="I4" s="70"/>
      <c r="J4" s="29"/>
      <c r="K4" s="29"/>
    </row>
    <row r="5" spans="1:13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34" t="s">
        <v>378</v>
      </c>
      <c r="H5" s="34"/>
      <c r="I5" s="72"/>
      <c r="J5" s="34"/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100" t="s">
        <v>339</v>
      </c>
      <c r="C7" s="37"/>
      <c r="D7" s="49" t="s">
        <v>44</v>
      </c>
      <c r="E7" s="48">
        <v>12343.01</v>
      </c>
      <c r="F7" s="48">
        <v>1343.01</v>
      </c>
      <c r="G7" s="15">
        <f>E7/30*10*0.25</f>
        <v>1028.5841666666668</v>
      </c>
      <c r="H7" s="15"/>
      <c r="I7" s="15"/>
      <c r="J7" s="15"/>
      <c r="K7" s="15">
        <f>G7-H7+I7-J7</f>
        <v>1028.5841666666668</v>
      </c>
      <c r="L7" s="22"/>
      <c r="M7" s="39"/>
    </row>
    <row r="9" spans="1:13" ht="21.95" customHeight="1" x14ac:dyDescent="0.2">
      <c r="D9" s="42" t="s">
        <v>6</v>
      </c>
      <c r="E9" s="68">
        <f t="shared" ref="E9:K9" si="0">SUM(E7:E7)</f>
        <v>12343.01</v>
      </c>
      <c r="F9" s="68">
        <f t="shared" si="0"/>
        <v>1343.01</v>
      </c>
      <c r="G9" s="43">
        <f t="shared" si="0"/>
        <v>1028.5841666666668</v>
      </c>
      <c r="H9" s="43"/>
      <c r="I9" s="43"/>
      <c r="J9" s="43"/>
      <c r="K9" s="43">
        <f t="shared" si="0"/>
        <v>1028.5841666666668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78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N36"/>
  <sheetViews>
    <sheetView zoomScale="70" zoomScaleNormal="70" workbookViewId="0">
      <selection activeCell="N1" sqref="N1:Q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8" width="13" style="23" customWidth="1"/>
    <col min="9" max="9" width="12" style="23" customWidth="1"/>
    <col min="10" max="10" width="10.28515625" style="23" customWidth="1"/>
    <col min="11" max="11" width="6.140625" style="23" customWidth="1"/>
    <col min="12" max="12" width="12.85546875" style="23" bestFit="1" customWidth="1"/>
    <col min="13" max="13" width="24.85546875" style="23" customWidth="1"/>
    <col min="14" max="16384" width="11.42578125" style="23"/>
  </cols>
  <sheetData>
    <row r="1" spans="1:14" ht="18" x14ac:dyDescent="0.25">
      <c r="A1" s="23" t="s">
        <v>21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4" ht="15" x14ac:dyDescent="0.25">
      <c r="E2" s="31" t="s">
        <v>369</v>
      </c>
      <c r="F2" s="29"/>
      <c r="G2" s="29"/>
      <c r="H2" s="29"/>
      <c r="I2" s="29"/>
      <c r="J2" s="31"/>
      <c r="K2" s="29"/>
      <c r="L2" s="29"/>
      <c r="M2" s="32" t="str">
        <f>PRESIDENCIA!L2</f>
        <v>15 DE DICIEMBRE DE 2019</v>
      </c>
    </row>
    <row r="3" spans="1:14" x14ac:dyDescent="0.2">
      <c r="E3" s="70" t="str">
        <f>PRESIDENCIA!E3</f>
        <v>PRIMA VACACIONAL DE JULIO A DICIEMBRE DE 2019</v>
      </c>
      <c r="F3" s="29"/>
      <c r="G3" s="29"/>
      <c r="H3" s="29"/>
      <c r="I3" s="29"/>
      <c r="J3" s="70"/>
      <c r="K3" s="29"/>
      <c r="L3" s="29"/>
    </row>
    <row r="4" spans="1:14" x14ac:dyDescent="0.2">
      <c r="E4" s="70"/>
      <c r="F4" s="29"/>
      <c r="G4" s="29"/>
      <c r="H4" s="29"/>
      <c r="I4" s="29"/>
      <c r="J4" s="70"/>
      <c r="K4" s="29"/>
      <c r="L4" s="29"/>
    </row>
    <row r="5" spans="1:14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71"/>
      <c r="H5" s="34" t="str">
        <f>+CONTRALORIA!G5</f>
        <v>PRIMA VAC</v>
      </c>
      <c r="I5" s="34"/>
      <c r="J5" s="72"/>
      <c r="K5" s="34"/>
      <c r="L5" s="34" t="s">
        <v>4</v>
      </c>
      <c r="M5" s="33" t="s">
        <v>5</v>
      </c>
    </row>
    <row r="6" spans="1:14" x14ac:dyDescent="0.2">
      <c r="B6" s="26"/>
      <c r="E6" s="48"/>
      <c r="F6" s="48"/>
      <c r="G6" s="48"/>
      <c r="H6" s="15"/>
      <c r="I6" s="15"/>
      <c r="J6" s="15"/>
      <c r="L6" s="15"/>
    </row>
    <row r="7" spans="1:14" ht="24.95" customHeight="1" x14ac:dyDescent="0.2">
      <c r="B7" s="26" t="s">
        <v>340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>E7/30*10*0.25</f>
        <v>2526.08</v>
      </c>
      <c r="I7" s="15"/>
      <c r="J7" s="15"/>
      <c r="K7" s="15"/>
      <c r="L7" s="15">
        <f t="shared" ref="L7" si="0">H7-I7+J7-K7</f>
        <v>2526.08</v>
      </c>
      <c r="M7" s="22"/>
    </row>
    <row r="8" spans="1:14" ht="24.95" customHeight="1" x14ac:dyDescent="0.2">
      <c r="B8" s="26" t="s">
        <v>183</v>
      </c>
      <c r="C8" s="37"/>
      <c r="D8" s="23" t="s">
        <v>55</v>
      </c>
      <c r="E8" s="48">
        <v>4157.72</v>
      </c>
      <c r="F8" s="48"/>
      <c r="G8" s="48">
        <v>142.28</v>
      </c>
      <c r="H8" s="15">
        <f>E8/30*10*0.25</f>
        <v>346.47666666666669</v>
      </c>
      <c r="I8" s="15"/>
      <c r="J8" s="15"/>
      <c r="K8" s="15"/>
      <c r="L8" s="15">
        <f t="shared" ref="L8:L21" si="1">H8-I8+J8-K8</f>
        <v>346.47666666666669</v>
      </c>
      <c r="M8" s="22"/>
    </row>
    <row r="9" spans="1:14" ht="24.95" customHeight="1" x14ac:dyDescent="0.2">
      <c r="B9" s="26" t="s">
        <v>182</v>
      </c>
      <c r="C9" s="37"/>
      <c r="D9" s="23" t="s">
        <v>54</v>
      </c>
      <c r="E9" s="62">
        <v>3837.21</v>
      </c>
      <c r="F9" s="62"/>
      <c r="G9" s="48">
        <v>162.79</v>
      </c>
      <c r="H9" s="15">
        <f t="shared" ref="H9:H20" si="2">E9/30*10*0.25</f>
        <v>319.76749999999998</v>
      </c>
      <c r="I9" s="15"/>
      <c r="J9" s="15"/>
      <c r="K9" s="15"/>
      <c r="L9" s="15">
        <f t="shared" si="1"/>
        <v>319.76749999999998</v>
      </c>
      <c r="M9" s="22"/>
    </row>
    <row r="10" spans="1:14" ht="24.95" customHeight="1" x14ac:dyDescent="0.2">
      <c r="B10" s="26" t="s">
        <v>181</v>
      </c>
      <c r="C10" s="37"/>
      <c r="D10" s="23" t="s">
        <v>53</v>
      </c>
      <c r="E10" s="48">
        <v>6730.12</v>
      </c>
      <c r="F10" s="48">
        <v>232.79838400000003</v>
      </c>
      <c r="G10" s="48"/>
      <c r="H10" s="15">
        <f t="shared" si="2"/>
        <v>560.84333333333336</v>
      </c>
      <c r="I10" s="15"/>
      <c r="J10" s="15"/>
      <c r="K10" s="15"/>
      <c r="L10" s="15">
        <f t="shared" si="1"/>
        <v>560.84333333333336</v>
      </c>
      <c r="M10" s="22"/>
    </row>
    <row r="11" spans="1:14" ht="24.95" customHeight="1" x14ac:dyDescent="0.2">
      <c r="B11" s="26" t="s">
        <v>341</v>
      </c>
      <c r="C11" s="37"/>
      <c r="D11" s="23" t="s">
        <v>45</v>
      </c>
      <c r="E11" s="48">
        <v>9895.58</v>
      </c>
      <c r="F11" s="48">
        <v>895.58</v>
      </c>
      <c r="G11" s="48"/>
      <c r="H11" s="15">
        <f t="shared" si="2"/>
        <v>824.63166666666666</v>
      </c>
      <c r="I11" s="15"/>
      <c r="J11" s="15"/>
      <c r="K11" s="15"/>
      <c r="L11" s="15">
        <f t="shared" si="1"/>
        <v>824.63166666666666</v>
      </c>
      <c r="M11" s="22"/>
    </row>
    <row r="12" spans="1:14" ht="24.95" customHeight="1" x14ac:dyDescent="0.2">
      <c r="B12" s="26" t="s">
        <v>177</v>
      </c>
      <c r="C12" s="37"/>
      <c r="D12" s="23" t="s">
        <v>49</v>
      </c>
      <c r="E12" s="48">
        <v>4860.2700000000004</v>
      </c>
      <c r="F12" s="48"/>
      <c r="G12" s="48">
        <v>39.729999999999997</v>
      </c>
      <c r="H12" s="15">
        <f t="shared" si="2"/>
        <v>405.02250000000004</v>
      </c>
      <c r="I12" s="15"/>
      <c r="J12" s="15"/>
      <c r="K12" s="15"/>
      <c r="L12" s="15">
        <f t="shared" si="1"/>
        <v>405.02250000000004</v>
      </c>
      <c r="M12" s="22"/>
    </row>
    <row r="13" spans="1:14" ht="24.95" customHeight="1" x14ac:dyDescent="0.2">
      <c r="B13" s="26" t="s">
        <v>174</v>
      </c>
      <c r="C13" s="37"/>
      <c r="D13" s="23" t="s">
        <v>46</v>
      </c>
      <c r="E13" s="48">
        <v>8705.1</v>
      </c>
      <c r="F13" s="48">
        <v>705.1</v>
      </c>
      <c r="G13" s="48"/>
      <c r="H13" s="15">
        <f t="shared" si="2"/>
        <v>725.42500000000007</v>
      </c>
      <c r="I13" s="15"/>
      <c r="J13" s="15"/>
      <c r="K13" s="15"/>
      <c r="L13" s="15">
        <f t="shared" si="1"/>
        <v>725.42500000000007</v>
      </c>
      <c r="M13" s="22"/>
    </row>
    <row r="14" spans="1:14" ht="24.95" customHeight="1" x14ac:dyDescent="0.2">
      <c r="B14" s="26" t="s">
        <v>179</v>
      </c>
      <c r="C14" s="37"/>
      <c r="D14" s="23" t="s">
        <v>51</v>
      </c>
      <c r="E14" s="48">
        <v>8964</v>
      </c>
      <c r="F14" s="48">
        <v>746.52</v>
      </c>
      <c r="G14" s="48"/>
      <c r="H14" s="15">
        <f t="shared" si="2"/>
        <v>747</v>
      </c>
      <c r="I14" s="15"/>
      <c r="J14" s="15"/>
      <c r="K14" s="15"/>
      <c r="L14" s="15">
        <f t="shared" si="1"/>
        <v>747</v>
      </c>
      <c r="M14" s="22"/>
    </row>
    <row r="15" spans="1:14" ht="24.95" customHeight="1" x14ac:dyDescent="0.2">
      <c r="A15" s="80"/>
      <c r="B15" s="26" t="s">
        <v>184</v>
      </c>
      <c r="C15" s="37"/>
      <c r="D15" s="80" t="s">
        <v>56</v>
      </c>
      <c r="E15" s="15">
        <v>4157.72</v>
      </c>
      <c r="F15" s="15"/>
      <c r="G15" s="15">
        <v>142.28</v>
      </c>
      <c r="H15" s="15">
        <f>E15/30*10*0.25</f>
        <v>346.47666666666669</v>
      </c>
      <c r="I15" s="15"/>
      <c r="J15" s="15"/>
      <c r="K15" s="15"/>
      <c r="L15" s="15">
        <f t="shared" si="1"/>
        <v>346.47666666666669</v>
      </c>
      <c r="M15" s="22"/>
      <c r="N15" s="80"/>
    </row>
    <row r="16" spans="1:14" ht="24.95" customHeight="1" x14ac:dyDescent="0.2">
      <c r="B16" s="26" t="s">
        <v>353</v>
      </c>
      <c r="C16" s="37"/>
      <c r="D16" s="77" t="s">
        <v>159</v>
      </c>
      <c r="E16" s="48">
        <v>4860.2700000000004</v>
      </c>
      <c r="F16" s="48"/>
      <c r="G16" s="48">
        <v>39.729999999999997</v>
      </c>
      <c r="H16" s="15">
        <f t="shared" si="2"/>
        <v>405.02250000000004</v>
      </c>
      <c r="I16" s="15"/>
      <c r="J16" s="15"/>
      <c r="K16" s="15"/>
      <c r="L16" s="15">
        <f t="shared" si="1"/>
        <v>405.02250000000004</v>
      </c>
      <c r="M16" s="22"/>
    </row>
    <row r="17" spans="1:14" ht="24.95" customHeight="1" x14ac:dyDescent="0.2">
      <c r="B17" s="26" t="s">
        <v>175</v>
      </c>
      <c r="C17" s="37"/>
      <c r="D17" s="23" t="s">
        <v>47</v>
      </c>
      <c r="E17" s="48">
        <v>17429.48</v>
      </c>
      <c r="F17" s="48">
        <v>2429.48</v>
      </c>
      <c r="G17" s="48"/>
      <c r="H17" s="15">
        <f t="shared" si="2"/>
        <v>1452.4566666666667</v>
      </c>
      <c r="I17" s="15"/>
      <c r="J17" s="15"/>
      <c r="K17" s="15"/>
      <c r="L17" s="15">
        <f t="shared" si="1"/>
        <v>1452.4566666666667</v>
      </c>
      <c r="M17" s="22"/>
    </row>
    <row r="18" spans="1:14" ht="24.95" customHeight="1" x14ac:dyDescent="0.2">
      <c r="B18" s="26" t="s">
        <v>176</v>
      </c>
      <c r="C18" s="37"/>
      <c r="D18" s="23" t="s">
        <v>48</v>
      </c>
      <c r="E18" s="48">
        <v>4860.2700000000004</v>
      </c>
      <c r="F18" s="48"/>
      <c r="G18" s="48">
        <v>39.729999999999997</v>
      </c>
      <c r="H18" s="15">
        <f t="shared" si="2"/>
        <v>405.02250000000004</v>
      </c>
      <c r="I18" s="15"/>
      <c r="J18" s="15"/>
      <c r="K18" s="15"/>
      <c r="L18" s="15">
        <f t="shared" si="1"/>
        <v>405.02250000000004</v>
      </c>
      <c r="M18" s="22"/>
    </row>
    <row r="19" spans="1:14" ht="24.95" customHeight="1" x14ac:dyDescent="0.2">
      <c r="B19" s="26" t="s">
        <v>337</v>
      </c>
      <c r="C19" s="37"/>
      <c r="D19" s="107" t="s">
        <v>133</v>
      </c>
      <c r="E19" s="48">
        <v>5564.94</v>
      </c>
      <c r="F19" s="48">
        <v>64.94</v>
      </c>
      <c r="G19" s="48"/>
      <c r="H19" s="15">
        <f t="shared" si="2"/>
        <v>463.745</v>
      </c>
      <c r="I19" s="15"/>
      <c r="J19" s="15"/>
      <c r="K19" s="15"/>
      <c r="L19" s="15">
        <f t="shared" si="1"/>
        <v>463.745</v>
      </c>
      <c r="M19" s="22"/>
    </row>
    <row r="20" spans="1:14" s="80" customFormat="1" ht="24.95" customHeight="1" x14ac:dyDescent="0.2">
      <c r="A20" s="23"/>
      <c r="B20" s="26" t="s">
        <v>180</v>
      </c>
      <c r="C20" s="37"/>
      <c r="D20" s="23" t="s">
        <v>52</v>
      </c>
      <c r="E20" s="48">
        <v>16407.099999999999</v>
      </c>
      <c r="F20" s="48">
        <v>2211.1</v>
      </c>
      <c r="G20" s="48"/>
      <c r="H20" s="15">
        <f t="shared" si="2"/>
        <v>1367.2583333333332</v>
      </c>
      <c r="I20" s="15"/>
      <c r="J20" s="15"/>
      <c r="K20" s="15"/>
      <c r="L20" s="15">
        <f t="shared" si="1"/>
        <v>1367.2583333333332</v>
      </c>
      <c r="M20" s="22"/>
      <c r="N20" s="23"/>
    </row>
    <row r="21" spans="1:14" ht="24.95" customHeight="1" x14ac:dyDescent="0.2">
      <c r="B21" s="26" t="s">
        <v>178</v>
      </c>
      <c r="C21" s="37"/>
      <c r="D21" s="23" t="s">
        <v>50</v>
      </c>
      <c r="E21" s="48">
        <v>4753.43</v>
      </c>
      <c r="F21" s="48"/>
      <c r="G21" s="48">
        <v>46.57</v>
      </c>
      <c r="H21" s="15">
        <f>E21/30*10*0.25</f>
        <v>396.11916666666667</v>
      </c>
      <c r="I21" s="15"/>
      <c r="J21" s="15"/>
      <c r="K21" s="15"/>
      <c r="L21" s="15">
        <f t="shared" si="1"/>
        <v>396.11916666666667</v>
      </c>
      <c r="M21" s="22"/>
    </row>
    <row r="22" spans="1:14" ht="21.95" customHeight="1" x14ac:dyDescent="0.2">
      <c r="D22" s="42" t="s">
        <v>6</v>
      </c>
      <c r="E22" s="68">
        <f>SUM(E7:E21)</f>
        <v>135496.17000000001</v>
      </c>
      <c r="F22" s="68">
        <f>SUM(F7:F21)</f>
        <v>12598.478384</v>
      </c>
      <c r="G22" s="68"/>
      <c r="H22" s="43">
        <f>SUM(H7:H21)</f>
        <v>11291.3475</v>
      </c>
      <c r="I22" s="43"/>
      <c r="J22" s="43"/>
      <c r="K22" s="43"/>
      <c r="L22" s="43">
        <f>SUM(L7:L21)</f>
        <v>11291.3475</v>
      </c>
    </row>
    <row r="23" spans="1:14" ht="21.95" customHeight="1" x14ac:dyDescent="0.2">
      <c r="B23" s="21"/>
      <c r="C23" s="21"/>
      <c r="D23" s="24"/>
      <c r="E23" s="15"/>
      <c r="J23" s="15"/>
    </row>
    <row r="24" spans="1:14" x14ac:dyDescent="0.2">
      <c r="B24" s="21"/>
      <c r="C24" s="21"/>
      <c r="D24" s="24"/>
      <c r="E24" s="15"/>
      <c r="J24" s="15"/>
    </row>
    <row r="25" spans="1:14" x14ac:dyDescent="0.2">
      <c r="B25" s="21"/>
      <c r="C25" s="21"/>
      <c r="D25" s="24"/>
      <c r="E25" s="15"/>
      <c r="J25" s="15"/>
    </row>
    <row r="26" spans="1:14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4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4" x14ac:dyDescent="0.2">
      <c r="B28" s="21"/>
      <c r="C28" s="21"/>
      <c r="D28" s="24"/>
      <c r="E28" s="15"/>
      <c r="J28" s="15"/>
    </row>
    <row r="29" spans="1:14" x14ac:dyDescent="0.2">
      <c r="B29" s="21"/>
      <c r="C29" s="21"/>
      <c r="D29" s="24"/>
      <c r="E29" s="15"/>
      <c r="J29" s="15"/>
    </row>
    <row r="30" spans="1:14" x14ac:dyDescent="0.2">
      <c r="B30" s="21"/>
      <c r="C30" s="21"/>
      <c r="D30" s="24"/>
      <c r="E30" s="15"/>
      <c r="J30" s="15"/>
    </row>
    <row r="31" spans="1:14" x14ac:dyDescent="0.2">
      <c r="B31" s="21"/>
      <c r="C31" s="21"/>
      <c r="D31" s="24"/>
      <c r="E31" s="15"/>
      <c r="J31" s="15"/>
    </row>
    <row r="32" spans="1:14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78"/>
    </row>
  </sheetData>
  <sortState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B1:O18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370</v>
      </c>
      <c r="F2" s="29"/>
      <c r="G2" s="29"/>
      <c r="H2" s="29"/>
      <c r="I2" s="29"/>
      <c r="J2" s="29"/>
      <c r="K2" s="29"/>
      <c r="L2" s="29"/>
      <c r="M2" s="32" t="str">
        <f>PRESIDENCIA!L2</f>
        <v>15 DE DICIEMBRE DE 2019</v>
      </c>
    </row>
    <row r="3" spans="2:15" x14ac:dyDescent="0.2">
      <c r="E3" s="32" t="str">
        <f>PRESIDENCIA!E3</f>
        <v>PRIMA VACACIONAL DE JULIO A DICIEMBRE DE 2019</v>
      </c>
      <c r="F3" s="29"/>
      <c r="G3" s="29"/>
      <c r="H3" s="29"/>
      <c r="I3" s="29"/>
      <c r="J3" s="29"/>
      <c r="K3" s="29"/>
      <c r="L3" s="29"/>
    </row>
    <row r="4" spans="2:15" x14ac:dyDescent="0.2">
      <c r="E4" s="70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71" t="s">
        <v>26</v>
      </c>
      <c r="H5" s="34" t="str">
        <f>+CONTRALORIA!G5</f>
        <v>PRIMA VAC</v>
      </c>
      <c r="I5" s="34"/>
      <c r="J5" s="72"/>
      <c r="K5" s="36"/>
      <c r="L5" s="34" t="s">
        <v>4</v>
      </c>
      <c r="M5" s="33" t="s">
        <v>5</v>
      </c>
    </row>
    <row r="6" spans="2:15" ht="2.25" customHeight="1" x14ac:dyDescent="0.2">
      <c r="E6" s="62"/>
      <c r="F6" s="62"/>
      <c r="G6" s="62"/>
    </row>
    <row r="7" spans="2:15" ht="24.95" customHeight="1" x14ac:dyDescent="0.2">
      <c r="B7" s="26"/>
      <c r="C7" s="37"/>
      <c r="D7" s="49"/>
      <c r="E7" s="48"/>
      <c r="F7" s="48"/>
      <c r="G7" s="48"/>
      <c r="H7" s="15"/>
      <c r="I7" s="15"/>
      <c r="J7" s="15"/>
      <c r="K7" s="15"/>
      <c r="L7" s="15"/>
      <c r="M7" s="22"/>
      <c r="O7" s="43"/>
    </row>
    <row r="8" spans="2:15" ht="24.95" customHeight="1" x14ac:dyDescent="0.2">
      <c r="B8" s="21" t="s">
        <v>187</v>
      </c>
      <c r="C8" s="37"/>
      <c r="D8" s="49" t="s">
        <v>61</v>
      </c>
      <c r="E8" s="48">
        <v>6733.13</v>
      </c>
      <c r="F8" s="48">
        <v>233.13</v>
      </c>
      <c r="G8" s="48"/>
      <c r="H8" s="15">
        <f t="shared" ref="H8:H14" si="0">E8/30*10*0.25</f>
        <v>561.09416666666664</v>
      </c>
      <c r="I8" s="15"/>
      <c r="J8" s="15"/>
      <c r="K8" s="15"/>
      <c r="L8" s="15">
        <f t="shared" ref="L8:L14" si="1">H8-I8+J8-K8</f>
        <v>561.09416666666664</v>
      </c>
      <c r="M8" s="22"/>
    </row>
    <row r="9" spans="2:15" ht="24.95" customHeight="1" x14ac:dyDescent="0.2">
      <c r="B9" s="26" t="s">
        <v>186</v>
      </c>
      <c r="C9" s="37"/>
      <c r="D9" s="49" t="s">
        <v>60</v>
      </c>
      <c r="E9" s="48">
        <v>8705.1</v>
      </c>
      <c r="F9" s="48">
        <v>705.1</v>
      </c>
      <c r="G9" s="48"/>
      <c r="H9" s="15">
        <f t="shared" si="0"/>
        <v>725.42500000000007</v>
      </c>
      <c r="I9" s="15"/>
      <c r="J9" s="15"/>
      <c r="K9" s="15"/>
      <c r="L9" s="15">
        <f t="shared" si="1"/>
        <v>725.42500000000007</v>
      </c>
      <c r="M9" s="22"/>
    </row>
    <row r="10" spans="2:15" ht="24.95" customHeight="1" x14ac:dyDescent="0.2">
      <c r="B10" s="26" t="s">
        <v>342</v>
      </c>
      <c r="C10" s="37"/>
      <c r="D10" s="49" t="s">
        <v>57</v>
      </c>
      <c r="E10" s="48">
        <v>13614.64</v>
      </c>
      <c r="F10" s="48">
        <v>1614.63</v>
      </c>
      <c r="G10" s="48"/>
      <c r="H10" s="15">
        <f t="shared" si="0"/>
        <v>1134.5533333333333</v>
      </c>
      <c r="I10" s="15"/>
      <c r="J10" s="15"/>
      <c r="K10" s="15"/>
      <c r="L10" s="15">
        <f t="shared" si="1"/>
        <v>1134.5533333333333</v>
      </c>
      <c r="M10" s="22"/>
      <c r="O10" s="43"/>
    </row>
    <row r="11" spans="2:15" ht="24.95" customHeight="1" x14ac:dyDescent="0.2">
      <c r="B11" s="26" t="s">
        <v>343</v>
      </c>
      <c r="C11" s="37"/>
      <c r="D11" s="49" t="s">
        <v>59</v>
      </c>
      <c r="E11" s="48">
        <v>12343.01</v>
      </c>
      <c r="F11" s="48">
        <v>1343.01</v>
      </c>
      <c r="G11" s="48"/>
      <c r="H11" s="15">
        <f t="shared" si="0"/>
        <v>1028.5841666666668</v>
      </c>
      <c r="I11" s="15"/>
      <c r="J11" s="15"/>
      <c r="K11" s="15"/>
      <c r="L11" s="15">
        <f t="shared" si="1"/>
        <v>1028.5841666666668</v>
      </c>
      <c r="M11" s="22"/>
      <c r="O11" s="43"/>
    </row>
    <row r="12" spans="2:15" ht="24.95" customHeight="1" x14ac:dyDescent="0.2">
      <c r="B12" s="26" t="s">
        <v>188</v>
      </c>
      <c r="C12" s="37"/>
      <c r="D12" s="49" t="s">
        <v>62</v>
      </c>
      <c r="E12" s="48">
        <v>8705.1</v>
      </c>
      <c r="F12" s="48">
        <v>705.1</v>
      </c>
      <c r="G12" s="48"/>
      <c r="H12" s="15">
        <f t="shared" si="0"/>
        <v>725.42500000000007</v>
      </c>
      <c r="I12" s="15"/>
      <c r="J12" s="15"/>
      <c r="K12" s="15"/>
      <c r="L12" s="15">
        <f t="shared" si="1"/>
        <v>725.42500000000007</v>
      </c>
      <c r="M12" s="22"/>
    </row>
    <row r="13" spans="2:15" ht="24.95" customHeight="1" x14ac:dyDescent="0.2">
      <c r="B13" s="21" t="s">
        <v>185</v>
      </c>
      <c r="C13" s="37"/>
      <c r="D13" s="49" t="s">
        <v>25</v>
      </c>
      <c r="E13" s="48">
        <v>12343.01</v>
      </c>
      <c r="F13" s="48">
        <v>1343.01</v>
      </c>
      <c r="G13" s="48"/>
      <c r="H13" s="15">
        <f t="shared" si="0"/>
        <v>1028.5841666666668</v>
      </c>
      <c r="I13" s="15"/>
      <c r="J13" s="15"/>
      <c r="K13" s="15"/>
      <c r="L13" s="15">
        <f t="shared" si="1"/>
        <v>1028.5841666666668</v>
      </c>
      <c r="M13" s="22"/>
      <c r="O13" s="43"/>
    </row>
    <row r="14" spans="2:15" ht="24.95" customHeight="1" x14ac:dyDescent="0.2">
      <c r="B14" s="26" t="s">
        <v>344</v>
      </c>
      <c r="C14" s="37"/>
      <c r="D14" s="49" t="s">
        <v>58</v>
      </c>
      <c r="E14" s="48">
        <v>13614.64</v>
      </c>
      <c r="F14" s="48">
        <v>1614.63</v>
      </c>
      <c r="G14" s="48"/>
      <c r="H14" s="15">
        <f t="shared" si="0"/>
        <v>1134.5533333333333</v>
      </c>
      <c r="I14" s="15"/>
      <c r="J14" s="15"/>
      <c r="K14" s="15"/>
      <c r="L14" s="15">
        <f t="shared" si="1"/>
        <v>1134.5533333333333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68">
        <f t="shared" ref="E16:G16" si="2">SUM(E6:E15)</f>
        <v>76058.63</v>
      </c>
      <c r="F16" s="68">
        <f t="shared" si="2"/>
        <v>7558.6100000000006</v>
      </c>
      <c r="G16" s="68">
        <f t="shared" si="2"/>
        <v>0</v>
      </c>
      <c r="H16" s="43">
        <f>SUM(H6:H15)</f>
        <v>6338.2191666666668</v>
      </c>
      <c r="I16" s="43"/>
      <c r="J16" s="43"/>
      <c r="K16" s="43"/>
      <c r="L16" s="43">
        <f>SUM(L6:L15)</f>
        <v>6338.2191666666668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Y26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5" width="11.42578125" style="23"/>
    <col min="16" max="16" width="11.42578125" style="29"/>
    <col min="17" max="16384" width="11.42578125" style="23"/>
  </cols>
  <sheetData>
    <row r="1" spans="1:25" ht="18" x14ac:dyDescent="0.25">
      <c r="A1" s="23" t="s">
        <v>21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25" ht="15" x14ac:dyDescent="0.25">
      <c r="E2" s="31" t="s">
        <v>371</v>
      </c>
      <c r="F2" s="29"/>
      <c r="G2" s="29"/>
      <c r="H2" s="29"/>
      <c r="I2" s="29"/>
      <c r="J2" s="31"/>
      <c r="K2" s="29"/>
      <c r="L2" s="29"/>
      <c r="M2" s="32" t="str">
        <f>PRESIDENCIA!L2</f>
        <v>15 DE DICIEMBRE DE 2019</v>
      </c>
    </row>
    <row r="3" spans="1:25" x14ac:dyDescent="0.2">
      <c r="E3" s="70" t="str">
        <f>PRESIDENCIA!E3</f>
        <v>PRIMA VACACIONAL DE JULIO A DICIEMBRE DE 2019</v>
      </c>
      <c r="F3" s="29"/>
      <c r="G3" s="29"/>
      <c r="H3" s="29"/>
      <c r="I3" s="29"/>
      <c r="J3" s="70"/>
      <c r="K3" s="29"/>
      <c r="L3" s="29"/>
    </row>
    <row r="4" spans="1:25" x14ac:dyDescent="0.2">
      <c r="E4" s="70"/>
      <c r="F4" s="29"/>
      <c r="G4" s="29"/>
      <c r="H4" s="29"/>
      <c r="I4" s="29"/>
      <c r="J4" s="70"/>
      <c r="K4" s="29"/>
      <c r="L4" s="29"/>
    </row>
    <row r="5" spans="1:25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71"/>
      <c r="H5" s="34" t="str">
        <f>+CONTRALORIA!G5</f>
        <v>PRIMA VAC</v>
      </c>
      <c r="I5" s="34"/>
      <c r="J5" s="72"/>
      <c r="K5" s="34"/>
      <c r="L5" s="34" t="s">
        <v>4</v>
      </c>
      <c r="M5" s="33" t="s">
        <v>5</v>
      </c>
      <c r="O5" s="43"/>
      <c r="P5" s="43"/>
    </row>
    <row r="6" spans="1:25" x14ac:dyDescent="0.2">
      <c r="B6" s="26"/>
      <c r="E6" s="48"/>
      <c r="F6" s="48"/>
      <c r="G6" s="48"/>
      <c r="H6" s="15"/>
      <c r="I6" s="15"/>
      <c r="J6" s="15"/>
      <c r="L6" s="15"/>
      <c r="O6" s="29"/>
    </row>
    <row r="7" spans="1:25" ht="24.95" customHeight="1" x14ac:dyDescent="0.2">
      <c r="B7" s="8" t="s">
        <v>189</v>
      </c>
      <c r="C7" s="37"/>
      <c r="D7" s="24" t="s">
        <v>63</v>
      </c>
      <c r="E7" s="48">
        <v>23787.57</v>
      </c>
      <c r="F7" s="48">
        <v>3787.58</v>
      </c>
      <c r="G7" s="48"/>
      <c r="H7" s="15">
        <f>E7/30*10*0.25</f>
        <v>1982.2974999999999</v>
      </c>
      <c r="I7" s="15"/>
      <c r="J7" s="15"/>
      <c r="K7" s="15"/>
      <c r="L7" s="15">
        <f>H7-I7+J7-K7</f>
        <v>1982.2974999999999</v>
      </c>
      <c r="M7" s="22"/>
      <c r="N7" s="41"/>
      <c r="O7" s="29"/>
    </row>
    <row r="8" spans="1:25" s="80" customFormat="1" ht="24.95" customHeight="1" x14ac:dyDescent="0.2">
      <c r="B8" s="26" t="s">
        <v>203</v>
      </c>
      <c r="C8" s="37"/>
      <c r="D8" s="49" t="s">
        <v>358</v>
      </c>
      <c r="E8" s="48">
        <v>9895.58</v>
      </c>
      <c r="F8" s="48">
        <v>895.58</v>
      </c>
      <c r="G8" s="48"/>
      <c r="H8" s="15">
        <f>E8/30*10*0.25</f>
        <v>824.63166666666666</v>
      </c>
      <c r="I8" s="15"/>
      <c r="J8" s="15"/>
      <c r="K8" s="38"/>
      <c r="L8" s="15">
        <f>H8-I8+J8-K8</f>
        <v>824.63166666666666</v>
      </c>
      <c r="M8" s="22"/>
      <c r="N8" s="41"/>
      <c r="O8" s="39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4.95" customHeight="1" x14ac:dyDescent="0.2">
      <c r="B9" s="8" t="s">
        <v>191</v>
      </c>
      <c r="C9" s="37"/>
      <c r="D9" s="24" t="s">
        <v>158</v>
      </c>
      <c r="E9" s="48">
        <v>4969.96</v>
      </c>
      <c r="F9" s="48"/>
      <c r="G9" s="48">
        <v>30.04</v>
      </c>
      <c r="H9" s="15">
        <f>E9/30*10*0.25</f>
        <v>414.16333333333336</v>
      </c>
      <c r="I9" s="15"/>
      <c r="J9" s="15"/>
      <c r="K9" s="15"/>
      <c r="L9" s="15">
        <f>H9-I9+J9-K9</f>
        <v>414.16333333333336</v>
      </c>
      <c r="M9" s="22"/>
      <c r="N9" s="41"/>
      <c r="O9" s="29"/>
    </row>
    <row r="10" spans="1:25" ht="24.95" customHeight="1" x14ac:dyDescent="0.2">
      <c r="B10" s="8" t="s">
        <v>190</v>
      </c>
      <c r="C10" s="37"/>
      <c r="D10" s="24" t="s">
        <v>64</v>
      </c>
      <c r="E10" s="48">
        <v>8705.1</v>
      </c>
      <c r="F10" s="48">
        <v>705.1</v>
      </c>
      <c r="G10" s="48"/>
      <c r="H10" s="15">
        <f>E10/30*10*0.25</f>
        <v>725.42500000000007</v>
      </c>
      <c r="I10" s="15"/>
      <c r="J10" s="15"/>
      <c r="K10" s="15"/>
      <c r="L10" s="15">
        <f>H10-I10+J10-K10</f>
        <v>725.42500000000007</v>
      </c>
      <c r="M10" s="22"/>
      <c r="N10" s="41"/>
      <c r="O10" s="29"/>
    </row>
    <row r="12" spans="1:25" ht="21.95" customHeight="1" x14ac:dyDescent="0.2">
      <c r="D12" s="42" t="s">
        <v>6</v>
      </c>
      <c r="E12" s="68">
        <f>SUM(E7:E10)</f>
        <v>47358.21</v>
      </c>
      <c r="F12" s="68">
        <f>SUM(F7:F10)</f>
        <v>5388.26</v>
      </c>
      <c r="G12" s="68"/>
      <c r="H12" s="43">
        <f>SUM(H7:H10)</f>
        <v>3946.5175000000004</v>
      </c>
      <c r="I12" s="43"/>
      <c r="J12" s="43"/>
      <c r="K12" s="43"/>
      <c r="L12" s="43">
        <f>SUM(L7:L10)</f>
        <v>3946.5175000000004</v>
      </c>
      <c r="O12" s="29"/>
    </row>
    <row r="13" spans="1:25" ht="21.95" customHeight="1" x14ac:dyDescent="0.2">
      <c r="B13" s="21"/>
      <c r="C13" s="21"/>
      <c r="D13" s="24"/>
      <c r="E13" s="15"/>
      <c r="J13" s="15"/>
      <c r="O13" s="29"/>
    </row>
    <row r="14" spans="1:25" x14ac:dyDescent="0.2">
      <c r="B14" s="21"/>
      <c r="C14" s="21"/>
      <c r="D14" s="24"/>
      <c r="E14" s="15"/>
      <c r="J14" s="15"/>
      <c r="O14" s="43"/>
      <c r="P14" s="43"/>
    </row>
    <row r="15" spans="1:25" x14ac:dyDescent="0.2">
      <c r="B15" s="21"/>
      <c r="C15" s="21"/>
      <c r="D15" s="24"/>
      <c r="E15" s="15"/>
      <c r="J15" s="15"/>
      <c r="O15" s="29"/>
    </row>
    <row r="16" spans="1:2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78"/>
    </row>
  </sheetData>
  <sortState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T19"/>
  <sheetViews>
    <sheetView zoomScale="70" zoomScaleNormal="7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8" width="12.140625" style="23" customWidth="1"/>
    <col min="9" max="9" width="10.85546875" style="23" customWidth="1"/>
    <col min="10" max="10" width="7.5703125" style="23" customWidth="1"/>
    <col min="11" max="11" width="13.140625" style="23" bestFit="1" customWidth="1"/>
    <col min="12" max="12" width="26" style="23" customWidth="1"/>
    <col min="13" max="13" width="12.7109375" style="23" customWidth="1"/>
    <col min="14" max="14" width="11.42578125" style="23"/>
    <col min="15" max="15" width="13.42578125" style="23" customWidth="1"/>
    <col min="16" max="16384" width="11.42578125" style="23"/>
  </cols>
  <sheetData>
    <row r="1" spans="2:20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20" ht="15" x14ac:dyDescent="0.25">
      <c r="E2" s="31" t="s">
        <v>372</v>
      </c>
      <c r="F2" s="29"/>
      <c r="G2" s="29"/>
      <c r="H2" s="29"/>
      <c r="I2" s="29"/>
      <c r="J2" s="29"/>
      <c r="K2" s="29"/>
      <c r="L2" s="32" t="str">
        <f>PRESIDENCIA!L2</f>
        <v>15 DE DICIEMBRE DE 2019</v>
      </c>
    </row>
    <row r="3" spans="2:20" x14ac:dyDescent="0.2">
      <c r="E3" s="32" t="str">
        <f>PRESIDENCIA!E3</f>
        <v>PRIMA VACACIONAL DE JULIO A DICIEMBRE DE 2019</v>
      </c>
      <c r="F3" s="29"/>
      <c r="G3" s="29"/>
      <c r="H3" s="29"/>
      <c r="I3" s="29"/>
      <c r="J3" s="29"/>
      <c r="K3" s="29"/>
    </row>
    <row r="4" spans="2:20" x14ac:dyDescent="0.2">
      <c r="E4" s="70"/>
      <c r="F4" s="29"/>
      <c r="G4" s="29"/>
      <c r="H4" s="29"/>
      <c r="I4" s="29"/>
      <c r="J4" s="29"/>
      <c r="K4" s="29"/>
      <c r="M4" s="79"/>
    </row>
    <row r="5" spans="2:20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34" t="s">
        <v>378</v>
      </c>
      <c r="H5" s="34"/>
      <c r="I5" s="72"/>
      <c r="J5" s="34"/>
      <c r="K5" s="34" t="s">
        <v>4</v>
      </c>
      <c r="L5" s="33" t="s">
        <v>5</v>
      </c>
      <c r="M5" s="60"/>
      <c r="Q5" s="80"/>
    </row>
    <row r="6" spans="2:20" x14ac:dyDescent="0.2">
      <c r="E6" s="62"/>
      <c r="F6" s="62"/>
    </row>
    <row r="8" spans="2:20" ht="36" x14ac:dyDescent="0.2">
      <c r="B8" s="100" t="s">
        <v>263</v>
      </c>
      <c r="C8" s="37"/>
      <c r="D8" s="81" t="s">
        <v>65</v>
      </c>
      <c r="E8" s="48">
        <v>30312.959999999999</v>
      </c>
      <c r="F8" s="48">
        <v>5312.96</v>
      </c>
      <c r="G8" s="15">
        <f>E8/30*10*0.25</f>
        <v>2526.08</v>
      </c>
      <c r="H8" s="15"/>
      <c r="I8" s="15"/>
      <c r="J8" s="15"/>
      <c r="K8" s="15">
        <f t="shared" ref="K8" si="0">G8-H8+I8-J8</f>
        <v>2526.08</v>
      </c>
      <c r="L8" s="22"/>
      <c r="M8" s="43"/>
      <c r="N8" s="43"/>
      <c r="O8" s="43"/>
      <c r="P8" s="82"/>
      <c r="Q8" s="29"/>
      <c r="R8" s="29"/>
      <c r="S8" s="29"/>
      <c r="T8" s="29"/>
    </row>
    <row r="9" spans="2:20" x14ac:dyDescent="0.2">
      <c r="B9" s="100" t="s">
        <v>193</v>
      </c>
      <c r="C9" s="37"/>
      <c r="D9" s="81" t="s">
        <v>66</v>
      </c>
      <c r="E9" s="15">
        <v>5564.94</v>
      </c>
      <c r="F9" s="15">
        <v>64.94</v>
      </c>
      <c r="G9" s="15">
        <f t="shared" ref="G9:G16" si="1">E9/30*10*0.25</f>
        <v>463.745</v>
      </c>
      <c r="H9" s="15"/>
      <c r="I9" s="15"/>
      <c r="J9" s="15"/>
      <c r="K9" s="15">
        <f t="shared" ref="K9:K15" si="2">G9-H9+I9-J9</f>
        <v>463.745</v>
      </c>
      <c r="L9" s="22"/>
      <c r="M9" s="41"/>
      <c r="N9" s="29"/>
      <c r="O9" s="29"/>
      <c r="P9" s="41"/>
      <c r="Q9" s="29"/>
      <c r="R9" s="29"/>
      <c r="S9" s="29"/>
      <c r="T9" s="29"/>
    </row>
    <row r="10" spans="2:20" ht="24" x14ac:dyDescent="0.2">
      <c r="B10" s="100" t="s">
        <v>194</v>
      </c>
      <c r="C10" s="37"/>
      <c r="D10" s="81" t="s">
        <v>67</v>
      </c>
      <c r="E10" s="48">
        <v>9895.58</v>
      </c>
      <c r="F10" s="48">
        <v>895.58</v>
      </c>
      <c r="G10" s="15">
        <f t="shared" si="1"/>
        <v>824.63166666666666</v>
      </c>
      <c r="H10" s="15"/>
      <c r="I10" s="15"/>
      <c r="J10" s="15"/>
      <c r="K10" s="15">
        <f t="shared" si="2"/>
        <v>824.63166666666666</v>
      </c>
      <c r="L10" s="22"/>
      <c r="M10" s="29"/>
      <c r="N10" s="29"/>
      <c r="O10" s="29"/>
      <c r="Q10" s="29"/>
      <c r="R10" s="29"/>
      <c r="S10" s="29"/>
      <c r="T10" s="29"/>
    </row>
    <row r="11" spans="2:20" x14ac:dyDescent="0.2">
      <c r="B11" s="8" t="s">
        <v>192</v>
      </c>
      <c r="C11" s="37"/>
      <c r="D11" s="81" t="s">
        <v>69</v>
      </c>
      <c r="E11" s="48">
        <v>5564.94</v>
      </c>
      <c r="F11" s="48">
        <v>64.94</v>
      </c>
      <c r="G11" s="15">
        <f t="shared" si="1"/>
        <v>463.745</v>
      </c>
      <c r="H11" s="15"/>
      <c r="I11" s="15"/>
      <c r="J11" s="15"/>
      <c r="K11" s="15">
        <f t="shared" si="2"/>
        <v>463.745</v>
      </c>
      <c r="L11" s="22"/>
      <c r="M11" s="39"/>
      <c r="N11" s="29"/>
      <c r="O11" s="29"/>
      <c r="Q11" s="29"/>
      <c r="R11" s="29"/>
      <c r="S11" s="29"/>
      <c r="T11" s="29"/>
    </row>
    <row r="12" spans="2:20" ht="36" x14ac:dyDescent="0.2">
      <c r="B12" s="100" t="s">
        <v>195</v>
      </c>
      <c r="C12" s="37"/>
      <c r="D12" s="81" t="s">
        <v>68</v>
      </c>
      <c r="E12" s="48">
        <v>6125.98</v>
      </c>
      <c r="F12" s="48">
        <v>125.98</v>
      </c>
      <c r="G12" s="15">
        <f t="shared" si="1"/>
        <v>510.49833333333333</v>
      </c>
      <c r="H12" s="15"/>
      <c r="I12" s="15"/>
      <c r="J12" s="15"/>
      <c r="K12" s="15">
        <f t="shared" si="2"/>
        <v>510.49833333333333</v>
      </c>
      <c r="L12" s="22"/>
      <c r="M12" s="29"/>
      <c r="N12" s="29"/>
      <c r="O12" s="29"/>
      <c r="Q12" s="29"/>
      <c r="R12" s="29"/>
      <c r="S12" s="29"/>
      <c r="T12" s="29"/>
    </row>
    <row r="13" spans="2:20" ht="24" x14ac:dyDescent="0.2">
      <c r="B13" s="100" t="s">
        <v>196</v>
      </c>
      <c r="C13" s="37"/>
      <c r="D13" s="81" t="s">
        <v>70</v>
      </c>
      <c r="E13" s="15">
        <v>9895.58</v>
      </c>
      <c r="F13" s="15">
        <v>895.58</v>
      </c>
      <c r="G13" s="15">
        <f t="shared" si="1"/>
        <v>824.63166666666666</v>
      </c>
      <c r="H13" s="15"/>
      <c r="I13" s="15"/>
      <c r="J13" s="15"/>
      <c r="K13" s="15">
        <f t="shared" si="2"/>
        <v>824.63166666666666</v>
      </c>
      <c r="L13" s="22"/>
      <c r="M13" s="39"/>
      <c r="N13" s="29"/>
      <c r="O13" s="29"/>
      <c r="Q13" s="29"/>
      <c r="R13" s="29"/>
      <c r="S13" s="29"/>
      <c r="T13" s="29"/>
    </row>
    <row r="14" spans="2:20" ht="24" x14ac:dyDescent="0.2">
      <c r="B14" s="26" t="s">
        <v>197</v>
      </c>
      <c r="C14" s="37"/>
      <c r="D14" s="81" t="s">
        <v>71</v>
      </c>
      <c r="E14" s="48">
        <v>15361.5</v>
      </c>
      <c r="F14" s="48">
        <v>1987.7610799999998</v>
      </c>
      <c r="G14" s="15">
        <f t="shared" si="1"/>
        <v>1280.125</v>
      </c>
      <c r="H14" s="15"/>
      <c r="I14" s="15"/>
      <c r="J14" s="15"/>
      <c r="K14" s="15">
        <f t="shared" si="2"/>
        <v>1280.125</v>
      </c>
      <c r="L14" s="22"/>
      <c r="M14" s="39"/>
      <c r="N14" s="43"/>
      <c r="O14" s="43"/>
      <c r="Q14" s="29"/>
      <c r="R14" s="43"/>
      <c r="S14" s="43"/>
      <c r="T14" s="29"/>
    </row>
    <row r="15" spans="2:20" ht="24" x14ac:dyDescent="0.2">
      <c r="B15" s="26" t="s">
        <v>198</v>
      </c>
      <c r="C15" s="37"/>
      <c r="D15" s="81" t="s">
        <v>72</v>
      </c>
      <c r="E15" s="48">
        <v>9777.6</v>
      </c>
      <c r="F15" s="48">
        <v>876.70240000000024</v>
      </c>
      <c r="G15" s="15">
        <f t="shared" si="1"/>
        <v>814.80000000000007</v>
      </c>
      <c r="H15" s="15"/>
      <c r="I15" s="15"/>
      <c r="J15" s="15"/>
      <c r="K15" s="15">
        <f t="shared" si="2"/>
        <v>814.80000000000007</v>
      </c>
      <c r="L15" s="22"/>
      <c r="M15" s="39"/>
      <c r="N15" s="29"/>
      <c r="O15" s="29"/>
      <c r="Q15" s="29"/>
      <c r="R15" s="29"/>
      <c r="S15" s="29"/>
      <c r="T15" s="29"/>
    </row>
    <row r="16" spans="2:20" ht="36" x14ac:dyDescent="0.2">
      <c r="B16" s="100" t="s">
        <v>199</v>
      </c>
      <c r="C16" s="37"/>
      <c r="D16" s="81" t="s">
        <v>165</v>
      </c>
      <c r="E16" s="48">
        <v>7334.48</v>
      </c>
      <c r="F16" s="48">
        <v>334.48</v>
      </c>
      <c r="G16" s="15">
        <f t="shared" si="1"/>
        <v>611.20666666666671</v>
      </c>
      <c r="H16" s="15"/>
      <c r="I16" s="15"/>
      <c r="J16" s="15"/>
      <c r="K16" s="15">
        <f t="shared" ref="K16" si="3">G16-H16+I16-J16</f>
        <v>611.20666666666671</v>
      </c>
      <c r="L16" s="22"/>
      <c r="M16" s="39"/>
      <c r="Q16" s="29"/>
    </row>
    <row r="17" spans="1:11" ht="21.95" customHeight="1" x14ac:dyDescent="0.2">
      <c r="D17" s="42" t="s">
        <v>6</v>
      </c>
      <c r="E17" s="68">
        <f t="shared" ref="E17:K17" si="4">SUM(E8:E16)</f>
        <v>99833.560000000012</v>
      </c>
      <c r="F17" s="68">
        <f t="shared" si="4"/>
        <v>10558.923479999998</v>
      </c>
      <c r="G17" s="43">
        <f t="shared" si="4"/>
        <v>8319.4633333333331</v>
      </c>
      <c r="H17" s="43"/>
      <c r="I17" s="43"/>
      <c r="J17" s="43"/>
      <c r="K17" s="43">
        <f t="shared" si="4"/>
        <v>8319.4633333333331</v>
      </c>
    </row>
    <row r="18" spans="1:11" ht="21.95" customHeight="1" x14ac:dyDescent="0.2"/>
    <row r="19" spans="1:11" x14ac:dyDescent="0.2">
      <c r="A19" s="83"/>
    </row>
  </sheetData>
  <sortState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B1:P74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15" width="11.42578125" style="23"/>
    <col min="16" max="16" width="12.28515625" style="23" bestFit="1" customWidth="1"/>
    <col min="17" max="16384" width="11.42578125" style="23"/>
  </cols>
  <sheetData>
    <row r="1" spans="2:13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3" ht="15" x14ac:dyDescent="0.25">
      <c r="E2" s="31" t="s">
        <v>373</v>
      </c>
      <c r="F2" s="29"/>
      <c r="G2" s="29"/>
      <c r="H2" s="29"/>
      <c r="I2" s="29"/>
      <c r="J2" s="29"/>
      <c r="K2" s="29"/>
      <c r="L2" s="29"/>
      <c r="M2" s="32" t="str">
        <f>+H.MPAL!L2</f>
        <v>15 DE DICIEMBRE DE 2019</v>
      </c>
    </row>
    <row r="3" spans="2:13" x14ac:dyDescent="0.2">
      <c r="E3" s="32" t="str">
        <f>PRESIDENCIA!E3</f>
        <v>PRIMA VACACIONAL DE JULIO A DICIEMBRE DE 2019</v>
      </c>
      <c r="F3" s="29"/>
      <c r="G3" s="29"/>
      <c r="H3" s="29"/>
      <c r="I3" s="29"/>
      <c r="J3" s="29"/>
      <c r="K3" s="29"/>
      <c r="L3" s="29"/>
    </row>
    <row r="4" spans="2:13" x14ac:dyDescent="0.2">
      <c r="B4" s="33" t="s">
        <v>2</v>
      </c>
      <c r="C4" s="33"/>
      <c r="D4" s="33" t="s">
        <v>7</v>
      </c>
      <c r="E4" s="71" t="s">
        <v>3</v>
      </c>
      <c r="F4" s="71" t="s">
        <v>22</v>
      </c>
      <c r="G4" s="61" t="s">
        <v>26</v>
      </c>
      <c r="H4" s="34" t="s">
        <v>378</v>
      </c>
      <c r="I4" s="34"/>
      <c r="J4" s="35"/>
      <c r="K4" s="36"/>
      <c r="L4" s="34" t="s">
        <v>4</v>
      </c>
      <c r="M4" s="33" t="s">
        <v>5</v>
      </c>
    </row>
    <row r="5" spans="2:13" ht="24.75" customHeight="1" x14ac:dyDescent="0.2">
      <c r="B5" s="26" t="s">
        <v>200</v>
      </c>
      <c r="C5" s="37"/>
      <c r="D5" s="122" t="s">
        <v>73</v>
      </c>
      <c r="E5" s="48">
        <v>23787.57</v>
      </c>
      <c r="F5" s="48">
        <v>3787.57</v>
      </c>
      <c r="G5" s="48"/>
      <c r="H5" s="15">
        <f>E5/30*10*0.25</f>
        <v>1982.2974999999999</v>
      </c>
      <c r="I5" s="15"/>
      <c r="J5" s="15"/>
      <c r="K5" s="38"/>
      <c r="L5" s="15">
        <f>H5-I5+J5-K5</f>
        <v>1982.2974999999999</v>
      </c>
      <c r="M5" s="22"/>
    </row>
    <row r="6" spans="2:13" ht="24.75" customHeight="1" x14ac:dyDescent="0.2">
      <c r="B6" s="21" t="s">
        <v>209</v>
      </c>
      <c r="C6" s="89"/>
      <c r="D6" s="122" t="s">
        <v>81</v>
      </c>
      <c r="E6" s="48">
        <v>14123.28</v>
      </c>
      <c r="F6" s="48">
        <v>1723.28</v>
      </c>
      <c r="G6" s="48"/>
      <c r="H6" s="15">
        <f t="shared" ref="H6:H67" si="0">E6/30*10*0.25</f>
        <v>1176.94</v>
      </c>
      <c r="I6" s="15"/>
      <c r="J6" s="15"/>
      <c r="K6" s="38"/>
      <c r="L6" s="15">
        <f>H6-I6+J6-K6</f>
        <v>1176.94</v>
      </c>
      <c r="M6" s="22"/>
    </row>
    <row r="7" spans="2:13" ht="24.75" customHeight="1" x14ac:dyDescent="0.2">
      <c r="B7" s="26" t="s">
        <v>202</v>
      </c>
      <c r="C7" s="37"/>
      <c r="D7" s="122" t="s">
        <v>75</v>
      </c>
      <c r="E7" s="48">
        <v>8705.1</v>
      </c>
      <c r="F7" s="48">
        <v>705.1</v>
      </c>
      <c r="G7" s="48"/>
      <c r="H7" s="15">
        <f t="shared" si="0"/>
        <v>725.42500000000007</v>
      </c>
      <c r="I7" s="15"/>
      <c r="J7" s="15"/>
      <c r="K7" s="38"/>
      <c r="L7" s="15">
        <f>H7-I7+J7-K7</f>
        <v>725.42500000000007</v>
      </c>
      <c r="M7" s="22"/>
    </row>
    <row r="8" spans="2:13" ht="24.75" customHeight="1" x14ac:dyDescent="0.2">
      <c r="B8" s="21" t="s">
        <v>242</v>
      </c>
      <c r="C8" s="90"/>
      <c r="D8" s="123" t="s">
        <v>15</v>
      </c>
      <c r="E8" s="62">
        <v>6733.13</v>
      </c>
      <c r="F8" s="62">
        <v>233.13</v>
      </c>
      <c r="G8" s="48"/>
      <c r="H8" s="15">
        <f t="shared" si="0"/>
        <v>561.09416666666664</v>
      </c>
      <c r="I8" s="15"/>
      <c r="J8" s="15"/>
      <c r="K8" s="38"/>
      <c r="L8" s="15">
        <f>H8-I8+J8-K8</f>
        <v>561.09416666666664</v>
      </c>
      <c r="M8" s="22"/>
    </row>
    <row r="9" spans="2:13" ht="24.75" customHeight="1" x14ac:dyDescent="0.2">
      <c r="B9" s="21" t="s">
        <v>249</v>
      </c>
      <c r="C9" s="89"/>
      <c r="D9" s="122" t="s">
        <v>16</v>
      </c>
      <c r="E9" s="48">
        <v>8204.7000000000007</v>
      </c>
      <c r="F9" s="48">
        <v>646.77268800000002</v>
      </c>
      <c r="G9" s="48"/>
      <c r="H9" s="15">
        <f t="shared" si="0"/>
        <v>683.72500000000002</v>
      </c>
      <c r="I9" s="15"/>
      <c r="J9" s="15"/>
      <c r="K9" s="15"/>
      <c r="L9" s="15">
        <f>+H9-I9+J9-K9</f>
        <v>683.72500000000002</v>
      </c>
      <c r="M9" s="22"/>
    </row>
    <row r="10" spans="2:13" ht="24.75" customHeight="1" x14ac:dyDescent="0.2">
      <c r="B10" s="40" t="s">
        <v>219</v>
      </c>
      <c r="C10" s="37"/>
      <c r="D10" s="122" t="s">
        <v>86</v>
      </c>
      <c r="E10" s="48">
        <v>8891.4</v>
      </c>
      <c r="F10" s="48">
        <v>734.9104000000001</v>
      </c>
      <c r="G10" s="48"/>
      <c r="H10" s="15">
        <f t="shared" si="0"/>
        <v>740.95</v>
      </c>
      <c r="I10" s="15"/>
      <c r="J10" s="15"/>
      <c r="K10" s="38"/>
      <c r="L10" s="15">
        <f>H10-I10+J10-K10</f>
        <v>740.95</v>
      </c>
      <c r="M10" s="22"/>
    </row>
    <row r="11" spans="2:13" ht="24.75" customHeight="1" x14ac:dyDescent="0.2">
      <c r="B11" s="21" t="s">
        <v>262</v>
      </c>
      <c r="C11" s="90"/>
      <c r="D11" s="122" t="s">
        <v>163</v>
      </c>
      <c r="E11" s="48">
        <v>5564.94</v>
      </c>
      <c r="F11" s="48">
        <v>64.94</v>
      </c>
      <c r="G11" s="48"/>
      <c r="H11" s="15">
        <f t="shared" si="0"/>
        <v>463.745</v>
      </c>
      <c r="I11" s="15"/>
      <c r="J11" s="15"/>
      <c r="K11" s="15"/>
      <c r="L11" s="15">
        <f>+H11-I11+J11-K11</f>
        <v>463.745</v>
      </c>
      <c r="M11" s="22"/>
    </row>
    <row r="12" spans="2:13" ht="24.75" customHeight="1" x14ac:dyDescent="0.2">
      <c r="B12" s="21" t="s">
        <v>239</v>
      </c>
      <c r="C12" s="90"/>
      <c r="D12" s="123" t="s">
        <v>95</v>
      </c>
      <c r="E12" s="62">
        <v>7334.48</v>
      </c>
      <c r="F12" s="62">
        <v>334.48</v>
      </c>
      <c r="G12" s="48"/>
      <c r="H12" s="15">
        <f t="shared" si="0"/>
        <v>611.20666666666671</v>
      </c>
      <c r="I12" s="15"/>
      <c r="J12" s="15"/>
      <c r="K12" s="38"/>
      <c r="L12" s="15">
        <f>H12-I12+J12-K12</f>
        <v>611.20666666666671</v>
      </c>
      <c r="M12" s="22"/>
    </row>
    <row r="13" spans="2:13" ht="24.75" customHeight="1" x14ac:dyDescent="0.2">
      <c r="B13" s="26" t="s">
        <v>228</v>
      </c>
      <c r="C13" s="26"/>
      <c r="D13" s="123" t="s">
        <v>88</v>
      </c>
      <c r="E13" s="62">
        <v>7334.48</v>
      </c>
      <c r="F13" s="62">
        <v>334.48</v>
      </c>
      <c r="G13" s="48"/>
      <c r="H13" s="15">
        <f t="shared" si="0"/>
        <v>611.20666666666671</v>
      </c>
      <c r="I13" s="15"/>
      <c r="J13" s="15"/>
      <c r="K13" s="38"/>
      <c r="L13" s="15">
        <f>H13-I13+J13-K13</f>
        <v>611.20666666666671</v>
      </c>
      <c r="M13" s="22"/>
    </row>
    <row r="14" spans="2:13" ht="24.75" customHeight="1" x14ac:dyDescent="0.2">
      <c r="B14" s="26" t="s">
        <v>231</v>
      </c>
      <c r="C14" s="37"/>
      <c r="D14" s="122" t="s">
        <v>362</v>
      </c>
      <c r="E14" s="48">
        <v>8994.2999999999993</v>
      </c>
      <c r="F14" s="48">
        <v>751.37440000000004</v>
      </c>
      <c r="G14" s="48"/>
      <c r="H14" s="15">
        <f t="shared" si="0"/>
        <v>749.52499999999998</v>
      </c>
      <c r="I14" s="15"/>
      <c r="J14" s="15"/>
      <c r="K14" s="38"/>
      <c r="L14" s="15">
        <f>H14-I14+J14-K14</f>
        <v>749.52499999999998</v>
      </c>
      <c r="M14" s="22"/>
    </row>
    <row r="15" spans="2:13" ht="21.95" customHeight="1" x14ac:dyDescent="0.2">
      <c r="B15" s="21" t="s">
        <v>261</v>
      </c>
      <c r="C15" s="90"/>
      <c r="D15" s="123" t="s">
        <v>84</v>
      </c>
      <c r="E15" s="48">
        <v>5564.94</v>
      </c>
      <c r="F15" s="48">
        <v>64.94</v>
      </c>
      <c r="G15" s="48">
        <v>162.79</v>
      </c>
      <c r="H15" s="15">
        <f t="shared" si="0"/>
        <v>463.745</v>
      </c>
      <c r="I15" s="15"/>
      <c r="J15" s="15"/>
      <c r="K15" s="15"/>
      <c r="L15" s="15">
        <f>+H15-I15+J15-K15</f>
        <v>463.745</v>
      </c>
      <c r="M15" s="22"/>
    </row>
    <row r="16" spans="2:13" ht="33.75" x14ac:dyDescent="0.2">
      <c r="B16" s="21" t="s">
        <v>255</v>
      </c>
      <c r="C16" s="89"/>
      <c r="D16" s="122" t="s">
        <v>161</v>
      </c>
      <c r="E16" s="48">
        <v>6733.13</v>
      </c>
      <c r="F16" s="48">
        <v>233.13</v>
      </c>
      <c r="G16" s="48"/>
      <c r="H16" s="15">
        <f t="shared" si="0"/>
        <v>561.09416666666664</v>
      </c>
      <c r="I16" s="15"/>
      <c r="J16" s="15"/>
      <c r="K16" s="15"/>
      <c r="L16" s="15">
        <f>+H16-I16+J16-K16</f>
        <v>561.09416666666664</v>
      </c>
      <c r="M16" s="22"/>
    </row>
    <row r="17" spans="2:16" ht="21.95" customHeight="1" x14ac:dyDescent="0.2">
      <c r="B17" s="21" t="s">
        <v>247</v>
      </c>
      <c r="C17" s="89"/>
      <c r="D17" s="122" t="s">
        <v>15</v>
      </c>
      <c r="E17" s="48">
        <v>10999.8</v>
      </c>
      <c r="F17" s="48">
        <v>1090.8546239999998</v>
      </c>
      <c r="G17" s="48"/>
      <c r="H17" s="15">
        <f t="shared" si="0"/>
        <v>916.64999999999986</v>
      </c>
      <c r="I17" s="15"/>
      <c r="J17" s="15"/>
      <c r="K17" s="15"/>
      <c r="L17" s="15">
        <f>+H17-I17+J17-K17</f>
        <v>916.64999999999986</v>
      </c>
      <c r="M17" s="22"/>
    </row>
    <row r="18" spans="2:16" ht="21.95" customHeight="1" x14ac:dyDescent="0.2">
      <c r="B18" s="21" t="s">
        <v>246</v>
      </c>
      <c r="C18" s="89"/>
      <c r="D18" s="122" t="s">
        <v>13</v>
      </c>
      <c r="E18" s="48">
        <v>2101.77</v>
      </c>
      <c r="F18" s="48"/>
      <c r="G18" s="48">
        <v>298.23</v>
      </c>
      <c r="H18" s="15">
        <f t="shared" si="0"/>
        <v>175.14749999999998</v>
      </c>
      <c r="I18" s="15"/>
      <c r="J18" s="15"/>
      <c r="K18" s="15"/>
      <c r="L18" s="15">
        <f>+H18-I18+J18-K18</f>
        <v>175.14749999999998</v>
      </c>
      <c r="M18" s="22"/>
    </row>
    <row r="19" spans="2:16" ht="21.95" customHeight="1" x14ac:dyDescent="0.2">
      <c r="B19" s="21" t="s">
        <v>244</v>
      </c>
      <c r="C19" s="89"/>
      <c r="D19" s="122" t="s">
        <v>10</v>
      </c>
      <c r="E19" s="48">
        <v>2415</v>
      </c>
      <c r="F19" s="48"/>
      <c r="G19" s="48">
        <v>278.18592000000001</v>
      </c>
      <c r="H19" s="15">
        <f t="shared" si="0"/>
        <v>201.25</v>
      </c>
      <c r="I19" s="15"/>
      <c r="J19" s="15"/>
      <c r="K19" s="15"/>
      <c r="L19" s="15">
        <f>+H19-I19+J19-K19</f>
        <v>201.25</v>
      </c>
      <c r="M19" s="22"/>
    </row>
    <row r="20" spans="2:16" ht="21.95" customHeight="1" x14ac:dyDescent="0.2">
      <c r="B20" s="80" t="s">
        <v>352</v>
      </c>
      <c r="C20" s="89"/>
      <c r="D20" s="122" t="s">
        <v>83</v>
      </c>
      <c r="E20" s="48">
        <v>8705.1</v>
      </c>
      <c r="F20" s="48">
        <v>705.1</v>
      </c>
      <c r="G20" s="48"/>
      <c r="H20" s="15">
        <f t="shared" si="0"/>
        <v>725.42500000000007</v>
      </c>
      <c r="I20" s="15"/>
      <c r="J20" s="15"/>
      <c r="K20" s="38"/>
      <c r="L20" s="15">
        <f>H20-I20+J20-K20</f>
        <v>725.42500000000007</v>
      </c>
      <c r="M20" s="22"/>
    </row>
    <row r="21" spans="2:16" ht="21.95" customHeight="1" x14ac:dyDescent="0.2">
      <c r="B21" s="26" t="s">
        <v>229</v>
      </c>
      <c r="C21" s="26"/>
      <c r="D21" s="122" t="s">
        <v>362</v>
      </c>
      <c r="E21" s="48">
        <v>5546.1</v>
      </c>
      <c r="F21" s="48">
        <v>62.887008000000037</v>
      </c>
      <c r="G21" s="48"/>
      <c r="H21" s="15">
        <f t="shared" si="0"/>
        <v>462.17500000000001</v>
      </c>
      <c r="I21" s="15"/>
      <c r="J21" s="15"/>
      <c r="K21" s="38"/>
      <c r="L21" s="15">
        <f>H21-I21+J21-K21</f>
        <v>462.17500000000001</v>
      </c>
      <c r="M21" s="22"/>
    </row>
    <row r="22" spans="2:16" s="80" customFormat="1" ht="24.95" customHeight="1" x14ac:dyDescent="0.2">
      <c r="B22" s="21" t="s">
        <v>220</v>
      </c>
      <c r="C22" s="26"/>
      <c r="D22" s="123" t="s">
        <v>86</v>
      </c>
      <c r="E22" s="48">
        <v>10716</v>
      </c>
      <c r="F22" s="48">
        <v>1039.997664</v>
      </c>
      <c r="G22" s="48"/>
      <c r="H22" s="15">
        <f t="shared" si="0"/>
        <v>893</v>
      </c>
      <c r="I22" s="15"/>
      <c r="J22" s="15"/>
      <c r="K22" s="38"/>
      <c r="L22" s="15">
        <f>H22-I22+J22-K22</f>
        <v>893</v>
      </c>
      <c r="M22" s="22"/>
      <c r="N22" s="23"/>
      <c r="O22" s="23"/>
      <c r="P22" s="23"/>
    </row>
    <row r="23" spans="2:16" ht="21.95" customHeight="1" x14ac:dyDescent="0.2">
      <c r="B23" s="21" t="s">
        <v>259</v>
      </c>
      <c r="C23" s="90"/>
      <c r="D23" s="123" t="s">
        <v>357</v>
      </c>
      <c r="E23" s="62">
        <v>8139.7</v>
      </c>
      <c r="F23" s="62">
        <v>639.70000000000005</v>
      </c>
      <c r="G23" s="48"/>
      <c r="H23" s="15">
        <f t="shared" si="0"/>
        <v>678.30833333333328</v>
      </c>
      <c r="I23" s="15"/>
      <c r="J23" s="15"/>
      <c r="K23" s="15"/>
      <c r="L23" s="15">
        <f>+H23-I23+J23-K23</f>
        <v>678.30833333333328</v>
      </c>
      <c r="M23" s="22"/>
    </row>
    <row r="24" spans="2:16" ht="21.95" customHeight="1" x14ac:dyDescent="0.2">
      <c r="B24" s="80" t="s">
        <v>224</v>
      </c>
      <c r="C24" s="37"/>
      <c r="D24" s="122" t="s">
        <v>362</v>
      </c>
      <c r="E24" s="62">
        <v>6733.13</v>
      </c>
      <c r="F24" s="62">
        <v>233.13</v>
      </c>
      <c r="G24" s="48"/>
      <c r="H24" s="15">
        <f t="shared" si="0"/>
        <v>561.09416666666664</v>
      </c>
      <c r="I24" s="15"/>
      <c r="J24" s="15"/>
      <c r="K24" s="38"/>
      <c r="L24" s="15">
        <f>H24-I24+J24-K24</f>
        <v>561.09416666666664</v>
      </c>
      <c r="M24" s="22"/>
    </row>
    <row r="25" spans="2:16" ht="24.75" customHeight="1" x14ac:dyDescent="0.2">
      <c r="B25" s="26" t="s">
        <v>230</v>
      </c>
      <c r="C25" s="26"/>
      <c r="D25" s="122" t="s">
        <v>362</v>
      </c>
      <c r="E25" s="48">
        <v>5546.1</v>
      </c>
      <c r="F25" s="48">
        <v>62.887008000000037</v>
      </c>
      <c r="G25" s="48"/>
      <c r="H25" s="15">
        <f t="shared" si="0"/>
        <v>462.17500000000001</v>
      </c>
      <c r="I25" s="15"/>
      <c r="J25" s="15"/>
      <c r="K25" s="38"/>
      <c r="L25" s="15">
        <f>H25-I25+J25-K25</f>
        <v>462.17500000000001</v>
      </c>
      <c r="M25" s="22"/>
    </row>
    <row r="26" spans="2:16" ht="24.75" customHeight="1" x14ac:dyDescent="0.2">
      <c r="B26" s="26" t="s">
        <v>216</v>
      </c>
      <c r="C26" s="37"/>
      <c r="D26" s="122" t="s">
        <v>84</v>
      </c>
      <c r="E26" s="15">
        <v>5564.94</v>
      </c>
      <c r="F26" s="15">
        <v>64.94</v>
      </c>
      <c r="G26" s="15"/>
      <c r="H26" s="15">
        <f t="shared" si="0"/>
        <v>463.745</v>
      </c>
      <c r="I26" s="15"/>
      <c r="J26" s="15"/>
      <c r="K26" s="38"/>
      <c r="L26" s="15">
        <f>H26-I26+J26-K26</f>
        <v>463.745</v>
      </c>
      <c r="M26" s="22"/>
      <c r="N26" s="80"/>
      <c r="O26" s="80"/>
      <c r="P26" s="80"/>
    </row>
    <row r="27" spans="2:16" ht="24.75" customHeight="1" x14ac:dyDescent="0.2">
      <c r="B27" s="21" t="s">
        <v>253</v>
      </c>
      <c r="C27" s="89"/>
      <c r="D27" s="122" t="s">
        <v>142</v>
      </c>
      <c r="E27" s="48">
        <v>5564.94</v>
      </c>
      <c r="F27" s="48">
        <v>64.94</v>
      </c>
      <c r="G27" s="48"/>
      <c r="H27" s="15">
        <f t="shared" si="0"/>
        <v>463.745</v>
      </c>
      <c r="I27" s="15"/>
      <c r="J27" s="15"/>
      <c r="K27" s="15"/>
      <c r="L27" s="15">
        <f>+H27-I27+J27-K27</f>
        <v>463.745</v>
      </c>
      <c r="M27" s="22"/>
    </row>
    <row r="28" spans="2:16" ht="24.75" customHeight="1" x14ac:dyDescent="0.2">
      <c r="B28" s="26" t="s">
        <v>201</v>
      </c>
      <c r="C28" s="37"/>
      <c r="D28" s="122" t="s">
        <v>74</v>
      </c>
      <c r="E28" s="48">
        <v>9895.58</v>
      </c>
      <c r="F28" s="48">
        <v>895.58</v>
      </c>
      <c r="G28" s="48"/>
      <c r="H28" s="15">
        <f t="shared" si="0"/>
        <v>824.63166666666666</v>
      </c>
      <c r="I28" s="15"/>
      <c r="J28" s="15"/>
      <c r="K28" s="38"/>
      <c r="L28" s="15">
        <f>H28-I28+J28-K28</f>
        <v>824.63166666666666</v>
      </c>
      <c r="M28" s="22"/>
    </row>
    <row r="29" spans="2:16" ht="24.75" customHeight="1" x14ac:dyDescent="0.2">
      <c r="B29" s="26" t="s">
        <v>217</v>
      </c>
      <c r="C29" s="37"/>
      <c r="D29" s="122" t="s">
        <v>84</v>
      </c>
      <c r="E29" s="15">
        <v>5564.94</v>
      </c>
      <c r="F29" s="15">
        <v>64.94</v>
      </c>
      <c r="G29" s="15"/>
      <c r="H29" s="15">
        <f t="shared" si="0"/>
        <v>463.745</v>
      </c>
      <c r="I29" s="15"/>
      <c r="J29" s="15"/>
      <c r="K29" s="38"/>
      <c r="L29" s="15">
        <f>H29-I29+J29-K29</f>
        <v>463.745</v>
      </c>
      <c r="M29" s="22"/>
      <c r="N29" s="80"/>
      <c r="O29" s="80"/>
      <c r="P29" s="80"/>
    </row>
    <row r="30" spans="2:16" ht="24.75" customHeight="1" x14ac:dyDescent="0.2">
      <c r="B30" s="26" t="s">
        <v>207</v>
      </c>
      <c r="C30" s="37"/>
      <c r="D30" s="122" t="s">
        <v>78</v>
      </c>
      <c r="E30" s="48">
        <v>7276.5</v>
      </c>
      <c r="F30" s="48">
        <v>328.17452800000001</v>
      </c>
      <c r="G30" s="48"/>
      <c r="H30" s="15">
        <f t="shared" si="0"/>
        <v>606.375</v>
      </c>
      <c r="I30" s="15"/>
      <c r="J30" s="15"/>
      <c r="K30" s="38"/>
      <c r="L30" s="15">
        <f>H30-I30+J30-K30</f>
        <v>606.375</v>
      </c>
      <c r="M30" s="22"/>
    </row>
    <row r="31" spans="2:16" ht="24.75" customHeight="1" x14ac:dyDescent="0.2">
      <c r="B31" s="26" t="s">
        <v>238</v>
      </c>
      <c r="C31" s="37"/>
      <c r="D31" s="122" t="s">
        <v>94</v>
      </c>
      <c r="E31" s="48">
        <v>8705.1</v>
      </c>
      <c r="F31" s="48">
        <v>705.1</v>
      </c>
      <c r="G31" s="48"/>
      <c r="H31" s="15">
        <f t="shared" si="0"/>
        <v>725.42500000000007</v>
      </c>
      <c r="I31" s="15"/>
      <c r="J31" s="15"/>
      <c r="K31" s="38"/>
      <c r="L31" s="15">
        <f>H31-I31+J31-K31</f>
        <v>725.42500000000007</v>
      </c>
      <c r="M31" s="22"/>
    </row>
    <row r="32" spans="2:16" ht="24.75" customHeight="1" x14ac:dyDescent="0.2">
      <c r="B32" s="21" t="s">
        <v>243</v>
      </c>
      <c r="C32" s="89"/>
      <c r="D32" s="122" t="s">
        <v>18</v>
      </c>
      <c r="E32" s="48">
        <v>8098</v>
      </c>
      <c r="F32" s="48">
        <v>635.16372799999999</v>
      </c>
      <c r="G32" s="48"/>
      <c r="H32" s="15">
        <f t="shared" si="0"/>
        <v>674.83333333333337</v>
      </c>
      <c r="I32" s="15"/>
      <c r="J32" s="15"/>
      <c r="K32" s="15"/>
      <c r="L32" s="15">
        <f>+H32-I32+J32-K32</f>
        <v>674.83333333333337</v>
      </c>
      <c r="M32" s="22"/>
    </row>
    <row r="33" spans="2:13" ht="24.75" customHeight="1" x14ac:dyDescent="0.2">
      <c r="B33" s="21" t="s">
        <v>218</v>
      </c>
      <c r="C33" s="89"/>
      <c r="D33" s="122" t="s">
        <v>85</v>
      </c>
      <c r="E33" s="48">
        <v>7334.48</v>
      </c>
      <c r="F33" s="48">
        <v>334.48</v>
      </c>
      <c r="G33" s="48"/>
      <c r="H33" s="15">
        <f t="shared" si="0"/>
        <v>611.20666666666671</v>
      </c>
      <c r="I33" s="15"/>
      <c r="J33" s="15"/>
      <c r="K33" s="38"/>
      <c r="L33" s="15">
        <f>H33-I33+J33-K33</f>
        <v>611.20666666666671</v>
      </c>
      <c r="M33" s="22"/>
    </row>
    <row r="34" spans="2:13" ht="24.75" customHeight="1" x14ac:dyDescent="0.2">
      <c r="B34" s="21" t="s">
        <v>251</v>
      </c>
      <c r="C34" s="89"/>
      <c r="D34" s="122" t="s">
        <v>24</v>
      </c>
      <c r="E34" s="48">
        <v>5546.1</v>
      </c>
      <c r="F34" s="48">
        <v>62.887008000000037</v>
      </c>
      <c r="G34" s="48"/>
      <c r="H34" s="15">
        <f t="shared" si="0"/>
        <v>462.17500000000001</v>
      </c>
      <c r="I34" s="15"/>
      <c r="J34" s="15"/>
      <c r="K34" s="15"/>
      <c r="L34" s="15">
        <f>+H34-I34+J34-K34</f>
        <v>462.17500000000001</v>
      </c>
      <c r="M34" s="22"/>
    </row>
    <row r="35" spans="2:13" ht="21.95" customHeight="1" x14ac:dyDescent="0.2">
      <c r="B35" s="80" t="s">
        <v>204</v>
      </c>
      <c r="C35" s="37"/>
      <c r="D35" s="122" t="s">
        <v>77</v>
      </c>
      <c r="E35" s="48">
        <v>12343.01</v>
      </c>
      <c r="F35" s="48">
        <v>1343.01</v>
      </c>
      <c r="G35" s="48"/>
      <c r="H35" s="15">
        <f t="shared" si="0"/>
        <v>1028.5841666666668</v>
      </c>
      <c r="I35" s="15"/>
      <c r="J35" s="15"/>
      <c r="K35" s="38"/>
      <c r="L35" s="15">
        <f t="shared" ref="L35:L40" si="1">H35-I35+J35-K35</f>
        <v>1028.5841666666668</v>
      </c>
      <c r="M35" s="22"/>
    </row>
    <row r="36" spans="2:13" ht="24.75" customHeight="1" x14ac:dyDescent="0.2">
      <c r="B36" s="26" t="s">
        <v>227</v>
      </c>
      <c r="C36" s="37"/>
      <c r="D36" s="122" t="s">
        <v>362</v>
      </c>
      <c r="E36" s="48">
        <v>5040</v>
      </c>
      <c r="F36" s="48"/>
      <c r="G36" s="48">
        <v>22.42</v>
      </c>
      <c r="H36" s="15">
        <f t="shared" si="0"/>
        <v>420</v>
      </c>
      <c r="I36" s="15"/>
      <c r="J36" s="15"/>
      <c r="K36" s="38"/>
      <c r="L36" s="15">
        <f t="shared" si="1"/>
        <v>420</v>
      </c>
      <c r="M36" s="22"/>
    </row>
    <row r="37" spans="2:13" ht="24.75" customHeight="1" x14ac:dyDescent="0.2">
      <c r="B37" s="21" t="s">
        <v>225</v>
      </c>
      <c r="C37" s="89"/>
      <c r="D37" s="122" t="s">
        <v>362</v>
      </c>
      <c r="E37" s="48">
        <v>10198</v>
      </c>
      <c r="F37" s="48">
        <v>947.17206399999998</v>
      </c>
      <c r="G37" s="48"/>
      <c r="H37" s="15">
        <f t="shared" si="0"/>
        <v>849.83333333333337</v>
      </c>
      <c r="I37" s="15"/>
      <c r="J37" s="15"/>
      <c r="K37" s="38"/>
      <c r="L37" s="15">
        <f t="shared" si="1"/>
        <v>849.83333333333337</v>
      </c>
      <c r="M37" s="22"/>
    </row>
    <row r="38" spans="2:13" ht="24.75" customHeight="1" x14ac:dyDescent="0.2">
      <c r="B38" s="21" t="s">
        <v>210</v>
      </c>
      <c r="C38" s="26"/>
      <c r="D38" s="123" t="s">
        <v>81</v>
      </c>
      <c r="E38" s="62">
        <v>7334.48</v>
      </c>
      <c r="F38" s="62">
        <v>334.48</v>
      </c>
      <c r="G38" s="48"/>
      <c r="H38" s="15">
        <f t="shared" si="0"/>
        <v>611.20666666666671</v>
      </c>
      <c r="I38" s="15"/>
      <c r="J38" s="15"/>
      <c r="K38" s="38"/>
      <c r="L38" s="15">
        <f t="shared" si="1"/>
        <v>611.20666666666671</v>
      </c>
      <c r="M38" s="22"/>
    </row>
    <row r="39" spans="2:13" ht="24.75" customHeight="1" x14ac:dyDescent="0.2">
      <c r="B39" s="80" t="s">
        <v>205</v>
      </c>
      <c r="C39" s="37"/>
      <c r="D39" s="122" t="s">
        <v>338</v>
      </c>
      <c r="E39" s="48">
        <v>8943.2000000000007</v>
      </c>
      <c r="F39" s="48">
        <v>743.2</v>
      </c>
      <c r="G39" s="48"/>
      <c r="H39" s="15">
        <f t="shared" si="0"/>
        <v>745.26666666666665</v>
      </c>
      <c r="I39" s="15"/>
      <c r="J39" s="15"/>
      <c r="K39" s="38"/>
      <c r="L39" s="15">
        <f t="shared" si="1"/>
        <v>745.26666666666665</v>
      </c>
      <c r="M39" s="22"/>
    </row>
    <row r="40" spans="2:13" ht="24.75" customHeight="1" x14ac:dyDescent="0.2">
      <c r="B40" s="26" t="s">
        <v>233</v>
      </c>
      <c r="C40" s="37"/>
      <c r="D40" s="122" t="s">
        <v>90</v>
      </c>
      <c r="E40" s="48">
        <v>7334.48</v>
      </c>
      <c r="F40" s="48">
        <v>334.48</v>
      </c>
      <c r="G40" s="48"/>
      <c r="H40" s="15">
        <f t="shared" si="0"/>
        <v>611.20666666666671</v>
      </c>
      <c r="I40" s="15"/>
      <c r="J40" s="15"/>
      <c r="K40" s="38"/>
      <c r="L40" s="15">
        <f t="shared" si="1"/>
        <v>611.20666666666671</v>
      </c>
      <c r="M40" s="22"/>
    </row>
    <row r="41" spans="2:13" ht="24.75" customHeight="1" x14ac:dyDescent="0.2">
      <c r="B41" s="21" t="s">
        <v>260</v>
      </c>
      <c r="C41" s="90"/>
      <c r="D41" s="123" t="s">
        <v>164</v>
      </c>
      <c r="E41" s="62">
        <v>3277.21</v>
      </c>
      <c r="F41" s="62"/>
      <c r="G41" s="48">
        <v>222.79</v>
      </c>
      <c r="H41" s="15">
        <f t="shared" si="0"/>
        <v>273.10083333333336</v>
      </c>
      <c r="I41" s="15"/>
      <c r="J41" s="15"/>
      <c r="K41" s="15"/>
      <c r="L41" s="15">
        <f>+H41-I41+J41-K41</f>
        <v>273.10083333333336</v>
      </c>
      <c r="M41" s="22"/>
    </row>
    <row r="42" spans="2:13" ht="24.75" customHeight="1" x14ac:dyDescent="0.2">
      <c r="B42" s="21" t="s">
        <v>212</v>
      </c>
      <c r="C42" s="89"/>
      <c r="D42" s="122" t="s">
        <v>81</v>
      </c>
      <c r="E42" s="48">
        <v>14210.7</v>
      </c>
      <c r="F42" s="48">
        <v>1741.9502</v>
      </c>
      <c r="G42" s="48"/>
      <c r="H42" s="15">
        <f t="shared" si="0"/>
        <v>1184.2249999999999</v>
      </c>
      <c r="I42" s="15"/>
      <c r="J42" s="15"/>
      <c r="K42" s="38"/>
      <c r="L42" s="15">
        <f t="shared" ref="L42:L46" si="2">H42-I42+J42-K42</f>
        <v>1184.2249999999999</v>
      </c>
      <c r="M42" s="22"/>
    </row>
    <row r="43" spans="2:13" ht="21.95" customHeight="1" x14ac:dyDescent="0.2">
      <c r="B43" s="26" t="s">
        <v>232</v>
      </c>
      <c r="C43" s="37"/>
      <c r="D43" s="122" t="s">
        <v>89</v>
      </c>
      <c r="E43" s="48">
        <v>12724.5</v>
      </c>
      <c r="F43" s="48">
        <v>1424.5</v>
      </c>
      <c r="G43" s="48"/>
      <c r="H43" s="15">
        <f t="shared" si="0"/>
        <v>1060.375</v>
      </c>
      <c r="I43" s="15"/>
      <c r="J43" s="15"/>
      <c r="K43" s="38"/>
      <c r="L43" s="15">
        <f t="shared" si="2"/>
        <v>1060.375</v>
      </c>
      <c r="M43" s="22"/>
    </row>
    <row r="44" spans="2:13" ht="21.95" customHeight="1" x14ac:dyDescent="0.2">
      <c r="B44" s="21" t="s">
        <v>213</v>
      </c>
      <c r="C44" s="89"/>
      <c r="D44" s="122" t="s">
        <v>82</v>
      </c>
      <c r="E44" s="48">
        <v>8971.2000000000007</v>
      </c>
      <c r="F44" s="48">
        <v>747.67840000000024</v>
      </c>
      <c r="G44" s="48"/>
      <c r="H44" s="15">
        <f t="shared" si="0"/>
        <v>747.6</v>
      </c>
      <c r="I44" s="15"/>
      <c r="J44" s="15"/>
      <c r="K44" s="38"/>
      <c r="L44" s="15">
        <f t="shared" si="2"/>
        <v>747.6</v>
      </c>
      <c r="M44" s="22"/>
    </row>
    <row r="45" spans="2:13" ht="21.95" customHeight="1" x14ac:dyDescent="0.2">
      <c r="B45" s="23" t="s">
        <v>234</v>
      </c>
      <c r="C45" s="37"/>
      <c r="D45" s="122" t="s">
        <v>91</v>
      </c>
      <c r="E45" s="48">
        <v>8476.32</v>
      </c>
      <c r="F45" s="48">
        <v>676.33</v>
      </c>
      <c r="G45" s="48"/>
      <c r="H45" s="15">
        <f t="shared" si="0"/>
        <v>706.3599999999999</v>
      </c>
      <c r="I45" s="15"/>
      <c r="J45" s="15"/>
      <c r="K45" s="38"/>
      <c r="L45" s="15">
        <f t="shared" si="2"/>
        <v>706.3599999999999</v>
      </c>
      <c r="M45" s="22"/>
    </row>
    <row r="46" spans="2:13" ht="21.95" customHeight="1" x14ac:dyDescent="0.2">
      <c r="B46" s="21" t="s">
        <v>221</v>
      </c>
      <c r="C46" s="37"/>
      <c r="D46" s="122" t="s">
        <v>86</v>
      </c>
      <c r="E46" s="48">
        <v>11013.95</v>
      </c>
      <c r="F46" s="48">
        <v>1093.3900000000001</v>
      </c>
      <c r="G46" s="48"/>
      <c r="H46" s="15">
        <f t="shared" si="0"/>
        <v>917.82916666666677</v>
      </c>
      <c r="I46" s="15"/>
      <c r="J46" s="15"/>
      <c r="K46" s="38"/>
      <c r="L46" s="15">
        <f t="shared" si="2"/>
        <v>917.82916666666677</v>
      </c>
      <c r="M46" s="22"/>
    </row>
    <row r="47" spans="2:13" ht="21.95" customHeight="1" x14ac:dyDescent="0.2">
      <c r="B47" s="21" t="s">
        <v>245</v>
      </c>
      <c r="C47" s="89"/>
      <c r="D47" s="122" t="s">
        <v>10</v>
      </c>
      <c r="E47" s="48">
        <v>2422.2800000000002</v>
      </c>
      <c r="F47" s="48"/>
      <c r="G47" s="48">
        <v>277.72000000000003</v>
      </c>
      <c r="H47" s="15">
        <f t="shared" si="0"/>
        <v>201.85666666666668</v>
      </c>
      <c r="I47" s="15"/>
      <c r="J47" s="15"/>
      <c r="K47" s="15"/>
      <c r="L47" s="15">
        <f>+H47-I47+J47-K47</f>
        <v>201.85666666666668</v>
      </c>
      <c r="M47" s="22"/>
    </row>
    <row r="48" spans="2:13" ht="21.95" customHeight="1" x14ac:dyDescent="0.2">
      <c r="B48" s="26" t="s">
        <v>236</v>
      </c>
      <c r="C48" s="37"/>
      <c r="D48" s="122" t="s">
        <v>93</v>
      </c>
      <c r="E48" s="15">
        <v>9895.58</v>
      </c>
      <c r="F48" s="15">
        <v>895.58</v>
      </c>
      <c r="G48" s="48"/>
      <c r="H48" s="15">
        <f t="shared" si="0"/>
        <v>824.63166666666666</v>
      </c>
      <c r="I48" s="15"/>
      <c r="J48" s="15"/>
      <c r="K48" s="38"/>
      <c r="L48" s="15">
        <f>H48-I48+J48-K48</f>
        <v>824.63166666666666</v>
      </c>
      <c r="M48" s="22"/>
    </row>
    <row r="49" spans="2:13" ht="21.95" customHeight="1" x14ac:dyDescent="0.2">
      <c r="B49" s="26" t="s">
        <v>296</v>
      </c>
      <c r="C49" s="84"/>
      <c r="D49" s="122" t="s">
        <v>125</v>
      </c>
      <c r="E49" s="48">
        <v>8705.1</v>
      </c>
      <c r="F49" s="48">
        <v>705.1</v>
      </c>
      <c r="G49" s="48"/>
      <c r="H49" s="15">
        <f t="shared" si="0"/>
        <v>725.42500000000007</v>
      </c>
      <c r="I49" s="15"/>
      <c r="J49" s="15"/>
      <c r="K49" s="15"/>
      <c r="L49" s="15">
        <f>H49-I49+J49-K49</f>
        <v>725.42500000000007</v>
      </c>
      <c r="M49" s="22"/>
    </row>
    <row r="50" spans="2:13" ht="21.95" customHeight="1" x14ac:dyDescent="0.2">
      <c r="B50" s="26" t="s">
        <v>297</v>
      </c>
      <c r="C50" s="37"/>
      <c r="D50" s="122" t="s">
        <v>154</v>
      </c>
      <c r="E50" s="48">
        <v>10175</v>
      </c>
      <c r="F50" s="48">
        <v>943.06</v>
      </c>
      <c r="G50" s="48"/>
      <c r="H50" s="15">
        <f t="shared" si="0"/>
        <v>847.91666666666674</v>
      </c>
      <c r="I50" s="15"/>
      <c r="J50" s="15"/>
      <c r="K50" s="15"/>
      <c r="L50" s="15">
        <f>+H50-I50+J50-K50</f>
        <v>847.91666666666674</v>
      </c>
      <c r="M50" s="22"/>
    </row>
    <row r="51" spans="2:13" ht="21.95" customHeight="1" x14ac:dyDescent="0.2">
      <c r="B51" s="80" t="s">
        <v>222</v>
      </c>
      <c r="C51" s="37"/>
      <c r="D51" s="122" t="s">
        <v>87</v>
      </c>
      <c r="E51" s="48">
        <v>6733.12</v>
      </c>
      <c r="F51" s="48">
        <v>233.12</v>
      </c>
      <c r="G51" s="48"/>
      <c r="H51" s="15">
        <f>E51/30*10*0.25/2</f>
        <v>280.54666666666668</v>
      </c>
      <c r="I51" s="15"/>
      <c r="J51" s="15"/>
      <c r="K51" s="38"/>
      <c r="L51" s="15">
        <f>H51-I51+J51-K51</f>
        <v>280.54666666666668</v>
      </c>
      <c r="M51" s="22"/>
    </row>
    <row r="52" spans="2:13" ht="21.95" customHeight="1" x14ac:dyDescent="0.2">
      <c r="B52" s="21" t="s">
        <v>252</v>
      </c>
      <c r="C52" s="89"/>
      <c r="D52" s="122" t="s">
        <v>23</v>
      </c>
      <c r="E52" s="48">
        <v>5546.1</v>
      </c>
      <c r="F52" s="48">
        <v>62.887008000000037</v>
      </c>
      <c r="G52" s="48"/>
      <c r="H52" s="15">
        <f t="shared" si="0"/>
        <v>462.17500000000001</v>
      </c>
      <c r="I52" s="15"/>
      <c r="J52" s="15"/>
      <c r="K52" s="15"/>
      <c r="L52" s="15">
        <f>+H52-I52+J52-K52</f>
        <v>462.17500000000001</v>
      </c>
      <c r="M52" s="22"/>
    </row>
    <row r="53" spans="2:13" ht="21.95" customHeight="1" x14ac:dyDescent="0.2">
      <c r="B53" s="21" t="s">
        <v>256</v>
      </c>
      <c r="C53" s="89"/>
      <c r="D53" s="122" t="s">
        <v>162</v>
      </c>
      <c r="E53" s="48">
        <v>3837.21</v>
      </c>
      <c r="F53" s="48"/>
      <c r="G53" s="48">
        <v>162.79</v>
      </c>
      <c r="H53" s="15">
        <f t="shared" si="0"/>
        <v>319.76749999999998</v>
      </c>
      <c r="I53" s="15"/>
      <c r="J53" s="15"/>
      <c r="K53" s="15"/>
      <c r="L53" s="15">
        <f>+H53-I53+J53-K53</f>
        <v>319.76749999999998</v>
      </c>
      <c r="M53" s="22"/>
    </row>
    <row r="54" spans="2:13" ht="21.95" customHeight="1" x14ac:dyDescent="0.2">
      <c r="B54" s="80" t="s">
        <v>208</v>
      </c>
      <c r="C54" s="37"/>
      <c r="D54" s="122" t="s">
        <v>80</v>
      </c>
      <c r="E54" s="48">
        <v>13614.64</v>
      </c>
      <c r="F54" s="48">
        <v>1614.63</v>
      </c>
      <c r="G54" s="48"/>
      <c r="H54" s="15">
        <f t="shared" si="0"/>
        <v>1134.5533333333333</v>
      </c>
      <c r="I54" s="15"/>
      <c r="J54" s="15"/>
      <c r="K54" s="38"/>
      <c r="L54" s="15">
        <f>H54-I54+J54-K54</f>
        <v>1134.5533333333333</v>
      </c>
      <c r="M54" s="22"/>
    </row>
    <row r="55" spans="2:13" ht="21.95" customHeight="1" x14ac:dyDescent="0.2">
      <c r="B55" s="21" t="s">
        <v>241</v>
      </c>
      <c r="C55" s="90"/>
      <c r="D55" s="123" t="s">
        <v>97</v>
      </c>
      <c r="E55" s="48">
        <v>8705.1</v>
      </c>
      <c r="F55" s="48">
        <v>705.1</v>
      </c>
      <c r="G55" s="48"/>
      <c r="H55" s="15">
        <f t="shared" si="0"/>
        <v>725.42500000000007</v>
      </c>
      <c r="I55" s="15"/>
      <c r="J55" s="15"/>
      <c r="K55" s="38"/>
      <c r="L55" s="15">
        <f>H55-I55+J55-K55</f>
        <v>725.42500000000007</v>
      </c>
      <c r="M55" s="22"/>
    </row>
    <row r="56" spans="2:13" ht="21.95" customHeight="1" x14ac:dyDescent="0.2">
      <c r="B56" s="21" t="s">
        <v>254</v>
      </c>
      <c r="C56" s="89"/>
      <c r="D56" s="122" t="s">
        <v>145</v>
      </c>
      <c r="E56" s="48">
        <v>5564.94</v>
      </c>
      <c r="F56" s="48">
        <v>64.94</v>
      </c>
      <c r="G56" s="48"/>
      <c r="H56" s="15">
        <f t="shared" si="0"/>
        <v>463.745</v>
      </c>
      <c r="I56" s="15"/>
      <c r="J56" s="15"/>
      <c r="K56" s="15"/>
      <c r="L56" s="15">
        <f>+H56-I56+J56-K56</f>
        <v>463.745</v>
      </c>
      <c r="M56" s="22"/>
    </row>
    <row r="57" spans="2:13" ht="21.95" customHeight="1" x14ac:dyDescent="0.2">
      <c r="B57" s="26" t="s">
        <v>206</v>
      </c>
      <c r="C57" s="37"/>
      <c r="D57" s="122" t="s">
        <v>79</v>
      </c>
      <c r="E57" s="48">
        <f>9584.4</f>
        <v>9584.4</v>
      </c>
      <c r="F57" s="48">
        <f>845.79</f>
        <v>845.79</v>
      </c>
      <c r="G57" s="48">
        <v>0</v>
      </c>
      <c r="H57" s="15">
        <f t="shared" si="0"/>
        <v>798.69999999999993</v>
      </c>
      <c r="I57" s="15"/>
      <c r="J57" s="15"/>
      <c r="K57" s="38"/>
      <c r="L57" s="15">
        <f t="shared" ref="L57:L68" si="3">H57-I57+J57-K57</f>
        <v>798.69999999999993</v>
      </c>
      <c r="M57" s="22"/>
    </row>
    <row r="58" spans="2:13" ht="21.95" customHeight="1" x14ac:dyDescent="0.2">
      <c r="B58" s="80" t="s">
        <v>215</v>
      </c>
      <c r="C58" s="26"/>
      <c r="D58" s="123" t="s">
        <v>76</v>
      </c>
      <c r="E58" s="48">
        <v>8705.1</v>
      </c>
      <c r="F58" s="48">
        <v>705.1</v>
      </c>
      <c r="G58" s="48"/>
      <c r="H58" s="15">
        <f t="shared" si="0"/>
        <v>725.42500000000007</v>
      </c>
      <c r="I58" s="15"/>
      <c r="J58" s="15"/>
      <c r="K58" s="38"/>
      <c r="L58" s="15">
        <f t="shared" si="3"/>
        <v>725.42500000000007</v>
      </c>
      <c r="M58" s="22"/>
    </row>
    <row r="59" spans="2:13" ht="21.95" customHeight="1" x14ac:dyDescent="0.2">
      <c r="B59" s="21" t="s">
        <v>240</v>
      </c>
      <c r="C59" s="90"/>
      <c r="D59" s="123" t="s">
        <v>96</v>
      </c>
      <c r="E59" s="48">
        <v>8705.1</v>
      </c>
      <c r="F59" s="48">
        <v>705.1</v>
      </c>
      <c r="G59" s="48"/>
      <c r="H59" s="15">
        <f t="shared" si="0"/>
        <v>725.42500000000007</v>
      </c>
      <c r="I59" s="15"/>
      <c r="J59" s="15"/>
      <c r="K59" s="38"/>
      <c r="L59" s="15">
        <f t="shared" si="3"/>
        <v>725.42500000000007</v>
      </c>
      <c r="M59" s="22"/>
    </row>
    <row r="60" spans="2:13" ht="21.95" customHeight="1" x14ac:dyDescent="0.2">
      <c r="B60" s="21" t="s">
        <v>258</v>
      </c>
      <c r="C60" s="89"/>
      <c r="D60" s="122" t="s">
        <v>163</v>
      </c>
      <c r="E60" s="48">
        <v>5564.94</v>
      </c>
      <c r="F60" s="48">
        <v>64.94</v>
      </c>
      <c r="G60" s="48"/>
      <c r="H60" s="15">
        <f t="shared" si="0"/>
        <v>463.745</v>
      </c>
      <c r="I60" s="15"/>
      <c r="J60" s="15"/>
      <c r="K60" s="15"/>
      <c r="L60" s="15">
        <f t="shared" si="3"/>
        <v>463.745</v>
      </c>
      <c r="M60" s="22"/>
    </row>
    <row r="61" spans="2:13" ht="21.95" customHeight="1" x14ac:dyDescent="0.2">
      <c r="B61" s="21" t="s">
        <v>214</v>
      </c>
      <c r="C61" s="89"/>
      <c r="D61" s="122" t="s">
        <v>82</v>
      </c>
      <c r="E61" s="48">
        <v>8971.2000000000007</v>
      </c>
      <c r="F61" s="48">
        <v>747.67840000000024</v>
      </c>
      <c r="G61" s="48"/>
      <c r="H61" s="15">
        <f t="shared" si="0"/>
        <v>747.6</v>
      </c>
      <c r="I61" s="15"/>
      <c r="J61" s="15"/>
      <c r="K61" s="38"/>
      <c r="L61" s="15">
        <f t="shared" si="3"/>
        <v>747.6</v>
      </c>
      <c r="M61" s="22"/>
    </row>
    <row r="62" spans="2:13" ht="24.95" customHeight="1" x14ac:dyDescent="0.2">
      <c r="B62" s="21" t="s">
        <v>248</v>
      </c>
      <c r="C62" s="89"/>
      <c r="D62" s="122" t="s">
        <v>15</v>
      </c>
      <c r="E62" s="48">
        <v>6306</v>
      </c>
      <c r="F62" s="48">
        <v>186.65412799999999</v>
      </c>
      <c r="G62" s="48"/>
      <c r="H62" s="15">
        <f t="shared" si="0"/>
        <v>525.5</v>
      </c>
      <c r="I62" s="15"/>
      <c r="J62" s="15"/>
      <c r="K62" s="15"/>
      <c r="L62" s="15">
        <f t="shared" si="3"/>
        <v>525.5</v>
      </c>
      <c r="M62" s="22"/>
    </row>
    <row r="63" spans="2:13" ht="21.95" customHeight="1" x14ac:dyDescent="0.2">
      <c r="B63" s="21" t="s">
        <v>257</v>
      </c>
      <c r="C63" s="89"/>
      <c r="D63" s="122" t="s">
        <v>359</v>
      </c>
      <c r="E63" s="48">
        <v>7334.48</v>
      </c>
      <c r="F63" s="48">
        <v>334.48</v>
      </c>
      <c r="G63" s="48"/>
      <c r="H63" s="15">
        <f t="shared" si="0"/>
        <v>611.20666666666671</v>
      </c>
      <c r="I63" s="15"/>
      <c r="J63" s="15"/>
      <c r="K63" s="15"/>
      <c r="L63" s="15">
        <f t="shared" si="3"/>
        <v>611.20666666666671</v>
      </c>
      <c r="M63" s="22"/>
    </row>
    <row r="64" spans="2:13" ht="21.95" customHeight="1" x14ac:dyDescent="0.2">
      <c r="B64" s="26" t="s">
        <v>235</v>
      </c>
      <c r="C64" s="37"/>
      <c r="D64" s="122" t="s">
        <v>92</v>
      </c>
      <c r="E64" s="48">
        <v>6733.12</v>
      </c>
      <c r="F64" s="48">
        <v>233.12</v>
      </c>
      <c r="G64" s="48"/>
      <c r="H64" s="15">
        <f t="shared" si="0"/>
        <v>561.09333333333336</v>
      </c>
      <c r="I64" s="15"/>
      <c r="J64" s="15"/>
      <c r="K64" s="38"/>
      <c r="L64" s="15">
        <f t="shared" si="3"/>
        <v>561.09333333333336</v>
      </c>
      <c r="M64" s="22"/>
    </row>
    <row r="65" spans="2:13" ht="21.95" customHeight="1" x14ac:dyDescent="0.2">
      <c r="B65" s="26" t="s">
        <v>226</v>
      </c>
      <c r="C65" s="37"/>
      <c r="D65" s="122" t="s">
        <v>362</v>
      </c>
      <c r="E65" s="48">
        <v>5495.7</v>
      </c>
      <c r="F65" s="48">
        <v>57.403488000000038</v>
      </c>
      <c r="G65" s="48"/>
      <c r="H65" s="15">
        <f t="shared" si="0"/>
        <v>457.97500000000002</v>
      </c>
      <c r="I65" s="15"/>
      <c r="J65" s="15"/>
      <c r="K65" s="38"/>
      <c r="L65" s="15">
        <f t="shared" si="3"/>
        <v>457.97500000000002</v>
      </c>
      <c r="M65" s="22"/>
    </row>
    <row r="66" spans="2:13" ht="21.95" customHeight="1" x14ac:dyDescent="0.2">
      <c r="B66" s="21" t="s">
        <v>271</v>
      </c>
      <c r="C66" s="89"/>
      <c r="D66" s="124" t="s">
        <v>167</v>
      </c>
      <c r="E66" s="62">
        <v>6733.13</v>
      </c>
      <c r="F66" s="62">
        <v>233.13</v>
      </c>
      <c r="G66" s="48"/>
      <c r="H66" s="15">
        <f t="shared" si="0"/>
        <v>561.09416666666664</v>
      </c>
      <c r="I66" s="15"/>
      <c r="J66" s="15"/>
      <c r="K66" s="15"/>
      <c r="L66" s="15">
        <f t="shared" si="3"/>
        <v>561.09416666666664</v>
      </c>
      <c r="M66" s="22"/>
    </row>
    <row r="67" spans="2:13" ht="21.95" customHeight="1" x14ac:dyDescent="0.2">
      <c r="B67" s="80" t="s">
        <v>223</v>
      </c>
      <c r="C67" s="37"/>
      <c r="D67" s="122" t="s">
        <v>362</v>
      </c>
      <c r="E67" s="62">
        <v>6733.13</v>
      </c>
      <c r="F67" s="62">
        <v>233.13</v>
      </c>
      <c r="G67" s="48"/>
      <c r="H67" s="15">
        <f t="shared" si="0"/>
        <v>561.09416666666664</v>
      </c>
      <c r="I67" s="15"/>
      <c r="J67" s="15"/>
      <c r="K67" s="38"/>
      <c r="L67" s="15">
        <f t="shared" si="3"/>
        <v>561.09416666666664</v>
      </c>
      <c r="M67" s="22"/>
    </row>
    <row r="68" spans="2:13" ht="24.75" customHeight="1" x14ac:dyDescent="0.2">
      <c r="B68" s="21" t="s">
        <v>211</v>
      </c>
      <c r="C68" s="89"/>
      <c r="D68" s="122" t="s">
        <v>81</v>
      </c>
      <c r="E68" s="48">
        <v>8971.2000000000007</v>
      </c>
      <c r="F68" s="48">
        <v>747.68</v>
      </c>
      <c r="G68" s="48"/>
      <c r="H68" s="15">
        <f>E68/30*10*0.25/6*4.5</f>
        <v>560.70000000000005</v>
      </c>
      <c r="I68" s="15"/>
      <c r="J68" s="15"/>
      <c r="K68" s="38"/>
      <c r="L68" s="15">
        <f t="shared" si="3"/>
        <v>560.70000000000005</v>
      </c>
      <c r="M68" s="22"/>
    </row>
    <row r="69" spans="2:13" ht="18.75" customHeight="1" x14ac:dyDescent="0.2">
      <c r="D69" s="42" t="s">
        <v>6</v>
      </c>
      <c r="E69" s="68">
        <f>SUM(E5:E45)</f>
        <v>335277.83000000007</v>
      </c>
      <c r="F69" s="68">
        <f>SUM(F5:F45)</f>
        <v>24897.669720000002</v>
      </c>
      <c r="G69" s="68">
        <f>SUM(G5:G45)</f>
        <v>984.41591999999991</v>
      </c>
      <c r="H69" s="43">
        <f>SUM(H5:H68)</f>
        <v>42143.249166666661</v>
      </c>
      <c r="I69" s="43">
        <f t="shared" ref="I69:L69" si="4">SUM(I5:I68)</f>
        <v>0</v>
      </c>
      <c r="J69" s="43">
        <f t="shared" si="4"/>
        <v>0</v>
      </c>
      <c r="K69" s="43">
        <f t="shared" si="4"/>
        <v>0</v>
      </c>
      <c r="L69" s="43">
        <f t="shared" si="4"/>
        <v>42143.249166666661</v>
      </c>
    </row>
    <row r="73" spans="2:13" x14ac:dyDescent="0.2">
      <c r="B73" s="21"/>
      <c r="C73" s="26"/>
      <c r="D73" s="26"/>
      <c r="E73" s="48">
        <v>8269.7999999999993</v>
      </c>
      <c r="F73" s="48">
        <v>733.46919999999989</v>
      </c>
    </row>
    <row r="74" spans="2:13" x14ac:dyDescent="0.2">
      <c r="B74" s="21"/>
      <c r="C74" s="26"/>
      <c r="D74" s="26"/>
      <c r="E74" s="48">
        <v>8807.4</v>
      </c>
      <c r="F74" s="48">
        <v>823.43548799999985</v>
      </c>
    </row>
  </sheetData>
  <autoFilter ref="B1:M74"/>
  <sortState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B1:P27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374</v>
      </c>
      <c r="F2" s="29"/>
      <c r="G2" s="29"/>
      <c r="H2" s="29"/>
      <c r="I2" s="31"/>
      <c r="J2" s="29"/>
      <c r="K2" s="29"/>
      <c r="L2" s="32" t="str">
        <f>+'C. GESTION INTEGRAL op'!L2</f>
        <v>15 DE DICIEMBRE DE 2019</v>
      </c>
    </row>
    <row r="3" spans="2:16" x14ac:dyDescent="0.2">
      <c r="E3" s="32" t="str">
        <f>+'C. GESTION INTEGRAL op'!E3</f>
        <v>PRIMA VACACIONAL DE JULIO A DICIEMBRE DE 2019</v>
      </c>
      <c r="F3" s="29"/>
      <c r="G3" s="29"/>
      <c r="H3" s="29"/>
      <c r="I3" s="32"/>
      <c r="J3" s="29"/>
      <c r="K3" s="29"/>
    </row>
    <row r="4" spans="2:16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34" t="s">
        <v>378</v>
      </c>
      <c r="H5" s="34"/>
      <c r="I5" s="72"/>
      <c r="J5" s="34"/>
      <c r="K5" s="34" t="s">
        <v>4</v>
      </c>
      <c r="L5" s="33" t="s">
        <v>5</v>
      </c>
    </row>
    <row r="6" spans="2:16" x14ac:dyDescent="0.2">
      <c r="E6" s="62"/>
      <c r="F6" s="62"/>
    </row>
    <row r="7" spans="2:16" ht="18" customHeight="1" x14ac:dyDescent="0.2">
      <c r="B7" s="100"/>
      <c r="D7" s="103" t="s">
        <v>98</v>
      </c>
      <c r="E7" s="48"/>
      <c r="F7" s="48"/>
      <c r="G7" s="15">
        <f t="shared" ref="G7" si="0">+E7/2</f>
        <v>0</v>
      </c>
      <c r="H7" s="15"/>
      <c r="I7" s="15"/>
      <c r="J7" s="15"/>
      <c r="K7" s="15">
        <f>G7-H7+I7-J7</f>
        <v>0</v>
      </c>
      <c r="L7" s="22"/>
      <c r="M7" s="41"/>
      <c r="N7" s="43"/>
    </row>
    <row r="8" spans="2:16" ht="59.25" customHeight="1" x14ac:dyDescent="0.2">
      <c r="B8" s="100" t="s">
        <v>266</v>
      </c>
      <c r="D8" s="104" t="s">
        <v>14</v>
      </c>
      <c r="E8" s="48">
        <v>8705.1</v>
      </c>
      <c r="F8" s="48">
        <v>705.1</v>
      </c>
      <c r="G8" s="15">
        <f>E8/30*10*0.25</f>
        <v>725.42500000000007</v>
      </c>
      <c r="H8" s="15"/>
      <c r="I8" s="15"/>
      <c r="J8" s="15"/>
      <c r="K8" s="15">
        <f>G8-H8+I8-J8</f>
        <v>725.42500000000007</v>
      </c>
      <c r="L8" s="22"/>
      <c r="M8" s="41"/>
      <c r="N8" s="43"/>
    </row>
    <row r="9" spans="2:16" ht="22.5" x14ac:dyDescent="0.2">
      <c r="B9" s="21" t="s">
        <v>272</v>
      </c>
      <c r="C9" s="89"/>
      <c r="D9" s="86" t="s">
        <v>168</v>
      </c>
      <c r="E9" s="64">
        <v>7334.48</v>
      </c>
      <c r="F9" s="65">
        <v>334.48</v>
      </c>
      <c r="G9" s="15">
        <f t="shared" ref="G9:G15" si="1">E9/30*10*0.25</f>
        <v>611.20666666666671</v>
      </c>
      <c r="H9" s="66"/>
      <c r="I9" s="15"/>
      <c r="J9" s="15"/>
      <c r="K9" s="15">
        <f>+G9-H9+I9-J9</f>
        <v>611.20666666666671</v>
      </c>
      <c r="L9" s="22"/>
      <c r="M9" s="39"/>
      <c r="N9" s="23"/>
      <c r="P9" s="43"/>
    </row>
    <row r="10" spans="2:16" x14ac:dyDescent="0.2">
      <c r="B10" s="21" t="s">
        <v>270</v>
      </c>
      <c r="C10" s="89"/>
      <c r="D10" s="86" t="s">
        <v>143</v>
      </c>
      <c r="E10" s="48">
        <v>7334.48</v>
      </c>
      <c r="F10" s="48">
        <v>334.48</v>
      </c>
      <c r="G10" s="15">
        <f t="shared" si="1"/>
        <v>611.20666666666671</v>
      </c>
      <c r="H10" s="15"/>
      <c r="I10" s="15"/>
      <c r="J10" s="15"/>
      <c r="K10" s="15">
        <f>+G10-H10+I10-J10</f>
        <v>611.20666666666671</v>
      </c>
      <c r="L10" s="22"/>
      <c r="M10" s="39"/>
      <c r="N10" s="23"/>
      <c r="P10" s="43"/>
    </row>
    <row r="11" spans="2:16" ht="51" x14ac:dyDescent="0.2">
      <c r="B11" s="100" t="s">
        <v>269</v>
      </c>
      <c r="D11" s="104" t="s">
        <v>103</v>
      </c>
      <c r="E11" s="48">
        <v>8705.1</v>
      </c>
      <c r="F11" s="48">
        <v>705.1</v>
      </c>
      <c r="G11" s="15">
        <f t="shared" si="1"/>
        <v>725.42500000000007</v>
      </c>
      <c r="H11" s="15"/>
      <c r="K11" s="15">
        <f>G11-H11+I11-J11</f>
        <v>725.42500000000007</v>
      </c>
      <c r="L11" s="22"/>
    </row>
    <row r="12" spans="2:16" ht="38.25" x14ac:dyDescent="0.2">
      <c r="B12" s="100" t="s">
        <v>268</v>
      </c>
      <c r="D12" s="104" t="s">
        <v>102</v>
      </c>
      <c r="E12" s="48">
        <v>9895.58</v>
      </c>
      <c r="F12" s="48">
        <v>895.58</v>
      </c>
      <c r="G12" s="15">
        <f t="shared" si="1"/>
        <v>824.63166666666666</v>
      </c>
      <c r="H12" s="15"/>
      <c r="I12" s="15"/>
      <c r="J12" s="15"/>
      <c r="K12" s="15">
        <f>G12-H12+I12-J12</f>
        <v>824.63166666666666</v>
      </c>
      <c r="L12" s="22"/>
      <c r="M12" s="41"/>
      <c r="N12" s="43"/>
    </row>
    <row r="13" spans="2:16" ht="31.5" customHeight="1" x14ac:dyDescent="0.2">
      <c r="B13" s="100" t="s">
        <v>267</v>
      </c>
      <c r="D13" s="104" t="s">
        <v>101</v>
      </c>
      <c r="E13" s="48">
        <v>8705.1</v>
      </c>
      <c r="F13" s="48">
        <v>705.1</v>
      </c>
      <c r="G13" s="15">
        <f t="shared" si="1"/>
        <v>725.42500000000007</v>
      </c>
      <c r="H13" s="15"/>
      <c r="I13" s="15"/>
      <c r="J13" s="15"/>
      <c r="K13" s="15">
        <f>G13-H13+I13-J13</f>
        <v>725.42500000000007</v>
      </c>
      <c r="L13" s="22"/>
      <c r="M13" s="41"/>
      <c r="N13" s="43"/>
    </row>
    <row r="14" spans="2:16" ht="21.95" customHeight="1" x14ac:dyDescent="0.2">
      <c r="B14" s="100" t="s">
        <v>265</v>
      </c>
      <c r="D14" s="104" t="s">
        <v>100</v>
      </c>
      <c r="E14" s="48">
        <v>13614.64</v>
      </c>
      <c r="F14" s="48">
        <v>1614.64</v>
      </c>
      <c r="G14" s="15">
        <f t="shared" si="1"/>
        <v>1134.5533333333333</v>
      </c>
      <c r="H14" s="15"/>
      <c r="I14" s="15"/>
      <c r="J14" s="15"/>
      <c r="K14" s="15">
        <f>G14-H14+I14-J14</f>
        <v>1134.5533333333333</v>
      </c>
      <c r="L14" s="22"/>
      <c r="M14" s="41"/>
      <c r="N14" s="43"/>
    </row>
    <row r="15" spans="2:16" ht="21.95" customHeight="1" x14ac:dyDescent="0.2">
      <c r="B15" s="100" t="s">
        <v>264</v>
      </c>
      <c r="D15" s="104" t="s">
        <v>99</v>
      </c>
      <c r="E15" s="48">
        <v>13614.64</v>
      </c>
      <c r="F15" s="48">
        <v>1614.64</v>
      </c>
      <c r="G15" s="15">
        <f t="shared" si="1"/>
        <v>1134.5533333333333</v>
      </c>
      <c r="H15" s="15"/>
      <c r="I15" s="15"/>
      <c r="J15" s="15"/>
      <c r="K15" s="15">
        <f>G15-H15+I15-J15</f>
        <v>1134.5533333333333</v>
      </c>
      <c r="L15" s="22"/>
      <c r="M15" s="41"/>
      <c r="N15" s="43"/>
    </row>
    <row r="16" spans="2:16" ht="21.95" customHeight="1" x14ac:dyDescent="0.2">
      <c r="B16" s="21"/>
      <c r="C16" s="89"/>
      <c r="D16" s="86"/>
      <c r="E16" s="48"/>
      <c r="F16" s="48"/>
      <c r="G16" s="15"/>
      <c r="H16" s="15"/>
      <c r="I16" s="15"/>
      <c r="J16" s="15"/>
      <c r="K16" s="15"/>
      <c r="L16" s="22"/>
      <c r="M16" s="39"/>
      <c r="N16" s="23"/>
      <c r="P16" s="43"/>
    </row>
    <row r="17" spans="2:16" ht="21.95" customHeight="1" x14ac:dyDescent="0.2">
      <c r="B17" s="21"/>
      <c r="C17" s="89"/>
      <c r="D17" s="89"/>
      <c r="E17" s="106"/>
      <c r="F17" s="48"/>
      <c r="G17" s="15"/>
      <c r="H17" s="15"/>
      <c r="I17" s="15"/>
      <c r="J17" s="15"/>
      <c r="K17" s="15"/>
      <c r="L17" s="22"/>
      <c r="M17" s="39"/>
      <c r="N17" s="23"/>
      <c r="P17" s="43"/>
    </row>
    <row r="18" spans="2:16" ht="21.95" customHeight="1" x14ac:dyDescent="0.2">
      <c r="B18" s="21"/>
      <c r="C18" s="89"/>
      <c r="D18" s="89"/>
      <c r="E18" s="106"/>
      <c r="F18" s="48"/>
      <c r="G18" s="15">
        <f t="shared" ref="G18:G19" si="2">+E18/2</f>
        <v>0</v>
      </c>
      <c r="H18" s="15"/>
      <c r="I18" s="15"/>
      <c r="J18" s="15"/>
      <c r="K18" s="15">
        <f t="shared" ref="K18:K19" si="3">+G18-H18+I18-J18</f>
        <v>0</v>
      </c>
      <c r="L18" s="22"/>
      <c r="M18" s="39"/>
      <c r="N18" s="23"/>
      <c r="P18" s="43"/>
    </row>
    <row r="19" spans="2:16" ht="31.5" customHeight="1" x14ac:dyDescent="0.2">
      <c r="B19" s="100"/>
      <c r="D19" s="104"/>
      <c r="E19" s="48"/>
      <c r="F19" s="48"/>
      <c r="G19" s="15">
        <f t="shared" si="2"/>
        <v>0</v>
      </c>
      <c r="H19" s="15"/>
      <c r="I19" s="15"/>
      <c r="J19" s="15"/>
      <c r="K19" s="15">
        <f t="shared" si="3"/>
        <v>0</v>
      </c>
      <c r="L19" s="22"/>
    </row>
    <row r="20" spans="2:16" ht="21.95" customHeight="1" x14ac:dyDescent="0.2">
      <c r="D20" s="42" t="s">
        <v>6</v>
      </c>
      <c r="E20" s="68">
        <f>SUM(E7:E13)</f>
        <v>50679.839999999997</v>
      </c>
      <c r="F20" s="68">
        <f>SUM(F7:F13)</f>
        <v>3679.8399999999997</v>
      </c>
      <c r="G20" s="43">
        <f>SUM(G7:G19)</f>
        <v>6492.4266666666663</v>
      </c>
      <c r="H20" s="43"/>
      <c r="I20" s="43"/>
      <c r="J20" s="43"/>
      <c r="K20" s="43">
        <f>SUM(K7:K19)</f>
        <v>6492.4266666666663</v>
      </c>
    </row>
    <row r="21" spans="2:16" ht="21.95" customHeight="1" x14ac:dyDescent="0.2"/>
    <row r="24" spans="2:16" x14ac:dyDescent="0.2">
      <c r="N24" s="43"/>
    </row>
    <row r="25" spans="2:16" x14ac:dyDescent="0.2">
      <c r="D25" s="87"/>
    </row>
    <row r="26" spans="2:16" x14ac:dyDescent="0.2">
      <c r="D26" s="87"/>
    </row>
    <row r="27" spans="2:16" x14ac:dyDescent="0.2">
      <c r="D27" s="87"/>
    </row>
  </sheetData>
  <sortState ref="B8:R17">
    <sortCondition ref="B8:B17"/>
  </sortState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P38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375</v>
      </c>
      <c r="F2" s="29"/>
      <c r="G2" s="29"/>
      <c r="H2" s="29"/>
      <c r="I2" s="31"/>
      <c r="J2" s="29"/>
      <c r="K2" s="29"/>
      <c r="L2" s="32" t="str">
        <f>PRESIDENCIA!L2</f>
        <v>15 DE DICIEMBRE DE 2019</v>
      </c>
    </row>
    <row r="3" spans="2:16" x14ac:dyDescent="0.2">
      <c r="E3" s="32" t="str">
        <f>PRESIDENCIA!E3</f>
        <v>PRIMA VACACIONAL DE JULIO A DICIEMBRE DE 2019</v>
      </c>
      <c r="F3" s="29"/>
      <c r="G3" s="29"/>
      <c r="H3" s="29"/>
      <c r="I3" s="32"/>
      <c r="J3" s="29"/>
      <c r="K3" s="29"/>
    </row>
    <row r="4" spans="2:16" ht="1.5" customHeight="1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7</v>
      </c>
      <c r="E5" s="71" t="s">
        <v>3</v>
      </c>
      <c r="F5" s="71" t="s">
        <v>22</v>
      </c>
      <c r="G5" s="34" t="s">
        <v>378</v>
      </c>
      <c r="H5" s="34"/>
      <c r="I5" s="72"/>
      <c r="J5" s="34"/>
      <c r="K5" s="34" t="s">
        <v>4</v>
      </c>
      <c r="L5" s="33" t="s">
        <v>5</v>
      </c>
    </row>
    <row r="6" spans="2:16" ht="1.5" customHeight="1" x14ac:dyDescent="0.2">
      <c r="E6" s="62"/>
      <c r="F6" s="62"/>
    </row>
    <row r="7" spans="2:16" ht="45" x14ac:dyDescent="0.2">
      <c r="B7" s="26" t="s">
        <v>273</v>
      </c>
      <c r="C7" s="84"/>
      <c r="D7" s="85" t="s">
        <v>104</v>
      </c>
      <c r="E7" s="48">
        <v>23787.57</v>
      </c>
      <c r="F7" s="48">
        <v>3787.57</v>
      </c>
      <c r="G7" s="15">
        <f t="shared" ref="G7:G26" si="0">E7/30*10*0.25</f>
        <v>1982.2974999999999</v>
      </c>
      <c r="H7" s="15"/>
      <c r="I7" s="15"/>
      <c r="J7" s="15"/>
      <c r="K7" s="15">
        <f t="shared" ref="K7:K28" si="1">G7-H7+I7-J7</f>
        <v>1982.2974999999999</v>
      </c>
      <c r="L7" s="22"/>
    </row>
    <row r="8" spans="2:16" ht="24.95" customHeight="1" x14ac:dyDescent="0.2">
      <c r="B8" s="26" t="s">
        <v>237</v>
      </c>
      <c r="C8" s="37"/>
      <c r="D8" s="49" t="s">
        <v>356</v>
      </c>
      <c r="E8" s="48">
        <v>14123.28</v>
      </c>
      <c r="F8" s="48">
        <v>1723.28</v>
      </c>
      <c r="G8" s="15">
        <f t="shared" si="0"/>
        <v>1176.94</v>
      </c>
      <c r="H8" s="15"/>
      <c r="I8" s="15"/>
      <c r="J8" s="38"/>
      <c r="K8" s="15">
        <f>G8-H8+I8-J8</f>
        <v>1176.94</v>
      </c>
      <c r="L8" s="22"/>
      <c r="M8" s="41"/>
      <c r="O8" s="41"/>
      <c r="P8" s="41"/>
    </row>
    <row r="9" spans="2:16" ht="33.75" x14ac:dyDescent="0.2">
      <c r="B9" s="26" t="s">
        <v>277</v>
      </c>
      <c r="C9" s="84"/>
      <c r="D9" s="85" t="s">
        <v>108</v>
      </c>
      <c r="E9" s="48">
        <v>8705.1</v>
      </c>
      <c r="F9" s="48">
        <v>705.1</v>
      </c>
      <c r="G9" s="15">
        <f t="shared" si="0"/>
        <v>725.42500000000007</v>
      </c>
      <c r="H9" s="15"/>
      <c r="I9" s="15"/>
      <c r="J9" s="15"/>
      <c r="K9" s="15">
        <f t="shared" si="1"/>
        <v>725.42500000000007</v>
      </c>
      <c r="L9" s="22"/>
    </row>
    <row r="10" spans="2:16" ht="24.75" customHeight="1" x14ac:dyDescent="0.2">
      <c r="B10" s="8" t="s">
        <v>293</v>
      </c>
      <c r="C10" s="11"/>
      <c r="D10" s="50" t="s">
        <v>345</v>
      </c>
      <c r="E10" s="15">
        <v>9895.58</v>
      </c>
      <c r="F10" s="15">
        <v>895.58</v>
      </c>
      <c r="G10" s="15">
        <f t="shared" si="0"/>
        <v>824.63166666666666</v>
      </c>
      <c r="H10" s="15"/>
      <c r="I10" s="9"/>
      <c r="J10" s="9"/>
      <c r="K10" s="15">
        <f t="shared" si="1"/>
        <v>824.63166666666666</v>
      </c>
      <c r="L10" s="22"/>
    </row>
    <row r="11" spans="2:16" ht="24.95" customHeight="1" x14ac:dyDescent="0.2">
      <c r="B11" s="26" t="s">
        <v>280</v>
      </c>
      <c r="C11" s="84"/>
      <c r="D11" s="85" t="s">
        <v>111</v>
      </c>
      <c r="E11" s="48">
        <v>12826.8</v>
      </c>
      <c r="F11" s="48">
        <v>1446.3491599999995</v>
      </c>
      <c r="G11" s="15">
        <f t="shared" si="0"/>
        <v>1068.9000000000001</v>
      </c>
      <c r="H11" s="15"/>
      <c r="I11" s="15"/>
      <c r="J11" s="15"/>
      <c r="K11" s="15">
        <f t="shared" si="1"/>
        <v>1068.9000000000001</v>
      </c>
      <c r="L11" s="22"/>
    </row>
    <row r="12" spans="2:16" ht="24.95" customHeight="1" x14ac:dyDescent="0.2">
      <c r="B12" s="26" t="s">
        <v>284</v>
      </c>
      <c r="C12" s="84"/>
      <c r="D12" s="85" t="s">
        <v>113</v>
      </c>
      <c r="E12" s="48">
        <v>9819.6</v>
      </c>
      <c r="F12" s="48">
        <v>883.42240000000027</v>
      </c>
      <c r="G12" s="15">
        <f t="shared" si="0"/>
        <v>818.3</v>
      </c>
      <c r="H12" s="15"/>
      <c r="I12" s="15"/>
      <c r="J12" s="15"/>
      <c r="K12" s="15">
        <f t="shared" si="1"/>
        <v>818.3</v>
      </c>
      <c r="L12" s="22"/>
    </row>
    <row r="13" spans="2:16" ht="24.95" customHeight="1" x14ac:dyDescent="0.2">
      <c r="B13" s="26" t="s">
        <v>281</v>
      </c>
      <c r="C13" s="84"/>
      <c r="D13" s="85" t="s">
        <v>111</v>
      </c>
      <c r="E13" s="48">
        <v>9819.6</v>
      </c>
      <c r="F13" s="48">
        <v>883.42240000000027</v>
      </c>
      <c r="G13" s="15">
        <f t="shared" si="0"/>
        <v>818.3</v>
      </c>
      <c r="H13" s="15"/>
      <c r="I13" s="15"/>
      <c r="J13" s="15"/>
      <c r="K13" s="15">
        <f t="shared" si="1"/>
        <v>818.3</v>
      </c>
      <c r="L13" s="22"/>
    </row>
    <row r="14" spans="2:16" ht="24.95" customHeight="1" x14ac:dyDescent="0.2">
      <c r="B14" s="26" t="s">
        <v>282</v>
      </c>
      <c r="C14" s="84"/>
      <c r="D14" s="85" t="s">
        <v>112</v>
      </c>
      <c r="E14" s="48">
        <f>4842.01*2</f>
        <v>9684.02</v>
      </c>
      <c r="F14" s="48">
        <f>430.86*2</f>
        <v>861.72</v>
      </c>
      <c r="G14" s="15">
        <f t="shared" si="0"/>
        <v>807.00166666666678</v>
      </c>
      <c r="H14" s="15"/>
      <c r="I14" s="15"/>
      <c r="J14" s="15"/>
      <c r="K14" s="15">
        <f t="shared" si="1"/>
        <v>807.00166666666678</v>
      </c>
      <c r="L14" s="22"/>
    </row>
    <row r="15" spans="2:16" ht="24.95" customHeight="1" x14ac:dyDescent="0.2">
      <c r="B15" s="26" t="s">
        <v>285</v>
      </c>
      <c r="C15" s="84"/>
      <c r="D15" s="85" t="s">
        <v>114</v>
      </c>
      <c r="E15" s="15">
        <v>13614.64</v>
      </c>
      <c r="F15" s="15">
        <v>1614.64</v>
      </c>
      <c r="G15" s="15">
        <f t="shared" si="0"/>
        <v>1134.5533333333333</v>
      </c>
      <c r="H15" s="15"/>
      <c r="I15" s="15"/>
      <c r="J15" s="15"/>
      <c r="K15" s="15">
        <f t="shared" si="1"/>
        <v>1134.5533333333333</v>
      </c>
      <c r="L15" s="22"/>
    </row>
    <row r="16" spans="2:16" ht="24.95" customHeight="1" x14ac:dyDescent="0.2">
      <c r="B16" s="26" t="s">
        <v>279</v>
      </c>
      <c r="C16" s="84"/>
      <c r="D16" s="85" t="s">
        <v>110</v>
      </c>
      <c r="E16" s="48">
        <v>12343.01</v>
      </c>
      <c r="F16" s="48">
        <v>1343.01</v>
      </c>
      <c r="G16" s="15">
        <f t="shared" si="0"/>
        <v>1028.5841666666668</v>
      </c>
      <c r="H16" s="15"/>
      <c r="I16" s="15"/>
      <c r="J16" s="15"/>
      <c r="K16" s="15">
        <f t="shared" si="1"/>
        <v>1028.5841666666668</v>
      </c>
      <c r="L16" s="22"/>
    </row>
    <row r="17" spans="2:12" ht="24.95" customHeight="1" x14ac:dyDescent="0.2">
      <c r="B17" s="8" t="s">
        <v>286</v>
      </c>
      <c r="C17" s="11"/>
      <c r="D17" s="50" t="s">
        <v>115</v>
      </c>
      <c r="E17" s="45">
        <v>12088.69</v>
      </c>
      <c r="F17" s="45">
        <v>1288.69</v>
      </c>
      <c r="G17" s="15">
        <f t="shared" si="0"/>
        <v>1007.3908333333334</v>
      </c>
      <c r="H17" s="15"/>
      <c r="I17" s="9"/>
      <c r="J17" s="9"/>
      <c r="K17" s="15">
        <f t="shared" si="1"/>
        <v>1007.3908333333334</v>
      </c>
      <c r="L17" s="22"/>
    </row>
    <row r="18" spans="2:12" ht="22.5" x14ac:dyDescent="0.2">
      <c r="B18" s="21" t="s">
        <v>363</v>
      </c>
      <c r="C18" s="80"/>
      <c r="D18" s="91" t="s">
        <v>364</v>
      </c>
      <c r="E18" s="48">
        <v>8705.1</v>
      </c>
      <c r="F18" s="48">
        <v>705.1</v>
      </c>
      <c r="G18" s="15">
        <f>E18/30*10*0.25/6*5.5</f>
        <v>664.97291666666672</v>
      </c>
      <c r="H18" s="15"/>
      <c r="I18" s="15"/>
      <c r="J18" s="15"/>
      <c r="K18" s="15">
        <f t="shared" si="1"/>
        <v>664.97291666666672</v>
      </c>
      <c r="L18" s="22"/>
    </row>
    <row r="19" spans="2:12" ht="21.95" customHeight="1" x14ac:dyDescent="0.2">
      <c r="B19" s="26" t="s">
        <v>274</v>
      </c>
      <c r="C19" s="84"/>
      <c r="D19" s="85" t="s">
        <v>105</v>
      </c>
      <c r="E19" s="48">
        <v>7334.48</v>
      </c>
      <c r="F19" s="48">
        <v>334.48</v>
      </c>
      <c r="G19" s="15">
        <f t="shared" si="0"/>
        <v>611.20666666666671</v>
      </c>
      <c r="H19" s="15"/>
      <c r="I19" s="15"/>
      <c r="J19" s="15"/>
      <c r="K19" s="15">
        <f t="shared" si="1"/>
        <v>611.20666666666671</v>
      </c>
      <c r="L19" s="22"/>
    </row>
    <row r="20" spans="2:12" customFormat="1" ht="24.95" customHeight="1" x14ac:dyDescent="0.2">
      <c r="B20" s="26" t="s">
        <v>276</v>
      </c>
      <c r="C20" s="84"/>
      <c r="D20" s="85" t="s">
        <v>107</v>
      </c>
      <c r="E20" s="48">
        <v>19626.599999999999</v>
      </c>
      <c r="F20" s="48">
        <v>2898.7864399999999</v>
      </c>
      <c r="G20" s="15">
        <f t="shared" si="0"/>
        <v>1635.5499999999997</v>
      </c>
      <c r="H20" s="15"/>
      <c r="I20" s="15"/>
      <c r="J20" s="15"/>
      <c r="K20" s="15">
        <f t="shared" si="1"/>
        <v>1635.5499999999997</v>
      </c>
      <c r="L20" s="22"/>
    </row>
    <row r="21" spans="2:12" ht="21.95" customHeight="1" x14ac:dyDescent="0.2">
      <c r="B21" s="8" t="s">
        <v>289</v>
      </c>
      <c r="C21" s="11"/>
      <c r="D21" s="50" t="s">
        <v>118</v>
      </c>
      <c r="E21" s="45">
        <v>12088.69</v>
      </c>
      <c r="F21" s="45">
        <v>1288.69</v>
      </c>
      <c r="G21" s="15">
        <f t="shared" si="0"/>
        <v>1007.3908333333334</v>
      </c>
      <c r="H21" s="15"/>
      <c r="I21" s="9"/>
      <c r="J21" s="9"/>
      <c r="K21" s="15">
        <f t="shared" si="1"/>
        <v>1007.3908333333334</v>
      </c>
      <c r="L21" s="22"/>
    </row>
    <row r="22" spans="2:12" ht="24.95" customHeight="1" x14ac:dyDescent="0.2">
      <c r="B22" s="8" t="s">
        <v>287</v>
      </c>
      <c r="C22" s="11"/>
      <c r="D22" s="50" t="s">
        <v>116</v>
      </c>
      <c r="E22" s="45">
        <v>12088.69</v>
      </c>
      <c r="F22" s="45">
        <v>1288.69</v>
      </c>
      <c r="G22" s="15">
        <f t="shared" si="0"/>
        <v>1007.3908333333334</v>
      </c>
      <c r="H22" s="15"/>
      <c r="I22" s="9"/>
      <c r="J22" s="9"/>
      <c r="K22" s="15">
        <f t="shared" si="1"/>
        <v>1007.3908333333334</v>
      </c>
      <c r="L22" s="22"/>
    </row>
    <row r="23" spans="2:12" ht="24.95" customHeight="1" x14ac:dyDescent="0.2">
      <c r="B23" s="8" t="s">
        <v>290</v>
      </c>
      <c r="C23" s="11"/>
      <c r="D23" s="50" t="s">
        <v>119</v>
      </c>
      <c r="E23" s="45">
        <v>10136.08</v>
      </c>
      <c r="F23" s="45">
        <v>936.08</v>
      </c>
      <c r="G23" s="15">
        <f t="shared" si="0"/>
        <v>844.67333333333329</v>
      </c>
      <c r="H23" s="15"/>
      <c r="I23" s="9"/>
      <c r="J23" s="9"/>
      <c r="K23" s="15">
        <f t="shared" si="1"/>
        <v>844.67333333333329</v>
      </c>
      <c r="L23" s="22"/>
    </row>
    <row r="24" spans="2:12" customFormat="1" ht="24.95" customHeight="1" x14ac:dyDescent="0.2">
      <c r="B24" s="26" t="s">
        <v>294</v>
      </c>
      <c r="C24" s="37"/>
      <c r="D24" s="49" t="s">
        <v>123</v>
      </c>
      <c r="E24" s="48">
        <v>10714.2</v>
      </c>
      <c r="F24" s="48">
        <v>1039.6751040000001</v>
      </c>
      <c r="G24" s="15">
        <f t="shared" si="0"/>
        <v>892.85000000000014</v>
      </c>
      <c r="H24" s="15"/>
      <c r="I24" s="15"/>
      <c r="J24" s="15"/>
      <c r="K24" s="15">
        <f t="shared" si="1"/>
        <v>892.85000000000014</v>
      </c>
      <c r="L24" s="22"/>
    </row>
    <row r="25" spans="2:12" customFormat="1" ht="24.95" customHeight="1" x14ac:dyDescent="0.2">
      <c r="B25" s="8" t="s">
        <v>292</v>
      </c>
      <c r="C25" s="11"/>
      <c r="D25" s="50" t="s">
        <v>122</v>
      </c>
      <c r="E25" s="45">
        <v>10745.24</v>
      </c>
      <c r="F25" s="45">
        <v>1045.24</v>
      </c>
      <c r="G25" s="15">
        <f t="shared" si="0"/>
        <v>895.43666666666672</v>
      </c>
      <c r="H25" s="15"/>
      <c r="I25" s="9"/>
      <c r="J25" s="9"/>
      <c r="K25" s="15">
        <f t="shared" si="1"/>
        <v>895.43666666666672</v>
      </c>
      <c r="L25" s="22"/>
    </row>
    <row r="26" spans="2:12" customFormat="1" ht="24.95" customHeight="1" x14ac:dyDescent="0.2">
      <c r="B26" s="26" t="s">
        <v>278</v>
      </c>
      <c r="C26" s="84"/>
      <c r="D26" s="85" t="s">
        <v>109</v>
      </c>
      <c r="E26" s="48">
        <v>14886.24</v>
      </c>
      <c r="F26" s="48">
        <v>1886.25</v>
      </c>
      <c r="G26" s="15">
        <f t="shared" si="0"/>
        <v>1240.52</v>
      </c>
      <c r="H26" s="15"/>
      <c r="I26" s="15"/>
      <c r="J26" s="15"/>
      <c r="K26" s="15">
        <f t="shared" si="1"/>
        <v>1240.52</v>
      </c>
      <c r="L26" s="22"/>
    </row>
    <row r="27" spans="2:12" customFormat="1" ht="24.95" customHeight="1" x14ac:dyDescent="0.2">
      <c r="B27" s="26" t="s">
        <v>291</v>
      </c>
      <c r="C27" s="37"/>
      <c r="D27" s="49" t="s">
        <v>121</v>
      </c>
      <c r="E27" s="48">
        <v>12600</v>
      </c>
      <c r="F27" s="48">
        <v>1397.9046799999996</v>
      </c>
      <c r="G27" s="15">
        <f t="shared" ref="G27:G32" si="2">E27/30*10*0.25</f>
        <v>1050</v>
      </c>
      <c r="H27" s="15"/>
      <c r="I27" s="15"/>
      <c r="J27" s="15"/>
      <c r="K27" s="15">
        <f t="shared" si="1"/>
        <v>1050</v>
      </c>
      <c r="L27" s="22"/>
    </row>
    <row r="28" spans="2:12" customFormat="1" ht="24.95" customHeight="1" x14ac:dyDescent="0.2">
      <c r="B28" s="26" t="s">
        <v>275</v>
      </c>
      <c r="C28" s="84"/>
      <c r="D28" s="85" t="s">
        <v>106</v>
      </c>
      <c r="E28" s="48">
        <v>19626.599999999999</v>
      </c>
      <c r="F28" s="48">
        <v>2898.7864399999999</v>
      </c>
      <c r="G28" s="15">
        <f t="shared" si="2"/>
        <v>1635.5499999999997</v>
      </c>
      <c r="H28" s="15"/>
      <c r="I28" s="15"/>
      <c r="J28" s="15"/>
      <c r="K28" s="15">
        <f t="shared" si="1"/>
        <v>1635.5499999999997</v>
      </c>
      <c r="L28" s="22"/>
    </row>
    <row r="29" spans="2:12" customFormat="1" ht="24.95" customHeight="1" x14ac:dyDescent="0.2">
      <c r="B29" s="26" t="s">
        <v>283</v>
      </c>
      <c r="C29" s="84"/>
      <c r="D29" s="85" t="s">
        <v>112</v>
      </c>
      <c r="E29" s="48">
        <f>4842.01*2</f>
        <v>9684.02</v>
      </c>
      <c r="F29" s="48">
        <f>430.86*2</f>
        <v>861.72</v>
      </c>
      <c r="G29" s="15">
        <f t="shared" si="2"/>
        <v>807.00166666666678</v>
      </c>
      <c r="H29" s="15"/>
      <c r="I29" s="15"/>
      <c r="J29" s="15"/>
      <c r="K29" s="15">
        <f t="shared" ref="K29:K32" si="3">G29-H29+I29-J29</f>
        <v>807.00166666666678</v>
      </c>
      <c r="L29" s="22"/>
    </row>
    <row r="30" spans="2:12" customFormat="1" ht="24.95" customHeight="1" x14ac:dyDescent="0.2">
      <c r="B30" s="8" t="s">
        <v>288</v>
      </c>
      <c r="C30" s="11"/>
      <c r="D30" s="50" t="s">
        <v>117</v>
      </c>
      <c r="E30" s="45">
        <v>12088.69</v>
      </c>
      <c r="F30" s="45">
        <v>1288.69</v>
      </c>
      <c r="G30" s="15">
        <f t="shared" si="2"/>
        <v>1007.3908333333334</v>
      </c>
      <c r="H30" s="15"/>
      <c r="I30" s="9"/>
      <c r="J30" s="9"/>
      <c r="K30" s="15">
        <f t="shared" si="3"/>
        <v>1007.3908333333334</v>
      </c>
      <c r="L30" s="22"/>
    </row>
    <row r="31" spans="2:12" ht="21.95" customHeight="1" x14ac:dyDescent="0.2">
      <c r="B31" s="26" t="s">
        <v>295</v>
      </c>
      <c r="C31" s="84"/>
      <c r="D31" s="85" t="s">
        <v>124</v>
      </c>
      <c r="E31" s="48">
        <v>10714.2</v>
      </c>
      <c r="F31" s="48">
        <v>1039.6751040000001</v>
      </c>
      <c r="G31" s="15">
        <f t="shared" si="2"/>
        <v>892.85000000000014</v>
      </c>
      <c r="H31" s="15"/>
      <c r="I31" s="15"/>
      <c r="J31" s="15"/>
      <c r="K31" s="15">
        <f t="shared" si="3"/>
        <v>892.85000000000014</v>
      </c>
      <c r="L31" s="22"/>
    </row>
    <row r="32" spans="2:12" ht="36" x14ac:dyDescent="0.2">
      <c r="B32" s="8" t="s">
        <v>298</v>
      </c>
      <c r="C32" s="11"/>
      <c r="D32" s="50" t="s">
        <v>120</v>
      </c>
      <c r="E32" s="45">
        <v>12088.69</v>
      </c>
      <c r="F32" s="45">
        <v>1288.69</v>
      </c>
      <c r="G32" s="15">
        <f t="shared" si="2"/>
        <v>1007.3908333333334</v>
      </c>
      <c r="H32" s="15"/>
      <c r="I32" s="9"/>
      <c r="J32" s="9"/>
      <c r="K32" s="15">
        <f t="shared" si="3"/>
        <v>1007.3908333333334</v>
      </c>
      <c r="L32" s="22"/>
    </row>
    <row r="33" spans="2:12" ht="21.95" customHeight="1" x14ac:dyDescent="0.2">
      <c r="B33" s="26"/>
      <c r="C33" s="84"/>
      <c r="D33" s="105"/>
      <c r="E33" s="48"/>
      <c r="F33" s="48"/>
      <c r="G33" s="15"/>
      <c r="H33" s="15"/>
      <c r="I33" s="15"/>
      <c r="J33" s="15"/>
      <c r="K33" s="15"/>
      <c r="L33" s="22"/>
    </row>
    <row r="34" spans="2:12" ht="21.95" customHeight="1" x14ac:dyDescent="0.2">
      <c r="D34" s="42" t="s">
        <v>126</v>
      </c>
      <c r="E34" s="68">
        <f>SUM(E7:E32)</f>
        <v>319835.41000000003</v>
      </c>
      <c r="F34" s="68">
        <f>SUM(F7:F32)</f>
        <v>35631.241728000008</v>
      </c>
      <c r="G34" s="43">
        <f>SUM(G7:G33)</f>
        <v>26592.498750000002</v>
      </c>
      <c r="H34" s="43"/>
      <c r="I34" s="43"/>
      <c r="J34" s="43"/>
      <c r="K34" s="43">
        <f t="shared" ref="K34" si="4">SUM(K7:K33)</f>
        <v>26592.498750000002</v>
      </c>
    </row>
    <row r="35" spans="2:12" x14ac:dyDescent="0.2">
      <c r="B35" s="26"/>
      <c r="C35" s="26"/>
      <c r="D35" s="37"/>
      <c r="E35" s="15"/>
      <c r="F35" s="15"/>
      <c r="G35" s="15"/>
      <c r="H35" s="15"/>
      <c r="I35" s="15"/>
      <c r="J35" s="15"/>
      <c r="K35" s="15"/>
    </row>
    <row r="36" spans="2:12" x14ac:dyDescent="0.2">
      <c r="B36" s="26"/>
      <c r="C36" s="26"/>
      <c r="D36" s="37"/>
      <c r="E36" s="15"/>
      <c r="F36" s="15"/>
      <c r="G36" s="15"/>
      <c r="H36" s="15"/>
      <c r="I36" s="15"/>
      <c r="J36" s="15"/>
      <c r="K36" s="15"/>
    </row>
    <row r="37" spans="2:12" x14ac:dyDescent="0.2">
      <c r="B37" s="26"/>
      <c r="C37" s="26"/>
      <c r="D37" s="37"/>
      <c r="E37" s="15"/>
      <c r="F37" s="15"/>
      <c r="G37" s="15"/>
      <c r="H37" s="15"/>
      <c r="I37" s="15"/>
      <c r="J37" s="15"/>
      <c r="K37" s="15"/>
    </row>
    <row r="38" spans="2:12" x14ac:dyDescent="0.2">
      <c r="B38" s="26"/>
      <c r="C38" s="26"/>
      <c r="D38" s="37"/>
      <c r="E38" s="15"/>
      <c r="F38" s="15"/>
      <c r="G38" s="15"/>
      <c r="H38" s="15"/>
      <c r="I38" s="15"/>
      <c r="J38" s="15"/>
      <c r="K38" s="15"/>
    </row>
  </sheetData>
  <sortState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15</vt:i4>
      </vt:variant>
    </vt:vector>
  </HeadingPairs>
  <TitlesOfParts>
    <vt:vector size="27" baseType="lpstr"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H.MPAL!Área_de_impresión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Microsoft</cp:lastModifiedBy>
  <cp:lastPrinted>2019-12-24T15:31:05Z</cp:lastPrinted>
  <dcterms:created xsi:type="dcterms:W3CDTF">2004-03-09T14:35:28Z</dcterms:created>
  <dcterms:modified xsi:type="dcterms:W3CDTF">2021-01-06T19:09:20Z</dcterms:modified>
</cp:coreProperties>
</file>