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isa Rodriguez\Desktop\tesoreria\nominas 08-18 al 04-19\NOMINAS VP\"/>
    </mc:Choice>
  </mc:AlternateContent>
  <bookViews>
    <workbookView xWindow="7620" yWindow="-150" windowWidth="11805" windowHeight="8310" firstSheet="19" activeTab="19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POTABLE'!$B$1:$M$18</definedName>
    <definedName name="_xlnm.Print_Area" localSheetId="16">CULTURA!$B$1:$M$10</definedName>
    <definedName name="_xlnm.Print_Area" localSheetId="5">DEL!$B$1:$M$19</definedName>
    <definedName name="_xlnm.Print_Area" localSheetId="15">'DEPARTAMENTO AGROPECUARIO'!$B$1:$M$13</definedName>
    <definedName name="_xlnm.Print_Area" localSheetId="17">DEPORTE!$B$1:$M$11</definedName>
    <definedName name="_xlnm.Print_Area" localSheetId="9">'DESARROLLO SOCIAL'!$B$1:$L$9</definedName>
    <definedName name="_xlnm.Print_Area" localSheetId="0">DIETAS!$B$1:$M$17</definedName>
    <definedName name="_xlnm.Print_Area" localSheetId="6">H.MPAL!$B$1:$L$19</definedName>
    <definedName name="_xlnm.Print_Area" localSheetId="19">jubilados!$B$1:$J$16</definedName>
    <definedName name="_xlnm.Print_Area" localSheetId="7">O.PUB!$B$1:$L$26</definedName>
    <definedName name="_xlnm.Print_Area" localSheetId="8">O.PUB2!$B$1:$L$22</definedName>
    <definedName name="_xlnm.Print_Area" localSheetId="3">'OFICIALIA MAYOR'!$B$1:$L$9</definedName>
    <definedName name="_xlnm.Print_Area" localSheetId="1">PRESIDENCIA!$B$1:$L$15</definedName>
    <definedName name="_xlnm.Print_Area" localSheetId="18">'PROMOCION ECONOMICA'!$B$1:$L$9</definedName>
    <definedName name="_xlnm.Print_Area" localSheetId="14">'PROTECCION CIVIL'!$B$1:$M$10</definedName>
    <definedName name="_xlnm.Print_Area" localSheetId="4">'REGISTRO CIVIL'!$B$1:$M$13</definedName>
    <definedName name="_xlnm.Print_Area" localSheetId="11">'S.P. ASEO PUBLICO'!$B$1:$M$14</definedName>
    <definedName name="_xlnm.Print_Area" localSheetId="12">'s.p. rastro'!$B$1:$L$8</definedName>
    <definedName name="_xlnm.Print_Area" localSheetId="2">'SECRETARIA GENERAL'!$B$1:$L$9</definedName>
    <definedName name="_xlnm.Print_Area" localSheetId="20">SEG.P.!$B$1:$M$26</definedName>
    <definedName name="_xlnm.Print_Area" localSheetId="21">SEG.P.2!$B$1:$M$28</definedName>
    <definedName name="_xlnm.Print_Area" localSheetId="10">'SERVICIOS PUBLICOS'!$B$1:$M$22</definedName>
  </definedNames>
  <calcPr calcId="162913"/>
</workbook>
</file>

<file path=xl/calcChain.xml><?xml version="1.0" encoding="utf-8"?>
<calcChain xmlns="http://schemas.openxmlformats.org/spreadsheetml/2006/main">
  <c r="I7" i="31" l="1"/>
  <c r="H7" i="31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H7" i="34"/>
  <c r="G7" i="3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I9" i="30"/>
  <c r="H9" i="30"/>
  <c r="I8" i="30"/>
  <c r="H8" i="30"/>
  <c r="I7" i="30"/>
  <c r="H7" i="30"/>
  <c r="I6" i="30"/>
  <c r="H6" i="30"/>
  <c r="H6" i="32"/>
  <c r="I6" i="32"/>
  <c r="H7" i="32"/>
  <c r="I7" i="32"/>
  <c r="H8" i="32"/>
  <c r="I8" i="32"/>
  <c r="H9" i="32"/>
  <c r="I9" i="32"/>
  <c r="H10" i="32"/>
  <c r="I10" i="32"/>
  <c r="H11" i="32"/>
  <c r="I11" i="32"/>
  <c r="I5" i="32"/>
  <c r="H5" i="32"/>
  <c r="H6" i="31"/>
  <c r="I6" i="31"/>
  <c r="H8" i="31"/>
  <c r="I8" i="31"/>
  <c r="I5" i="31"/>
  <c r="H5" i="31"/>
  <c r="H6" i="29"/>
  <c r="I6" i="29"/>
  <c r="J6" i="29"/>
  <c r="H7" i="29"/>
  <c r="I7" i="29"/>
  <c r="J7" i="29"/>
  <c r="H8" i="29"/>
  <c r="I8" i="29"/>
  <c r="J8" i="29"/>
  <c r="H9" i="29"/>
  <c r="I9" i="29"/>
  <c r="J9" i="29"/>
  <c r="H10" i="29"/>
  <c r="I10" i="29"/>
  <c r="J10" i="29"/>
  <c r="H11" i="29"/>
  <c r="I11" i="29"/>
  <c r="J11" i="29"/>
  <c r="H12" i="29"/>
  <c r="I12" i="29"/>
  <c r="J12" i="29"/>
  <c r="H13" i="29"/>
  <c r="I13" i="29"/>
  <c r="J13" i="29"/>
  <c r="H14" i="29"/>
  <c r="I14" i="29"/>
  <c r="J14" i="29"/>
  <c r="H15" i="29"/>
  <c r="I15" i="29"/>
  <c r="J15" i="29"/>
  <c r="H16" i="29"/>
  <c r="I16" i="29"/>
  <c r="J16" i="29"/>
  <c r="J5" i="29"/>
  <c r="I5" i="29"/>
  <c r="H5" i="29"/>
  <c r="G7" i="19"/>
  <c r="H7" i="19"/>
  <c r="H6" i="19"/>
  <c r="G6" i="19"/>
  <c r="J13" i="35"/>
  <c r="I13" i="35"/>
  <c r="H13" i="35"/>
  <c r="J12" i="35"/>
  <c r="I12" i="35"/>
  <c r="H12" i="35"/>
  <c r="J11" i="35"/>
  <c r="I11" i="35"/>
  <c r="H11" i="35"/>
  <c r="J10" i="35"/>
  <c r="I10" i="35"/>
  <c r="H10" i="35"/>
  <c r="J9" i="35"/>
  <c r="I9" i="35"/>
  <c r="H9" i="35"/>
  <c r="J8" i="35"/>
  <c r="I8" i="35"/>
  <c r="H8" i="35"/>
  <c r="J7" i="35"/>
  <c r="I7" i="35"/>
  <c r="H7" i="35"/>
  <c r="J6" i="35"/>
  <c r="I6" i="35"/>
  <c r="H6" i="35"/>
  <c r="J5" i="35"/>
  <c r="I5" i="35"/>
  <c r="H5" i="35"/>
  <c r="J21" i="28"/>
  <c r="I21" i="28"/>
  <c r="H21" i="28"/>
  <c r="J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J5" i="28"/>
  <c r="I5" i="28"/>
  <c r="H5" i="28"/>
  <c r="H7" i="26"/>
  <c r="G7" i="2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H7" i="8"/>
  <c r="G7" i="8"/>
  <c r="J17" i="9"/>
  <c r="I17" i="9"/>
  <c r="H17" i="9"/>
  <c r="J16" i="9"/>
  <c r="I16" i="9"/>
  <c r="H16" i="9"/>
  <c r="J15" i="9"/>
  <c r="I15" i="9"/>
  <c r="H15" i="9"/>
  <c r="J14" i="9"/>
  <c r="I14" i="9"/>
  <c r="H14" i="9"/>
  <c r="J13" i="9"/>
  <c r="I13" i="9"/>
  <c r="H13" i="9"/>
  <c r="J12" i="9"/>
  <c r="I12" i="9"/>
  <c r="H12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I11" i="25"/>
  <c r="H11" i="25"/>
  <c r="I10" i="25"/>
  <c r="H10" i="25"/>
  <c r="I9" i="25"/>
  <c r="H9" i="25"/>
  <c r="I8" i="25"/>
  <c r="H8" i="25"/>
  <c r="I7" i="25"/>
  <c r="H7" i="25"/>
  <c r="H8" i="24"/>
  <c r="G8" i="24"/>
  <c r="H7" i="24"/>
  <c r="G7" i="24"/>
  <c r="H8" i="22"/>
  <c r="G8" i="22"/>
  <c r="H7" i="22"/>
  <c r="G7" i="22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L26" i="15" l="1"/>
  <c r="N22" i="15" l="1"/>
  <c r="I10" i="30" l="1"/>
  <c r="L9" i="30" l="1"/>
  <c r="H10" i="30"/>
  <c r="I28" i="15" l="1"/>
  <c r="J28" i="15"/>
  <c r="K28" i="15"/>
  <c r="H28" i="15"/>
  <c r="L27" i="15"/>
  <c r="J26" i="7" l="1"/>
  <c r="F24" i="7"/>
  <c r="H24" i="7" s="1"/>
  <c r="E24" i="7"/>
  <c r="G24" i="7" s="1"/>
  <c r="F23" i="7"/>
  <c r="H23" i="7" s="1"/>
  <c r="H26" i="7" s="1"/>
  <c r="E23" i="7"/>
  <c r="G23" i="7" s="1"/>
  <c r="G26" i="7" s="1"/>
  <c r="K24" i="7" l="1"/>
  <c r="K23" i="7"/>
  <c r="I26" i="7"/>
  <c r="L25" i="15" l="1"/>
  <c r="F20" i="28" l="1"/>
  <c r="I20" i="28" s="1"/>
  <c r="E20" i="28"/>
  <c r="H20" i="28" s="1"/>
  <c r="L24" i="15" l="1"/>
  <c r="L23" i="15" l="1"/>
  <c r="L22" i="15" l="1"/>
  <c r="K7" i="26" l="1"/>
  <c r="O16" i="15" l="1"/>
  <c r="N16" i="15"/>
  <c r="P16" i="15" l="1"/>
  <c r="H26" i="10" l="1"/>
  <c r="L21" i="15"/>
  <c r="L12" i="28" l="1"/>
  <c r="I14" i="35" l="1"/>
  <c r="C20" i="33" s="1"/>
  <c r="H14" i="35"/>
  <c r="B20" i="33" s="1"/>
  <c r="H22" i="28"/>
  <c r="K14" i="35"/>
  <c r="E20" i="33" s="1"/>
  <c r="G14" i="35"/>
  <c r="F14" i="35"/>
  <c r="E14" i="35"/>
  <c r="L13" i="35"/>
  <c r="L12" i="35"/>
  <c r="L11" i="35"/>
  <c r="L10" i="35"/>
  <c r="L9" i="35"/>
  <c r="L8" i="35"/>
  <c r="L7" i="35"/>
  <c r="L6" i="35"/>
  <c r="J14" i="35"/>
  <c r="D20" i="33" s="1"/>
  <c r="L5" i="35"/>
  <c r="E3" i="35"/>
  <c r="F20" i="33" l="1"/>
  <c r="L14" i="35"/>
  <c r="J9" i="34" l="1"/>
  <c r="I9" i="34"/>
  <c r="F9" i="34"/>
  <c r="E9" i="34"/>
  <c r="H8" i="34"/>
  <c r="G8" i="34"/>
  <c r="H9" i="34"/>
  <c r="C27" i="33" s="1"/>
  <c r="G9" i="34"/>
  <c r="B27" i="33" s="1"/>
  <c r="K8" i="34" l="1"/>
  <c r="F27" i="33"/>
  <c r="K7" i="34"/>
  <c r="K9" i="34" s="1"/>
  <c r="I22" i="6" l="1"/>
  <c r="J22" i="6"/>
  <c r="H22" i="6"/>
  <c r="G22" i="6"/>
  <c r="K21" i="6" l="1"/>
  <c r="H8" i="26" l="1"/>
  <c r="G8" i="26"/>
  <c r="G9" i="26" l="1"/>
  <c r="H9" i="26"/>
  <c r="K8" i="26"/>
  <c r="K20" i="6" l="1"/>
  <c r="A4" i="33"/>
  <c r="A2" i="33"/>
  <c r="K19" i="6"/>
  <c r="H13" i="25" l="1"/>
  <c r="B13" i="33" s="1"/>
  <c r="G15" i="1"/>
  <c r="B10" i="33" s="1"/>
  <c r="H17" i="21"/>
  <c r="B9" i="33" s="1"/>
  <c r="E32" i="33"/>
  <c r="D32" i="33"/>
  <c r="C32" i="33"/>
  <c r="B32" i="33"/>
  <c r="L20" i="15"/>
  <c r="F32" i="33" l="1"/>
  <c r="L8" i="10"/>
  <c r="L9" i="10"/>
  <c r="L19" i="28"/>
  <c r="I10" i="31" l="1"/>
  <c r="C23" i="33" s="1"/>
  <c r="K10" i="31"/>
  <c r="E23" i="33" s="1"/>
  <c r="H10" i="31"/>
  <c r="B23" i="33" s="1"/>
  <c r="L8" i="31"/>
  <c r="K6" i="19"/>
  <c r="K20" i="7"/>
  <c r="L16" i="21"/>
  <c r="L19" i="15"/>
  <c r="J6" i="31" l="1"/>
  <c r="L6" i="31" s="1"/>
  <c r="K22" i="28"/>
  <c r="E19" i="33" s="1"/>
  <c r="D16" i="33"/>
  <c r="E16" i="33"/>
  <c r="L18" i="15"/>
  <c r="L25" i="10"/>
  <c r="L20" i="28" l="1"/>
  <c r="L11" i="10"/>
  <c r="L17" i="15"/>
  <c r="L21" i="28"/>
  <c r="K21" i="7"/>
  <c r="K19" i="7"/>
  <c r="K22" i="7"/>
  <c r="L11" i="32" l="1"/>
  <c r="K16" i="8"/>
  <c r="L8" i="30"/>
  <c r="K12" i="1"/>
  <c r="L7" i="30"/>
  <c r="L6" i="30"/>
  <c r="K13" i="1"/>
  <c r="G28" i="15" l="1"/>
  <c r="F28" i="15"/>
  <c r="L16" i="15" l="1"/>
  <c r="J22" i="28"/>
  <c r="D19" i="33" s="1"/>
  <c r="G19" i="8"/>
  <c r="B15" i="33" s="1"/>
  <c r="L10" i="32"/>
  <c r="L13" i="10"/>
  <c r="B16" i="33" l="1"/>
  <c r="I13" i="32"/>
  <c r="C24" i="33" s="1"/>
  <c r="H19" i="8"/>
  <c r="C15" i="33" s="1"/>
  <c r="C16" i="33"/>
  <c r="H15" i="1"/>
  <c r="C10" i="33" s="1"/>
  <c r="H13" i="32"/>
  <c r="B24" i="33" s="1"/>
  <c r="I22" i="28"/>
  <c r="C19" i="33" s="1"/>
  <c r="B19" i="33"/>
  <c r="K9" i="7"/>
  <c r="J8" i="25"/>
  <c r="J9" i="25"/>
  <c r="J10" i="25"/>
  <c r="J11" i="25"/>
  <c r="J7" i="25"/>
  <c r="L14" i="15"/>
  <c r="L9" i="15"/>
  <c r="F19" i="33" l="1"/>
  <c r="F16" i="33"/>
  <c r="L13" i="15"/>
  <c r="M2" i="21"/>
  <c r="F3" i="21"/>
  <c r="L18" i="28"/>
  <c r="L9" i="28" l="1"/>
  <c r="L10" i="28"/>
  <c r="L11" i="28"/>
  <c r="L5" i="28"/>
  <c r="L14" i="28"/>
  <c r="L15" i="28"/>
  <c r="L16" i="28"/>
  <c r="L17" i="28"/>
  <c r="L13" i="28"/>
  <c r="L8" i="32"/>
  <c r="L6" i="32"/>
  <c r="K13" i="32"/>
  <c r="E24" i="33" s="1"/>
  <c r="G13" i="32"/>
  <c r="F13" i="32"/>
  <c r="E13" i="32"/>
  <c r="J9" i="32"/>
  <c r="J7" i="32"/>
  <c r="E3" i="32"/>
  <c r="M2" i="32"/>
  <c r="G10" i="31"/>
  <c r="F10" i="31"/>
  <c r="E10" i="31"/>
  <c r="J5" i="31"/>
  <c r="J10" i="31" s="1"/>
  <c r="D23" i="33" s="1"/>
  <c r="F23" i="33" s="1"/>
  <c r="E3" i="31"/>
  <c r="M2" i="31"/>
  <c r="K10" i="30"/>
  <c r="E25" i="33" s="1"/>
  <c r="G10" i="30"/>
  <c r="F10" i="30"/>
  <c r="E10" i="30"/>
  <c r="J10" i="30"/>
  <c r="D25" i="33" s="1"/>
  <c r="E3" i="30"/>
  <c r="M2" i="30"/>
  <c r="K18" i="29"/>
  <c r="E22" i="33" s="1"/>
  <c r="G18" i="29"/>
  <c r="F18" i="29"/>
  <c r="E18" i="29"/>
  <c r="L16" i="29"/>
  <c r="L12" i="29"/>
  <c r="L10" i="29"/>
  <c r="L8" i="29"/>
  <c r="L6" i="29"/>
  <c r="J18" i="29"/>
  <c r="D22" i="33" s="1"/>
  <c r="E3" i="29"/>
  <c r="M2" i="29"/>
  <c r="G22" i="28"/>
  <c r="F22" i="28"/>
  <c r="E22" i="28"/>
  <c r="L8" i="28"/>
  <c r="L7" i="28"/>
  <c r="L6" i="28"/>
  <c r="E3" i="28"/>
  <c r="J9" i="26"/>
  <c r="E18" i="33" s="1"/>
  <c r="I9" i="26"/>
  <c r="D18" i="33" s="1"/>
  <c r="F9" i="26"/>
  <c r="E9" i="26"/>
  <c r="K9" i="26"/>
  <c r="C18" i="33"/>
  <c r="B18" i="33"/>
  <c r="K13" i="25"/>
  <c r="E13" i="33" s="1"/>
  <c r="G13" i="25"/>
  <c r="F13" i="25"/>
  <c r="E13" i="25"/>
  <c r="L11" i="25"/>
  <c r="L9" i="25"/>
  <c r="J13" i="25"/>
  <c r="D13" i="33" s="1"/>
  <c r="E3" i="25"/>
  <c r="M2" i="25"/>
  <c r="K8" i="24"/>
  <c r="J9" i="24"/>
  <c r="E12" i="33" s="1"/>
  <c r="I9" i="24"/>
  <c r="D12" i="33" s="1"/>
  <c r="F9" i="24"/>
  <c r="E9" i="24"/>
  <c r="K7" i="24"/>
  <c r="H9" i="24"/>
  <c r="C12" i="33" s="1"/>
  <c r="G9" i="24"/>
  <c r="B12" i="33" s="1"/>
  <c r="E3" i="24"/>
  <c r="L2" i="24"/>
  <c r="G9" i="22"/>
  <c r="B11" i="33" s="1"/>
  <c r="J9" i="22"/>
  <c r="E11" i="33" s="1"/>
  <c r="I9" i="22"/>
  <c r="D11" i="33" s="1"/>
  <c r="F9" i="22"/>
  <c r="E9" i="22"/>
  <c r="K8" i="22"/>
  <c r="E3" i="22"/>
  <c r="L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L22" i="28"/>
  <c r="J13" i="32"/>
  <c r="D24" i="33" s="1"/>
  <c r="F24" i="33" s="1"/>
  <c r="L17" i="21"/>
  <c r="B25" i="33"/>
  <c r="L5" i="30"/>
  <c r="L10" i="30" s="1"/>
  <c r="L9" i="32"/>
  <c r="L7" i="32"/>
  <c r="L5" i="32"/>
  <c r="L7" i="31"/>
  <c r="L5" i="31"/>
  <c r="C25" i="33"/>
  <c r="I18" i="29"/>
  <c r="C22" i="33" s="1"/>
  <c r="L7" i="29"/>
  <c r="L9" i="29"/>
  <c r="L11" i="29"/>
  <c r="L13" i="29"/>
  <c r="L15" i="29"/>
  <c r="H18" i="29"/>
  <c r="B22" i="33" s="1"/>
  <c r="L14" i="29"/>
  <c r="L5" i="29"/>
  <c r="I13" i="25"/>
  <c r="C13" i="33" s="1"/>
  <c r="F13" i="33" s="1"/>
  <c r="L10" i="25"/>
  <c r="L8" i="25"/>
  <c r="L7" i="25"/>
  <c r="K9" i="24"/>
  <c r="H9" i="22"/>
  <c r="C11" i="33" s="1"/>
  <c r="F11" i="33" s="1"/>
  <c r="K7" i="22"/>
  <c r="K9" i="22" s="1"/>
  <c r="L13" i="32" l="1"/>
  <c r="F22" i="33"/>
  <c r="F25" i="33"/>
  <c r="L18" i="29"/>
  <c r="L10" i="31"/>
  <c r="L13" i="25"/>
  <c r="K7" i="1" l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L5" i="4"/>
  <c r="L6" i="4"/>
  <c r="L7" i="4"/>
  <c r="L8" i="4"/>
  <c r="L9" i="4"/>
  <c r="G11" i="4"/>
  <c r="H11" i="4"/>
  <c r="B26" i="33" s="1"/>
  <c r="I11" i="4"/>
  <c r="C26" i="33" s="1"/>
  <c r="J11" i="4"/>
  <c r="D26" i="33" s="1"/>
  <c r="K7" i="19"/>
  <c r="G8" i="19"/>
  <c r="B21" i="33" s="1"/>
  <c r="H8" i="19"/>
  <c r="C21" i="33" s="1"/>
  <c r="K7" i="7"/>
  <c r="L26" i="10" l="1"/>
  <c r="B33" i="33"/>
  <c r="L7" i="15"/>
  <c r="L28" i="15" s="1"/>
  <c r="K8" i="6"/>
  <c r="K9" i="6"/>
  <c r="K10" i="6"/>
  <c r="K11" i="6"/>
  <c r="K12" i="6"/>
  <c r="K13" i="6"/>
  <c r="K14" i="6"/>
  <c r="K15" i="6"/>
  <c r="K16" i="6"/>
  <c r="K17" i="6"/>
  <c r="K18" i="6"/>
  <c r="K7" i="6"/>
  <c r="B17" i="33"/>
  <c r="C17" i="33"/>
  <c r="K10" i="7"/>
  <c r="K11" i="7"/>
  <c r="K12" i="7"/>
  <c r="K13" i="7"/>
  <c r="K14" i="7"/>
  <c r="K15" i="7"/>
  <c r="K16" i="7"/>
  <c r="K17" i="7"/>
  <c r="K18" i="7"/>
  <c r="K8" i="8"/>
  <c r="K9" i="8"/>
  <c r="K10" i="8"/>
  <c r="K11" i="8"/>
  <c r="K12" i="8"/>
  <c r="K13" i="8"/>
  <c r="K14" i="8"/>
  <c r="K15" i="8"/>
  <c r="K17" i="8"/>
  <c r="K7" i="8"/>
  <c r="I19" i="8"/>
  <c r="D15" i="33" s="1"/>
  <c r="H19" i="9"/>
  <c r="B14" i="33" s="1"/>
  <c r="I19" i="9"/>
  <c r="C14" i="33" s="1"/>
  <c r="J19" i="9"/>
  <c r="D14" i="33" s="1"/>
  <c r="K19" i="9"/>
  <c r="E14" i="33" s="1"/>
  <c r="L8" i="9"/>
  <c r="L9" i="9"/>
  <c r="L10" i="9"/>
  <c r="L11" i="9"/>
  <c r="L12" i="9"/>
  <c r="L13" i="9"/>
  <c r="L14" i="9"/>
  <c r="L15" i="9"/>
  <c r="L16" i="9"/>
  <c r="L17" i="9"/>
  <c r="L7" i="9"/>
  <c r="I15" i="1"/>
  <c r="D10" i="33" s="1"/>
  <c r="J15" i="1"/>
  <c r="E10" i="33" s="1"/>
  <c r="K8" i="1"/>
  <c r="K9" i="1"/>
  <c r="K10" i="1"/>
  <c r="K11" i="1"/>
  <c r="K26" i="7" l="1"/>
  <c r="B28" i="33"/>
  <c r="C28" i="33"/>
  <c r="C30" i="33" s="1"/>
  <c r="C35" i="33" s="1"/>
  <c r="K22" i="6"/>
  <c r="F10" i="33"/>
  <c r="F14" i="33"/>
  <c r="K15" i="1"/>
  <c r="K19" i="8"/>
  <c r="F11" i="4"/>
  <c r="E11" i="4"/>
  <c r="F26" i="7"/>
  <c r="E26" i="7"/>
  <c r="I7" i="20"/>
  <c r="I8" i="20"/>
  <c r="I9" i="20"/>
  <c r="I10" i="20"/>
  <c r="I11" i="20"/>
  <c r="H16" i="20"/>
  <c r="G16" i="20"/>
  <c r="F16" i="20"/>
  <c r="E16" i="20"/>
  <c r="B29" i="33" s="1"/>
  <c r="F29" i="33" s="1"/>
  <c r="I14" i="20"/>
  <c r="I13" i="20"/>
  <c r="I12" i="20"/>
  <c r="I6" i="20"/>
  <c r="I5" i="20"/>
  <c r="E3" i="20"/>
  <c r="J2" i="20"/>
  <c r="K26" i="10"/>
  <c r="E31" i="33" s="1"/>
  <c r="E33" i="33" s="1"/>
  <c r="J8" i="19"/>
  <c r="E21" i="33" s="1"/>
  <c r="I8" i="19"/>
  <c r="D21" i="33" s="1"/>
  <c r="F8" i="19"/>
  <c r="E8" i="19"/>
  <c r="K5" i="19"/>
  <c r="E3" i="19"/>
  <c r="K11" i="4"/>
  <c r="E26" i="33" s="1"/>
  <c r="F26" i="33" s="1"/>
  <c r="F22" i="6"/>
  <c r="D17" i="33"/>
  <c r="D28" i="33" s="1"/>
  <c r="E17" i="33"/>
  <c r="E22" i="6"/>
  <c r="F19" i="8"/>
  <c r="J19" i="8"/>
  <c r="E15" i="33" s="1"/>
  <c r="F15" i="33" s="1"/>
  <c r="E19" i="8"/>
  <c r="G26" i="10"/>
  <c r="J26" i="10"/>
  <c r="D31" i="33" s="1"/>
  <c r="G19" i="9"/>
  <c r="F19" i="9"/>
  <c r="E19" i="9"/>
  <c r="F15" i="1"/>
  <c r="E15" i="1"/>
  <c r="F21" i="33" l="1"/>
  <c r="E28" i="33"/>
  <c r="E30" i="33" s="1"/>
  <c r="E35" i="33" s="1"/>
  <c r="B30" i="33"/>
  <c r="B35" i="33" s="1"/>
  <c r="D30" i="33"/>
  <c r="D33" i="33"/>
  <c r="F31" i="33"/>
  <c r="F33" i="33" s="1"/>
  <c r="F17" i="33"/>
  <c r="F26" i="10"/>
  <c r="K8" i="19"/>
  <c r="L11" i="4"/>
  <c r="I16" i="20"/>
  <c r="L19" i="9"/>
  <c r="J27" i="10"/>
  <c r="M2" i="15"/>
  <c r="F3" i="15"/>
  <c r="M2" i="10"/>
  <c r="F3" i="10"/>
  <c r="M2" i="4"/>
  <c r="E3" i="4"/>
  <c r="L2" i="7"/>
  <c r="L2" i="34" s="1"/>
  <c r="E3" i="7"/>
  <c r="E3" i="34" s="1"/>
  <c r="L2" i="8"/>
  <c r="E3" i="8"/>
  <c r="M2" i="9"/>
  <c r="E3" i="9"/>
  <c r="D35" i="33" l="1"/>
  <c r="F28" i="33"/>
  <c r="F30" i="33" s="1"/>
  <c r="F35" i="33" s="1"/>
  <c r="L2" i="6"/>
  <c r="L2" i="26"/>
  <c r="E3" i="6"/>
  <c r="E3" i="26"/>
  <c r="L2" i="19" l="1"/>
  <c r="M2" i="35"/>
  <c r="M2" i="28"/>
</calcChain>
</file>

<file path=xl/sharedStrings.xml><?xml version="1.0" encoding="utf-8"?>
<sst xmlns="http://schemas.openxmlformats.org/spreadsheetml/2006/main" count="794" uniqueCount="390">
  <si>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</si>
  <si>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</si>
  <si>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</si>
  <si>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</si>
  <si>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</si>
  <si>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</si>
  <si>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</si>
  <si>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</si>
  <si>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JUAN MANUEL YAÑEZ HERRERA</t>
  </si>
  <si>
    <t>MARIA TRINIDAD MARTINEZ PULIDO</t>
  </si>
  <si>
    <t>MARGARITA CAMACHO SANCHEZ</t>
  </si>
  <si>
    <t>CARMEN MORA ESTEVEZ</t>
  </si>
  <si>
    <t>MA. DE LOS ANGELES SANCHEZ MORA</t>
  </si>
  <si>
    <t>NORMA LETICIA SANCHEZ SANCHEZ</t>
  </si>
  <si>
    <t>MA. DEL REFUGIO RIVAS ORTIZ</t>
  </si>
  <si>
    <t>FRANCISCO ALATORRE GOMEZ</t>
  </si>
  <si>
    <t>J. JESUS CAMACHO MARTINEZ</t>
  </si>
  <si>
    <t>ANA LUISA CARRANZA FERNANDEZ</t>
  </si>
  <si>
    <t>JORGE SANDOVAL PINTO</t>
  </si>
  <si>
    <t>FRANCISCO SANCHEZ ALVARADO</t>
  </si>
  <si>
    <t>MAURO SANCHEZ VELIZ</t>
  </si>
  <si>
    <t>LAURA VAZQUEZ VAZQUEZ</t>
  </si>
  <si>
    <t>RAFAEL CRUZ ULLOA</t>
  </si>
  <si>
    <t>LUIS MORA NUÑEZ</t>
  </si>
  <si>
    <t>ROBERTO GUTIERREZ PLASCENCIA</t>
  </si>
  <si>
    <t>IGNACIO CAMPOS PASTRANO</t>
  </si>
  <si>
    <t>JOSE LUIS GONZALEZ REYNOSO</t>
  </si>
  <si>
    <t>ARTURO RAMIREZ RUELAS</t>
  </si>
  <si>
    <t>RIGOBERTO MARTINEZ ALVAREZ</t>
  </si>
  <si>
    <t>HERIBERTO RODRIGUEZ CARLOS</t>
  </si>
  <si>
    <t>ALFREDO URIBE LOZANO</t>
  </si>
  <si>
    <t>HEREDERIO ESPINOZA GARZON</t>
  </si>
  <si>
    <t>JAVIER MERCADO SANCHEZ</t>
  </si>
  <si>
    <t>PASCUAL BARCENAS AVILA</t>
  </si>
  <si>
    <t>GENARO CARBAJAL MERCADO</t>
  </si>
  <si>
    <t>FRANCISCO VAZQUEZ MACIAS</t>
  </si>
  <si>
    <t>RUBEN LOPEZ LOZA</t>
  </si>
  <si>
    <t>J. ISABEL GONZALEZ MORA</t>
  </si>
  <si>
    <t>SALVADOR LIMON MARTINEZ</t>
  </si>
  <si>
    <t>ROBERTO CARBAJAL HERNANDEZ</t>
  </si>
  <si>
    <t>JAVIER LOPEZ LOZA</t>
  </si>
  <si>
    <t>MANUEL CASTRO DELGADO</t>
  </si>
  <si>
    <t>MELITON SANCHEZ HERNANDEZ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</si>
  <si>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</si>
  <si>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</si>
  <si>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</si>
  <si>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</si>
  <si>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</si>
  <si>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</si>
  <si>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</si>
  <si>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</si>
  <si>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</si>
  <si>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</si>
  <si>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</si>
  <si>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</si>
  <si>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</si>
  <si>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JORGE ENRIQUE ALVAREZ DEL CASTILLO SANCHEZ</t>
  </si>
  <si>
    <t>JUAN MANUEL CAMACHO GOMEZ</t>
  </si>
  <si>
    <t>ANTONIO ALCARAZ REYNOSO</t>
  </si>
  <si>
    <t>SALVADOR GARCIA SANCHEZ</t>
  </si>
  <si>
    <t>SALVADOR GONZALEZ VAZQUEZ</t>
  </si>
  <si>
    <t>MEREGILDO OLMOS GALLEGOS</t>
  </si>
  <si>
    <t>PEDRO SANCHEZ ROJO</t>
  </si>
  <si>
    <t>SARP721019</t>
  </si>
  <si>
    <t>ISAAC CARRILLO BENAVIDES</t>
  </si>
  <si>
    <t>OSCAR ALBERTO ALVAREZ PLASCENCIA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</si>
  <si>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</si>
  <si>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</si>
  <si>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</si>
  <si>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</si>
  <si>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</si>
  <si>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</si>
  <si>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</si>
  <si>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</si>
  <si>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</si>
  <si>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</si>
  <si>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</si>
  <si>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</si>
  <si>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</si>
  <si>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</si>
  <si>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</si>
  <si>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</si>
  <si>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</si>
  <si>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</si>
  <si>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</si>
  <si>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</si>
  <si>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</si>
  <si>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</si>
  <si>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</si>
  <si>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</si>
  <si>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</si>
  <si>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</si>
  <si>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</si>
  <si>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</si>
  <si>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</si>
  <si>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</si>
  <si>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</si>
  <si>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</si>
  <si>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</si>
  <si>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</si>
  <si>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</si>
  <si>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</si>
  <si>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</si>
  <si>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</si>
  <si>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</si>
  <si>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</si>
  <si>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</si>
  <si>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</si>
  <si>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</si>
  <si>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</si>
  <si>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</si>
  <si>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</si>
  <si>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</si>
  <si>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</si>
  <si>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FAUSTINO ANGULO CAMACHO</t>
  </si>
  <si>
    <t>ROGELIO JIMENEZ DE LA CRUZ</t>
  </si>
  <si>
    <t>SILVIA SANCHEZ SANDOVAL</t>
  </si>
  <si>
    <t>JOSE DE JESUS REYNA REYES</t>
  </si>
  <si>
    <t>JAIME MUÑOZ QUEZADA</t>
  </si>
  <si>
    <t>GUADALUPE LILIANA DELGADO SANCHEZ</t>
  </si>
  <si>
    <t>DIR. DEPORTE</t>
  </si>
  <si>
    <t>FOBA870711</t>
  </si>
  <si>
    <t>ADRIANA ELIZABETH FLORES BAÑUELOS</t>
  </si>
  <si>
    <t>ROBERTO ALEJANDRO FLORES RUVALCABA</t>
  </si>
  <si>
    <t>FORR831202</t>
  </si>
  <si>
    <t>GABRIEL MARQUEZ ROMERO</t>
  </si>
  <si>
    <t>CESAR ISMAEL ALVAREZ OROZCO</t>
  </si>
  <si>
    <t>EMILIO GONZALEZ LOPEZ</t>
  </si>
  <si>
    <t>PABLO GUTIERREZ CALVILLO</t>
  </si>
  <si>
    <t>OSCAR TORRES VAZQUEZ</t>
  </si>
  <si>
    <t>IMSS</t>
  </si>
  <si>
    <t xml:space="preserve"> </t>
  </si>
  <si>
    <t>MANUEL GONZALEZ ROCHA</t>
  </si>
  <si>
    <t>SERGIO GARCIA DE ANDA</t>
  </si>
  <si>
    <t>RAUL SALDAÑA MERCADO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</si>
  <si>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</si>
  <si>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</si>
  <si>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</si>
  <si>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</si>
  <si>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</si>
  <si>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</si>
  <si>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</si>
  <si>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CHOFER DE CAMIONES</t>
  </si>
  <si>
    <t>ENRIQUE BARCENAS AVILA</t>
  </si>
  <si>
    <t>CHOFER DE ASEO PUBLICO</t>
  </si>
  <si>
    <t>AUX. ASEO PUBLICO</t>
  </si>
  <si>
    <t>MARTIN NUÑEZ ALVAREZ</t>
  </si>
  <si>
    <t>TOBIAS DIAZ SALDAÑA</t>
  </si>
  <si>
    <t>ENC. RELLENO SANITARIO</t>
  </si>
  <si>
    <t>SALVADOR CASILLAS CRUZ</t>
  </si>
  <si>
    <t>AUXILIAR DE PANTEONES</t>
  </si>
  <si>
    <t>HONORATO PACHEO VAZQUEZ</t>
  </si>
  <si>
    <t>ENCARGADO DEL VIVERO</t>
  </si>
  <si>
    <t>AUXILIAR DE AGUA POTABLE</t>
  </si>
  <si>
    <t>_________________________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</si>
  <si>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</si>
  <si>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</si>
  <si>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</si>
  <si>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</si>
  <si>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</si>
  <si>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</si>
  <si>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</si>
  <si>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</si>
  <si>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</si>
  <si>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</si>
  <si>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JUEZ MUNICIPAL</t>
  </si>
  <si>
    <t>SASA870602</t>
  </si>
  <si>
    <t>ALFREDO RUVALCABA URIBE</t>
  </si>
  <si>
    <t>DELEGADO DE SAN ANTONIO</t>
  </si>
  <si>
    <t>DELEGADO DE TREJOS</t>
  </si>
  <si>
    <t>DELEGADO DE PALOS ALTOS</t>
  </si>
  <si>
    <t>AGENTE DE MASCUALA</t>
  </si>
  <si>
    <t>LUIS FELIPE VALLE LUNA</t>
  </si>
  <si>
    <t>MARIA LUCILA MORA NUÑEZ</t>
  </si>
  <si>
    <t>SUBSIDIO</t>
  </si>
  <si>
    <t>MAGM740226</t>
  </si>
  <si>
    <t>MARTIN MARIA GONZALEZ</t>
  </si>
  <si>
    <t>JOSE LUIS GARCIA HERNANDEZ</t>
  </si>
  <si>
    <t>ANTONIO VILLEGAS CASTILLO</t>
  </si>
  <si>
    <t>GUSTAVO RODRIGUEZ GONZALEZ</t>
  </si>
  <si>
    <t>NICANOR ESTEVEZ PLASCENCIA</t>
  </si>
  <si>
    <t>ENCARGADO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</si>
  <si>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</si>
  <si>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</si>
  <si>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</si>
  <si>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</si>
  <si>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</si>
  <si>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</si>
  <si>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</si>
  <si>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</si>
  <si>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</si>
  <si>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</si>
  <si>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JESUS SANCHEZ MARTINEZ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</si>
  <si>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</si>
  <si>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</si>
  <si>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</si>
  <si>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</si>
  <si>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</si>
  <si>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</si>
  <si>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</si>
  <si>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</si>
  <si>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</si>
  <si>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</si>
  <si>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</si>
  <si>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</si>
  <si>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</si>
  <si>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</si>
  <si>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</si>
  <si>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</si>
  <si>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</si>
  <si>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</si>
  <si>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</si>
  <si>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</si>
  <si>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</si>
  <si>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</si>
  <si>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</si>
  <si>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</si>
  <si>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</si>
  <si>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</si>
  <si>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RIGOBERTO MOJARRO GUTIERREZ</t>
  </si>
  <si>
    <t>AEVA880917</t>
  </si>
  <si>
    <t>MOGR760519</t>
  </si>
  <si>
    <t>EDUARDO RAMIREZ SANCHEZ</t>
  </si>
  <si>
    <t>ALEJANDRO SANTOS SANCHEZ MARTINEZ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</si>
  <si>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</si>
  <si>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</si>
  <si>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</si>
  <si>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</si>
  <si>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</si>
  <si>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</si>
  <si>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</si>
  <si>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</si>
  <si>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</si>
  <si>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</si>
  <si>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</si>
  <si>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</si>
  <si>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NUMC811122</t>
  </si>
  <si>
    <t>RASE820213686</t>
  </si>
  <si>
    <t>SAMR791209PA2</t>
  </si>
  <si>
    <t>SOCV850726NHA</t>
  </si>
  <si>
    <t>SAGL850216RM2</t>
  </si>
  <si>
    <t>MA. GUADALUPE RENTERIA BENITEZ</t>
  </si>
  <si>
    <t>MIRIAM RAXEL IÑIGUEZ HERNANDEZ</t>
  </si>
  <si>
    <t>MALJ550219J52</t>
  </si>
  <si>
    <t>SALVADOR RAMIREZ MANCILLA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</si>
  <si>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</si>
  <si>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</si>
  <si>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</si>
  <si>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</si>
  <si>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</si>
  <si>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</si>
  <si>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JAIME DIAZ GUTIERREZ</t>
  </si>
  <si>
    <t>DIRECTORA DE PROYECTOS</t>
  </si>
  <si>
    <t>MA. GUADALUPE RUVALCABA URIBE</t>
  </si>
  <si>
    <t>DIR. CASA DE LA CULTURA</t>
  </si>
  <si>
    <t>DIR. TURISMO</t>
  </si>
  <si>
    <t>SERGIO GONZALEZ OROZCO</t>
  </si>
  <si>
    <t>MA. VIRGINIA SANCHEZ GONZALEZ</t>
  </si>
  <si>
    <t>LETICIA SANCHEZ GONZALEZ</t>
  </si>
  <si>
    <t>JUAN MANUEL RAMIREZ SANCHEZ</t>
  </si>
  <si>
    <t>PEDRO VELIZ SALDAÑA</t>
  </si>
  <si>
    <t>DAVID RUVALCABA URIBE</t>
  </si>
  <si>
    <t>BRENDA DEL CARMEN DAVALOS NUÑEZ</t>
  </si>
  <si>
    <t>JOSE DE JESUS LOMELI  GUTIERREZ</t>
  </si>
  <si>
    <t>SANTIAGO GUZMAN LOPEZ</t>
  </si>
  <si>
    <t>ABEL REYES TORRES</t>
  </si>
  <si>
    <t>JOSE BARRIOS FLORES</t>
  </si>
  <si>
    <t>GULS790930TSA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</si>
  <si>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</si>
  <si>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</si>
  <si>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</si>
  <si>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</si>
  <si>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</si>
  <si>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</si>
  <si>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</si>
  <si>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</si>
  <si>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AUXILIAR CABINA</t>
  </si>
  <si>
    <t>BASR660629ASA</t>
  </si>
  <si>
    <t>JACC730204</t>
  </si>
  <si>
    <t>JOSE ANTONIO GONZALEZ GUZMAN</t>
  </si>
  <si>
    <t>ENC. MAQUINARIA</t>
  </si>
  <si>
    <t>REPARTIDOR DE COMBUSTIBLE</t>
  </si>
  <si>
    <t>ELOISA GUTIERREZ SANCHEZ</t>
  </si>
  <si>
    <t>ELIAS LOMELI SANDOVAL</t>
  </si>
  <si>
    <t>ANTONIO DELGADILLO MENDEZ</t>
  </si>
  <si>
    <t>JOSE ALONSO GARCIA GONZALEZ</t>
  </si>
  <si>
    <t>FAVIO MACIAS MARQUEZ</t>
  </si>
  <si>
    <t>ADOLFO DAVID SUAREZ URIBE</t>
  </si>
  <si>
    <t>VICTOR MANUEL GONZALEZ GOMEZ</t>
  </si>
  <si>
    <t>ISA CARRILLO VILLALOBOS</t>
  </si>
  <si>
    <t>ERNESTO CARRANZA CAMACHO</t>
  </si>
  <si>
    <t>JOSE ALFREDO ZUÑIGA GUZMAN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</si>
  <si>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</si>
  <si>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</si>
  <si>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</si>
  <si>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</si>
  <si>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</si>
  <si>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</si>
  <si>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</si>
  <si>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</si>
  <si>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</si>
  <si>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</si>
  <si>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</si>
  <si>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</si>
  <si>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</si>
  <si>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</si>
  <si>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</si>
  <si>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</si>
  <si>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</si>
  <si>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</si>
  <si>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</si>
  <si>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</si>
  <si>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</si>
  <si>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</si>
  <si>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</si>
  <si>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</si>
  <si>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</si>
  <si>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</si>
  <si>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</si>
  <si>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</si>
  <si>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</si>
  <si>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</si>
  <si>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</si>
  <si>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</si>
  <si>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</si>
  <si>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</si>
  <si>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</si>
  <si>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</si>
  <si>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</si>
  <si>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</si>
  <si>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</si>
  <si>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ALMA PATRICIA MADRIGAL CAMACHO</t>
  </si>
  <si>
    <t>MACH660427</t>
  </si>
  <si>
    <t>CUAHUTEMOC JAUREGUI MARTINEZ</t>
  </si>
  <si>
    <t>JUAN JOSE MERCADO LOZA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</si>
  <si>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</si>
  <si>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</si>
  <si>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</si>
  <si>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</si>
  <si>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</si>
  <si>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</si>
  <si>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</si>
  <si>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</si>
  <si>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</si>
  <si>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</si>
  <si>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</si>
  <si>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</si>
  <si>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</si>
  <si>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</si>
  <si>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</si>
  <si>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</si>
  <si>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</si>
  <si>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DESC</t>
  </si>
  <si>
    <t>SERGIO VAZQUEZ HUERTA</t>
  </si>
  <si>
    <t>DAVID ALONSO NUNGARAY GOMEZ</t>
  </si>
  <si>
    <t>NUGD910212</t>
  </si>
  <si>
    <t>BEATRIZ DIAZ NORIEGA</t>
  </si>
  <si>
    <t>DINB850901</t>
  </si>
  <si>
    <t>.</t>
  </si>
  <si>
    <t>ARNULFO MEJIA LOPEZ</t>
  </si>
  <si>
    <t>RUBEN MORA ARIAS</t>
  </si>
  <si>
    <t>MARTIN ALMARAZ MARTINEZ</t>
  </si>
  <si>
    <t>GURM790530IY7</t>
  </si>
  <si>
    <t>MIGUEL ANGEL GUERRERO RUIZ</t>
  </si>
  <si>
    <t>JOSE ANTONIO HUERTA HUERTA</t>
  </si>
  <si>
    <t>DIRECTOR DE MANTENIMIENTO DE VEHICULOS</t>
  </si>
  <si>
    <t>GACJ840209</t>
  </si>
  <si>
    <t>JUAN LUIS GRANADO CRUZ</t>
  </si>
  <si>
    <t>MARIA JESUS ESTEVEZ REYNOSO</t>
  </si>
  <si>
    <t>AUXILIAR EN EL DEPARTAMENTO DE HDA. MPAL.</t>
  </si>
  <si>
    <t>SERGIO PEREZ SANDOVAL</t>
  </si>
  <si>
    <t>PESS940418QB5</t>
  </si>
  <si>
    <t>ARNULFO NUÑEZ URIBE</t>
  </si>
  <si>
    <t>NOE CAMACHO LOPEZ</t>
  </si>
  <si>
    <t>AYUDANTE DE OBRAS PUBLICAS</t>
  </si>
  <si>
    <t>RAGJ790421787</t>
  </si>
  <si>
    <t>JUAN JOSE RAMIREZ GUZMAN</t>
  </si>
  <si>
    <t>LEONCIO GUZMAN GONZALEZ</t>
  </si>
  <si>
    <t>LOURDES MERCEDES FLORES DIAZ DE LEON</t>
  </si>
  <si>
    <t>HAOP771115</t>
  </si>
  <si>
    <t>PEDRO HARO OCAMPO</t>
  </si>
  <si>
    <t>ENCARGADO DE AGUA POT.</t>
  </si>
  <si>
    <t>JIMA871015</t>
  </si>
  <si>
    <t>ASENCIO JIMENEZ MORA</t>
  </si>
  <si>
    <t>JAIME LEDEZMA GONZALEZ</t>
  </si>
  <si>
    <t>SEGUNDA QUINCENA DE AGOSTO DE 2018</t>
  </si>
  <si>
    <t>31 DE AGOSTO DE 2018</t>
  </si>
  <si>
    <t>ENC.DES.SOCIAL</t>
  </si>
  <si>
    <t>ENCARGADO DE PROMOCION ECONOMICA</t>
  </si>
  <si>
    <t>DIRECTORA DE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</si>
</sst>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9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0" fontId="10" fillId="0" borderId="0" xfId="0" applyFont="1" applyFill="1" applyAlignment="1" applyProtection="1">
      <alignment horizontal="left" wrapText="1"/>
    </xf>
    <xf numFmtId="44" fontId="0" fillId="3" borderId="0" xfId="0" applyNumberFormat="1" applyFill="1"/>
    <xf numFmtId="0" fontId="6" fillId="0" borderId="0" xfId="0" applyFont="1" applyFill="1" applyBorder="1" applyAlignment="1" applyProtection="1">
      <alignment horizontal="left" wrapText="1"/>
    </xf>
    <xf numFmtId="44" fontId="0" fillId="4" borderId="0" xfId="0" applyNumberForma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6"/>
    </sheetView>
  </sheetViews>
  <sheetFormatPr baseColWidth="10" defaultRowHeight="12.75" x14ac:dyDescent="0.2"/>
  <cols>
    <col min="1" max="1" width="1.7109375" style="36" customWidth="1"/>
    <col min="2" max="2" width="14.85546875" style="36" bestFit="1" customWidth="1"/>
    <col min="3" max="3" width="31.28515625" style="36" customWidth="1"/>
    <col min="4" max="4" width="5.42578125" style="36" customWidth="1"/>
    <col min="5" max="5" width="12.5703125" style="36" customWidth="1"/>
    <col min="6" max="6" width="1" style="43" customWidth="1"/>
    <col min="7" max="7" width="2" style="43" customWidth="1"/>
    <col min="8" max="8" width="13" style="43" customWidth="1"/>
    <col min="9" max="9" width="11.140625" style="43" customWidth="1"/>
    <col min="10" max="10" width="11.28515625" style="43" customWidth="1"/>
    <col min="11" max="11" width="7.28515625" style="43" customWidth="1"/>
    <col min="12" max="12" width="12.140625" style="43" bestFit="1" customWidth="1"/>
    <col min="13" max="13" width="26.7109375" style="36" customWidth="1"/>
    <col min="14" max="16384" width="11.42578125" style="36"/>
  </cols>
  <sheetData>
    <row r="1" spans="2:16" ht="18" x14ac:dyDescent="0.25">
      <c r="F1" s="42" t="s">
        <v>0</v>
      </c>
      <c r="J1" s="42"/>
      <c r="M1" s="44" t="s">
        <v>1</v>
      </c>
    </row>
    <row r="2" spans="2:16" ht="15" x14ac:dyDescent="0.25">
      <c r="F2" s="45" t="s">
        <v>203</v>
      </c>
      <c r="J2" s="45"/>
      <c r="M2" s="46" t="str">
        <f>+PRESIDENCIA!L2</f>
        <v>31 DE AGOSTO DE 2018</v>
      </c>
    </row>
    <row r="3" spans="2:16" x14ac:dyDescent="0.2">
      <c r="F3" s="95" t="str">
        <f>+PRESIDENCIA!E3</f>
        <v>SEGUNDA QUINCENA DE AGOSTO DE 2018</v>
      </c>
      <c r="J3" s="96"/>
    </row>
    <row r="4" spans="2:16" x14ac:dyDescent="0.2">
      <c r="F4" s="96" t="s">
        <v>131</v>
      </c>
      <c r="J4" s="96"/>
    </row>
    <row r="5" spans="2:16" x14ac:dyDescent="0.2">
      <c r="B5" s="47" t="s">
        <v>2</v>
      </c>
      <c r="C5" s="47" t="s">
        <v>3</v>
      </c>
      <c r="D5" s="47"/>
      <c r="E5" s="47" t="s">
        <v>67</v>
      </c>
      <c r="F5" s="97" t="s">
        <v>4</v>
      </c>
      <c r="G5" s="97" t="s">
        <v>139</v>
      </c>
      <c r="H5" s="48" t="s">
        <v>4</v>
      </c>
      <c r="I5" s="48" t="s">
        <v>139</v>
      </c>
      <c r="J5" s="98" t="s">
        <v>174</v>
      </c>
      <c r="K5" s="48" t="s">
        <v>130</v>
      </c>
      <c r="L5" s="48" t="s">
        <v>5</v>
      </c>
      <c r="M5" s="47" t="s">
        <v>6</v>
      </c>
    </row>
    <row r="6" spans="2:16" x14ac:dyDescent="0.2">
      <c r="B6" s="99"/>
      <c r="C6" s="99"/>
      <c r="D6" s="99"/>
      <c r="E6" s="99"/>
      <c r="F6" s="100"/>
      <c r="G6" s="100"/>
      <c r="H6" s="100"/>
      <c r="I6" s="100"/>
      <c r="J6" s="100"/>
      <c r="K6" s="100"/>
      <c r="L6" s="100"/>
      <c r="M6" s="99"/>
    </row>
    <row r="7" spans="2:16" ht="24.95" customHeight="1" x14ac:dyDescent="0.2">
      <c r="B7" s="37" t="s">
        <v>332</v>
      </c>
      <c r="C7" s="40" t="s">
        <v>229</v>
      </c>
      <c r="D7" s="51"/>
      <c r="E7" s="37" t="s">
        <v>69</v>
      </c>
      <c r="F7" s="18">
        <v>23833.66</v>
      </c>
      <c r="G7" s="18">
        <v>3797.414456</v>
      </c>
      <c r="H7" s="18">
        <f>F7/30.42*16</f>
        <v>12535.784352399736</v>
      </c>
      <c r="I7" s="18">
        <f>+G7/30.42*16</f>
        <v>1997.3251576594344</v>
      </c>
      <c r="J7" s="18"/>
      <c r="K7" s="18">
        <v>0</v>
      </c>
      <c r="L7" s="18">
        <f t="shared" ref="L7:L15" si="0">H7-I7+J7-K7</f>
        <v>10538.459194740302</v>
      </c>
      <c r="M7" s="35"/>
      <c r="N7" s="56"/>
      <c r="O7" s="56"/>
      <c r="P7" s="56"/>
    </row>
    <row r="8" spans="2:16" ht="24.95" customHeight="1" x14ac:dyDescent="0.2">
      <c r="B8" s="37" t="s">
        <v>236</v>
      </c>
      <c r="C8" s="40" t="s">
        <v>230</v>
      </c>
      <c r="D8" s="51"/>
      <c r="E8" s="37" t="s">
        <v>69</v>
      </c>
      <c r="F8" s="18">
        <v>23833.66</v>
      </c>
      <c r="G8" s="18">
        <v>3797.414456</v>
      </c>
      <c r="H8" s="18">
        <f t="shared" ref="H8:H16" si="1">F8/30.42*16</f>
        <v>12535.784352399736</v>
      </c>
      <c r="I8" s="18">
        <f t="shared" ref="I8:I16" si="2">+G8/30.42*16</f>
        <v>1997.3251576594344</v>
      </c>
      <c r="J8" s="18"/>
      <c r="K8" s="18">
        <v>0</v>
      </c>
      <c r="L8" s="18">
        <f t="shared" si="0"/>
        <v>10538.459194740302</v>
      </c>
      <c r="M8" s="35"/>
      <c r="N8" s="56"/>
    </row>
    <row r="9" spans="2:16" ht="24.95" customHeight="1" x14ac:dyDescent="0.2">
      <c r="B9" s="37" t="s">
        <v>237</v>
      </c>
      <c r="C9" s="40" t="s">
        <v>222</v>
      </c>
      <c r="D9" s="51"/>
      <c r="E9" s="37" t="s">
        <v>69</v>
      </c>
      <c r="F9" s="18">
        <v>23833.66</v>
      </c>
      <c r="G9" s="18">
        <v>3797.414456</v>
      </c>
      <c r="H9" s="18">
        <f t="shared" si="1"/>
        <v>12535.784352399736</v>
      </c>
      <c r="I9" s="18">
        <f t="shared" si="2"/>
        <v>1997.3251576594344</v>
      </c>
      <c r="J9" s="18"/>
      <c r="K9" s="18">
        <v>0</v>
      </c>
      <c r="L9" s="18">
        <f t="shared" si="0"/>
        <v>10538.459194740302</v>
      </c>
      <c r="M9" s="35"/>
      <c r="N9" s="56"/>
    </row>
    <row r="10" spans="2:16" ht="24.95" customHeight="1" x14ac:dyDescent="0.2">
      <c r="B10" s="37" t="s">
        <v>238</v>
      </c>
      <c r="C10" s="40" t="s">
        <v>231</v>
      </c>
      <c r="D10" s="51"/>
      <c r="E10" s="37" t="s">
        <v>69</v>
      </c>
      <c r="F10" s="18">
        <v>23833.66</v>
      </c>
      <c r="G10" s="18">
        <v>3797.414456</v>
      </c>
      <c r="H10" s="18">
        <f t="shared" si="1"/>
        <v>12535.784352399736</v>
      </c>
      <c r="I10" s="18">
        <f t="shared" si="2"/>
        <v>1997.3251576594344</v>
      </c>
      <c r="J10" s="18"/>
      <c r="K10" s="18">
        <v>0</v>
      </c>
      <c r="L10" s="18">
        <f t="shared" si="0"/>
        <v>10538.459194740302</v>
      </c>
      <c r="M10" s="35"/>
      <c r="N10" s="56"/>
      <c r="O10" s="36" t="s">
        <v>358</v>
      </c>
    </row>
    <row r="11" spans="2:16" ht="24.95" customHeight="1" x14ac:dyDescent="0.2">
      <c r="B11" s="37" t="s">
        <v>239</v>
      </c>
      <c r="C11" s="40" t="s">
        <v>232</v>
      </c>
      <c r="D11" s="51"/>
      <c r="E11" s="37" t="s">
        <v>69</v>
      </c>
      <c r="F11" s="18">
        <v>23833.66</v>
      </c>
      <c r="G11" s="18">
        <v>3797.414456</v>
      </c>
      <c r="H11" s="18">
        <f t="shared" si="1"/>
        <v>12535.784352399736</v>
      </c>
      <c r="I11" s="18">
        <f t="shared" si="2"/>
        <v>1997.3251576594344</v>
      </c>
      <c r="J11" s="18"/>
      <c r="K11" s="18">
        <v>0</v>
      </c>
      <c r="L11" s="18">
        <f t="shared" si="0"/>
        <v>10538.459194740302</v>
      </c>
      <c r="M11" s="35"/>
      <c r="N11" s="56"/>
    </row>
    <row r="12" spans="2:16" ht="24.95" customHeight="1" x14ac:dyDescent="0.2">
      <c r="B12" s="37" t="s">
        <v>304</v>
      </c>
      <c r="C12" s="40" t="s">
        <v>233</v>
      </c>
      <c r="D12" s="51"/>
      <c r="E12" s="37" t="s">
        <v>70</v>
      </c>
      <c r="F12" s="18">
        <v>38536.53</v>
      </c>
      <c r="G12" s="18">
        <v>7270.3890000000001</v>
      </c>
      <c r="H12" s="18">
        <f t="shared" si="1"/>
        <v>20269.049309664693</v>
      </c>
      <c r="I12" s="18">
        <f t="shared" si="2"/>
        <v>3824.0047337278106</v>
      </c>
      <c r="J12" s="18"/>
      <c r="K12" s="18">
        <v>0</v>
      </c>
      <c r="L12" s="18">
        <f t="shared" si="0"/>
        <v>16445.044575936881</v>
      </c>
      <c r="M12" s="35"/>
      <c r="N12" s="56"/>
    </row>
    <row r="13" spans="2:16" ht="24.95" customHeight="1" x14ac:dyDescent="0.2">
      <c r="B13" s="37" t="s">
        <v>345</v>
      </c>
      <c r="C13" s="40" t="s">
        <v>346</v>
      </c>
      <c r="D13" s="51"/>
      <c r="E13" s="37" t="s">
        <v>69</v>
      </c>
      <c r="F13" s="18">
        <v>25141.200000000001</v>
      </c>
      <c r="G13" s="18">
        <v>4096.5605759999999</v>
      </c>
      <c r="H13" s="18">
        <f t="shared" si="1"/>
        <v>13223.510848126232</v>
      </c>
      <c r="I13" s="18">
        <f t="shared" si="2"/>
        <v>2154.6669696252466</v>
      </c>
      <c r="J13" s="18"/>
      <c r="K13" s="18">
        <v>0</v>
      </c>
      <c r="L13" s="18">
        <f t="shared" si="0"/>
        <v>11068.843878500986</v>
      </c>
      <c r="M13" s="35"/>
      <c r="N13" s="56"/>
    </row>
    <row r="14" spans="2:16" ht="24.95" customHeight="1" x14ac:dyDescent="0.2">
      <c r="B14" s="37" t="s">
        <v>240</v>
      </c>
      <c r="C14" s="40" t="s">
        <v>235</v>
      </c>
      <c r="D14" s="51"/>
      <c r="E14" s="37" t="s">
        <v>69</v>
      </c>
      <c r="F14" s="18">
        <v>25141.200000000001</v>
      </c>
      <c r="G14" s="18">
        <v>4096.5605759999999</v>
      </c>
      <c r="H14" s="18">
        <f t="shared" si="1"/>
        <v>13223.510848126232</v>
      </c>
      <c r="I14" s="18">
        <f t="shared" si="2"/>
        <v>2154.6669696252466</v>
      </c>
      <c r="J14" s="18"/>
      <c r="K14" s="18">
        <v>0</v>
      </c>
      <c r="L14" s="18">
        <f t="shared" si="0"/>
        <v>11068.843878500986</v>
      </c>
      <c r="M14" s="35"/>
      <c r="N14" s="56"/>
    </row>
    <row r="15" spans="2:16" ht="24.95" customHeight="1" x14ac:dyDescent="0.2">
      <c r="B15" s="37" t="s">
        <v>379</v>
      </c>
      <c r="C15" s="40" t="s">
        <v>380</v>
      </c>
      <c r="D15" s="51"/>
      <c r="E15" s="37" t="s">
        <v>69</v>
      </c>
      <c r="F15" s="18">
        <v>25141.200000000001</v>
      </c>
      <c r="G15" s="18">
        <v>4096.5605759999999</v>
      </c>
      <c r="H15" s="18">
        <f t="shared" si="1"/>
        <v>13223.510848126232</v>
      </c>
      <c r="I15" s="18">
        <f t="shared" si="2"/>
        <v>2154.6669696252466</v>
      </c>
      <c r="J15" s="18"/>
      <c r="K15" s="18">
        <v>0</v>
      </c>
      <c r="L15" s="18">
        <f t="shared" si="0"/>
        <v>11068.843878500986</v>
      </c>
      <c r="M15" s="35"/>
      <c r="N15" s="56"/>
    </row>
    <row r="16" spans="2:16" ht="21.95" customHeight="1" x14ac:dyDescent="0.2">
      <c r="B16" s="37" t="s">
        <v>243</v>
      </c>
      <c r="C16" s="40" t="s">
        <v>234</v>
      </c>
      <c r="D16" s="51"/>
      <c r="E16" s="37" t="s">
        <v>69</v>
      </c>
      <c r="F16" s="18">
        <v>25141.200000000001</v>
      </c>
      <c r="G16" s="18">
        <v>4096.5605759999999</v>
      </c>
      <c r="H16" s="18">
        <f t="shared" si="1"/>
        <v>13223.510848126232</v>
      </c>
      <c r="I16" s="18">
        <f t="shared" si="2"/>
        <v>2154.6669696252466</v>
      </c>
      <c r="J16" s="90"/>
      <c r="K16" s="90">
        <v>0</v>
      </c>
      <c r="L16" s="18">
        <f>H16-I16+J16-K16</f>
        <v>11068.843878500986</v>
      </c>
      <c r="M16" s="35"/>
      <c r="N16" s="56"/>
    </row>
    <row r="17" spans="2:14" ht="21.95" customHeight="1" x14ac:dyDescent="0.2">
      <c r="B17" s="40"/>
      <c r="C17" s="34"/>
      <c r="D17" s="34"/>
      <c r="E17" s="57" t="s">
        <v>50</v>
      </c>
      <c r="F17" s="58">
        <f t="shared" ref="F17:L17" si="3">SUM(F7:F16)</f>
        <v>258269.63000000006</v>
      </c>
      <c r="G17" s="58">
        <f t="shared" si="3"/>
        <v>42643.703584000003</v>
      </c>
      <c r="H17" s="58">
        <f>SUM(H7:H16)</f>
        <v>135842.01446416829</v>
      </c>
      <c r="I17" s="58">
        <f t="shared" si="3"/>
        <v>22429.298400525968</v>
      </c>
      <c r="J17" s="58">
        <f t="shared" si="3"/>
        <v>0</v>
      </c>
      <c r="K17" s="58">
        <f t="shared" si="3"/>
        <v>0</v>
      </c>
      <c r="L17" s="58">
        <f t="shared" si="3"/>
        <v>113412.71606364232</v>
      </c>
      <c r="M17" s="101"/>
      <c r="N17" s="58"/>
    </row>
    <row r="19" spans="2:14" x14ac:dyDescent="0.2">
      <c r="C19" s="36" t="s">
        <v>131</v>
      </c>
      <c r="E19" s="57"/>
      <c r="F19" s="58"/>
      <c r="G19" s="58"/>
      <c r="H19" s="58"/>
      <c r="I19" s="58"/>
      <c r="J19" s="58"/>
      <c r="K19" s="58"/>
      <c r="L19" s="58"/>
    </row>
  </sheetData>
  <pageMargins left="0.11811023622047245" right="0.19685039370078741" top="1.0629921259842521" bottom="0.98425196850393704" header="0" footer="0"/>
  <pageSetup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6"/>
  <sheetViews>
    <sheetView topLeftCell="H1" zoomScale="80" zoomScaleNormal="80" workbookViewId="0">
      <selection activeCell="O8" sqref="O8"/>
    </sheetView>
  </sheetViews>
  <sheetFormatPr baseColWidth="10" defaultRowHeight="12.75" x14ac:dyDescent="0.2"/>
  <cols>
    <col min="1" max="1" width="1.7109375" style="36" customWidth="1"/>
    <col min="2" max="2" width="33.42578125" style="36" customWidth="1"/>
    <col min="3" max="3" width="5.140625" style="36" customWidth="1"/>
    <col min="4" max="4" width="15" style="36" customWidth="1"/>
    <col min="5" max="5" width="1" style="36" customWidth="1"/>
    <col min="6" max="6" width="1.42578125" style="36" customWidth="1"/>
    <col min="7" max="7" width="11.7109375" style="36" customWidth="1"/>
    <col min="8" max="8" width="10.140625" style="36" customWidth="1"/>
    <col min="9" max="9" width="10" style="36" customWidth="1"/>
    <col min="10" max="10" width="8.85546875" style="36" customWidth="1"/>
    <col min="11" max="11" width="11.28515625" style="36" bestFit="1" customWidth="1"/>
    <col min="12" max="12" width="32" style="36" customWidth="1"/>
    <col min="13" max="14" width="11.42578125" style="36"/>
    <col min="15" max="15" width="11.42578125" style="43"/>
    <col min="16" max="16384" width="11.42578125" style="36"/>
  </cols>
  <sheetData>
    <row r="1" spans="2:17" ht="18" x14ac:dyDescent="0.25">
      <c r="E1" s="42" t="s">
        <v>0</v>
      </c>
      <c r="F1" s="43"/>
      <c r="G1" s="43"/>
      <c r="H1" s="43"/>
      <c r="I1" s="42"/>
      <c r="J1" s="43"/>
      <c r="K1" s="43"/>
      <c r="L1" s="44" t="s">
        <v>1</v>
      </c>
    </row>
    <row r="2" spans="2:17" ht="15" x14ac:dyDescent="0.25">
      <c r="E2" s="45" t="s">
        <v>211</v>
      </c>
      <c r="F2" s="43"/>
      <c r="G2" s="43"/>
      <c r="H2" s="43"/>
      <c r="I2" s="45"/>
      <c r="J2" s="43"/>
      <c r="K2" s="43"/>
      <c r="L2" s="46" t="str">
        <f>+O.PUB!L2</f>
        <v>31 DE AGOSTO DE 2018</v>
      </c>
    </row>
    <row r="3" spans="2:17" x14ac:dyDescent="0.2">
      <c r="E3" s="46" t="str">
        <f>+O.PUB!E3</f>
        <v>SEGUNDA QUINCENA DE AGOSTO DE 2018</v>
      </c>
      <c r="F3" s="43"/>
      <c r="G3" s="43"/>
      <c r="H3" s="43"/>
      <c r="I3" s="46"/>
      <c r="J3" s="43"/>
      <c r="K3" s="43"/>
    </row>
    <row r="4" spans="2:17" x14ac:dyDescent="0.2">
      <c r="E4" s="96"/>
      <c r="F4" s="43"/>
      <c r="G4" s="43"/>
      <c r="H4" s="43"/>
      <c r="I4" s="96"/>
      <c r="J4" s="43"/>
      <c r="K4" s="43"/>
    </row>
    <row r="5" spans="2:17" x14ac:dyDescent="0.2">
      <c r="B5" s="47" t="s">
        <v>3</v>
      </c>
      <c r="C5" s="47"/>
      <c r="D5" s="47" t="s">
        <v>67</v>
      </c>
      <c r="E5" s="97" t="s">
        <v>4</v>
      </c>
      <c r="F5" s="97" t="s">
        <v>139</v>
      </c>
      <c r="G5" s="48" t="s">
        <v>4</v>
      </c>
      <c r="H5" s="48" t="s">
        <v>139</v>
      </c>
      <c r="I5" s="98" t="s">
        <v>174</v>
      </c>
      <c r="J5" s="48" t="s">
        <v>130</v>
      </c>
      <c r="K5" s="48" t="s">
        <v>5</v>
      </c>
      <c r="L5" s="47" t="s">
        <v>6</v>
      </c>
    </row>
    <row r="6" spans="2:17" x14ac:dyDescent="0.2">
      <c r="E6" s="86"/>
      <c r="F6" s="86"/>
    </row>
    <row r="7" spans="2:17" ht="24.95" customHeight="1" x14ac:dyDescent="0.2">
      <c r="B7" s="24" t="s">
        <v>268</v>
      </c>
      <c r="C7" s="51"/>
      <c r="D7" s="113" t="s">
        <v>387</v>
      </c>
      <c r="E7" s="63">
        <v>18985.95</v>
      </c>
      <c r="F7" s="63">
        <v>2761.94</v>
      </c>
      <c r="G7" s="18">
        <f>+E7/30.42*16</f>
        <v>9986.0355029585789</v>
      </c>
      <c r="H7" s="18">
        <f>+F7/30.42*16</f>
        <v>1452.6969099276791</v>
      </c>
      <c r="I7" s="18"/>
      <c r="J7" s="18"/>
      <c r="K7" s="18">
        <f>G7-H7+I7-J7</f>
        <v>8533.3385930308996</v>
      </c>
      <c r="L7" s="35"/>
      <c r="M7" s="56"/>
      <c r="N7" s="56"/>
      <c r="O7" s="58"/>
      <c r="P7" s="58"/>
      <c r="Q7" s="56"/>
    </row>
    <row r="8" spans="2:17" ht="31.5" customHeight="1" x14ac:dyDescent="0.2">
      <c r="B8" s="40"/>
      <c r="D8" s="37"/>
      <c r="E8" s="86"/>
      <c r="F8" s="86"/>
      <c r="G8" s="18">
        <f>+E8/30.42*15</f>
        <v>0</v>
      </c>
      <c r="H8" s="18">
        <f>+F8/30.42*15</f>
        <v>0</v>
      </c>
      <c r="K8" s="18">
        <f>G8-H8+I8-J8</f>
        <v>0</v>
      </c>
      <c r="L8" s="35"/>
    </row>
    <row r="9" spans="2:17" ht="21.95" customHeight="1" x14ac:dyDescent="0.2">
      <c r="D9" s="57" t="s">
        <v>50</v>
      </c>
      <c r="E9" s="93">
        <f t="shared" ref="E9:J9" si="0">SUM(E7:E8)</f>
        <v>18985.95</v>
      </c>
      <c r="F9" s="93">
        <f t="shared" si="0"/>
        <v>2761.94</v>
      </c>
      <c r="G9" s="58">
        <f>SUM(G7:G8)</f>
        <v>9986.0355029585789</v>
      </c>
      <c r="H9" s="58">
        <f>SUM(H7:H8)</f>
        <v>1452.6969099276791</v>
      </c>
      <c r="I9" s="58">
        <f t="shared" si="0"/>
        <v>0</v>
      </c>
      <c r="J9" s="58">
        <f t="shared" si="0"/>
        <v>0</v>
      </c>
      <c r="K9" s="58">
        <f>SUM(K7:K8)</f>
        <v>8533.3385930308996</v>
      </c>
    </row>
    <row r="10" spans="2:17" ht="21.95" customHeight="1" x14ac:dyDescent="0.2"/>
    <row r="13" spans="2:17" x14ac:dyDescent="0.2">
      <c r="O13" s="58"/>
    </row>
    <row r="14" spans="2:17" x14ac:dyDescent="0.2">
      <c r="D14" s="114"/>
    </row>
    <row r="15" spans="2:17" x14ac:dyDescent="0.2">
      <c r="D15" s="114"/>
    </row>
    <row r="16" spans="2:17" x14ac:dyDescent="0.2">
      <c r="D16" s="114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X27"/>
  <sheetViews>
    <sheetView topLeftCell="L6" zoomScale="80" zoomScaleNormal="80" workbookViewId="0">
      <selection activeCell="N6" sqref="N1:N1048576"/>
    </sheetView>
  </sheetViews>
  <sheetFormatPr baseColWidth="10" defaultRowHeight="12.75" x14ac:dyDescent="0.2"/>
  <cols>
    <col min="1" max="1" width="1.7109375" style="36" customWidth="1"/>
    <col min="2" max="2" width="30.85546875" style="36" customWidth="1"/>
    <col min="3" max="3" width="5.140625" style="36" customWidth="1"/>
    <col min="4" max="4" width="16.42578125" style="36" customWidth="1"/>
    <col min="5" max="5" width="1.28515625" style="36" customWidth="1"/>
    <col min="6" max="6" width="1" style="36" customWidth="1"/>
    <col min="7" max="7" width="1.140625" style="36" customWidth="1"/>
    <col min="8" max="8" width="12.28515625" style="36" bestFit="1" customWidth="1"/>
    <col min="9" max="9" width="10.85546875" style="36" customWidth="1"/>
    <col min="10" max="10" width="8.85546875" style="36" customWidth="1"/>
    <col min="11" max="11" width="9.85546875" style="36" customWidth="1"/>
    <col min="12" max="12" width="12.28515625" style="36" bestFit="1" customWidth="1"/>
    <col min="13" max="13" width="29.28515625" style="36" customWidth="1"/>
    <col min="14" max="23" width="11.42578125" style="36"/>
    <col min="24" max="24" width="12.28515625" style="36" bestFit="1" customWidth="1"/>
    <col min="25" max="16384" width="11.42578125" style="36"/>
  </cols>
  <sheetData>
    <row r="1" spans="2:24" ht="18" x14ac:dyDescent="0.25">
      <c r="E1" s="42" t="s">
        <v>0</v>
      </c>
      <c r="F1" s="43"/>
      <c r="G1" s="43"/>
      <c r="H1" s="43"/>
      <c r="I1" s="43"/>
      <c r="J1" s="43"/>
      <c r="K1" s="43"/>
      <c r="L1" s="43"/>
      <c r="M1" s="44" t="s">
        <v>1</v>
      </c>
    </row>
    <row r="2" spans="2:24" ht="15" x14ac:dyDescent="0.25">
      <c r="E2" s="45" t="s">
        <v>54</v>
      </c>
      <c r="F2" s="43"/>
      <c r="G2" s="43"/>
      <c r="H2" s="43"/>
      <c r="I2" s="43"/>
      <c r="J2" s="43"/>
      <c r="K2" s="43"/>
      <c r="L2" s="43"/>
      <c r="M2" s="46" t="str">
        <f>+O.PUB2!L2</f>
        <v>31 DE AGOSTO DE 2018</v>
      </c>
    </row>
    <row r="3" spans="2:24" x14ac:dyDescent="0.2">
      <c r="E3" s="46" t="str">
        <f>PRESIDENCIA!E3</f>
        <v>SEGUNDA QUINCENA DE AGOSTO DE 2018</v>
      </c>
      <c r="F3" s="43"/>
      <c r="G3" s="43"/>
      <c r="H3" s="43"/>
      <c r="I3" s="43"/>
      <c r="J3" s="43"/>
      <c r="K3" s="43"/>
      <c r="L3" s="43"/>
    </row>
    <row r="4" spans="2:24" x14ac:dyDescent="0.2">
      <c r="B4" s="47" t="s">
        <v>3</v>
      </c>
      <c r="C4" s="47"/>
      <c r="D4" s="47" t="s">
        <v>67</v>
      </c>
      <c r="E4" s="97" t="s">
        <v>4</v>
      </c>
      <c r="F4" s="97" t="s">
        <v>139</v>
      </c>
      <c r="G4" s="81" t="s">
        <v>174</v>
      </c>
      <c r="H4" s="48" t="s">
        <v>4</v>
      </c>
      <c r="I4" s="48" t="s">
        <v>139</v>
      </c>
      <c r="J4" s="49" t="s">
        <v>174</v>
      </c>
      <c r="K4" s="50" t="s">
        <v>130</v>
      </c>
      <c r="L4" s="48" t="s">
        <v>5</v>
      </c>
      <c r="M4" s="47" t="s">
        <v>6</v>
      </c>
    </row>
    <row r="5" spans="2:24" ht="24.75" customHeight="1" x14ac:dyDescent="0.2">
      <c r="B5" s="40" t="s">
        <v>285</v>
      </c>
      <c r="C5" s="51"/>
      <c r="D5" s="68" t="s">
        <v>88</v>
      </c>
      <c r="E5" s="63">
        <v>13144.89</v>
      </c>
      <c r="F5" s="63">
        <v>1514.2931839999997</v>
      </c>
      <c r="G5" s="63"/>
      <c r="H5" s="18">
        <f>+E5/30.42*16</f>
        <v>6913.8145956607486</v>
      </c>
      <c r="I5" s="18">
        <f>+F5/30.42*16</f>
        <v>796.47241761998657</v>
      </c>
      <c r="J5" s="18">
        <f>+G5/30.42*16</f>
        <v>0</v>
      </c>
      <c r="K5" s="52"/>
      <c r="L5" s="18">
        <f>H5-I5+J5-K5</f>
        <v>6117.3421780407625</v>
      </c>
      <c r="M5" s="35"/>
      <c r="N5" s="53"/>
    </row>
    <row r="6" spans="2:24" ht="24.75" customHeight="1" x14ac:dyDescent="0.2">
      <c r="B6" s="40" t="s">
        <v>32</v>
      </c>
      <c r="C6" s="51"/>
      <c r="D6" s="68" t="s">
        <v>72</v>
      </c>
      <c r="E6" s="63">
        <v>12600</v>
      </c>
      <c r="F6" s="63">
        <v>1397.9046799999996</v>
      </c>
      <c r="G6" s="63"/>
      <c r="H6" s="18">
        <f t="shared" ref="H6:H21" si="0">+E6/30.42*16</f>
        <v>6627.2189349112423</v>
      </c>
      <c r="I6" s="18">
        <f t="shared" ref="I6:I21" si="1">+F6/30.42*16</f>
        <v>735.25558448389199</v>
      </c>
      <c r="J6" s="18">
        <f t="shared" ref="J6:J21" si="2">+G6/30.42*16</f>
        <v>0</v>
      </c>
      <c r="K6" s="52">
        <v>1</v>
      </c>
      <c r="L6" s="18">
        <f t="shared" ref="L6:L18" si="3">H6-I6+J6-K6</f>
        <v>5890.9633504273506</v>
      </c>
      <c r="M6" s="35"/>
      <c r="N6" s="53"/>
    </row>
    <row r="7" spans="2:24" ht="24.75" customHeight="1" x14ac:dyDescent="0.2">
      <c r="B7" s="54" t="s">
        <v>56</v>
      </c>
      <c r="C7" s="51"/>
      <c r="D7" s="68" t="s">
        <v>108</v>
      </c>
      <c r="E7" s="63">
        <v>8891.4</v>
      </c>
      <c r="F7" s="63">
        <v>734.9104000000001</v>
      </c>
      <c r="G7" s="63"/>
      <c r="H7" s="18">
        <f t="shared" si="0"/>
        <v>4676.6074950690327</v>
      </c>
      <c r="I7" s="18">
        <f t="shared" si="1"/>
        <v>386.54064431295205</v>
      </c>
      <c r="J7" s="18">
        <f t="shared" si="2"/>
        <v>0</v>
      </c>
      <c r="K7" s="18">
        <v>0</v>
      </c>
      <c r="L7" s="18">
        <f t="shared" si="3"/>
        <v>4290.0668507560804</v>
      </c>
      <c r="M7" s="35"/>
      <c r="N7" s="53"/>
    </row>
    <row r="8" spans="2:24" ht="24.75" customHeight="1" x14ac:dyDescent="0.2">
      <c r="B8" s="34" t="s">
        <v>107</v>
      </c>
      <c r="C8" s="51"/>
      <c r="D8" s="68" t="s">
        <v>72</v>
      </c>
      <c r="E8" s="63">
        <v>11013.95</v>
      </c>
      <c r="F8" s="63">
        <v>1093.3900000000001</v>
      </c>
      <c r="G8" s="63"/>
      <c r="H8" s="18">
        <f t="shared" si="0"/>
        <v>5793.0046022353717</v>
      </c>
      <c r="I8" s="18">
        <f t="shared" si="1"/>
        <v>575.09007232084161</v>
      </c>
      <c r="J8" s="18">
        <f t="shared" si="2"/>
        <v>0</v>
      </c>
      <c r="K8" s="18">
        <v>0</v>
      </c>
      <c r="L8" s="18">
        <f t="shared" si="3"/>
        <v>5217.9145299145302</v>
      </c>
      <c r="M8" s="35"/>
      <c r="N8" s="53"/>
    </row>
    <row r="9" spans="2:24" ht="24.75" customHeight="1" x14ac:dyDescent="0.2">
      <c r="B9" s="34" t="s">
        <v>182</v>
      </c>
      <c r="C9" s="40"/>
      <c r="D9" s="115" t="s">
        <v>183</v>
      </c>
      <c r="E9" s="63">
        <v>10716</v>
      </c>
      <c r="F9" s="63">
        <v>1039.997664</v>
      </c>
      <c r="G9" s="63"/>
      <c r="H9" s="18">
        <f t="shared" si="0"/>
        <v>5636.29191321499</v>
      </c>
      <c r="I9" s="18">
        <f t="shared" si="1"/>
        <v>547.00731834319527</v>
      </c>
      <c r="J9" s="18">
        <f t="shared" si="2"/>
        <v>0</v>
      </c>
      <c r="K9" s="18"/>
      <c r="L9" s="18">
        <f t="shared" si="3"/>
        <v>5089.284594871795</v>
      </c>
      <c r="M9" s="35"/>
      <c r="N9" s="53"/>
    </row>
    <row r="10" spans="2:24" ht="24.75" customHeight="1" x14ac:dyDescent="0.2">
      <c r="B10" s="40" t="s">
        <v>132</v>
      </c>
      <c r="C10" s="51"/>
      <c r="D10" s="68" t="s">
        <v>78</v>
      </c>
      <c r="E10" s="63">
        <v>10714.2</v>
      </c>
      <c r="F10" s="63">
        <v>1039.6751040000001</v>
      </c>
      <c r="G10" s="63"/>
      <c r="H10" s="18">
        <f t="shared" si="0"/>
        <v>5635.3451676528603</v>
      </c>
      <c r="I10" s="18">
        <f t="shared" si="1"/>
        <v>546.83766153846159</v>
      </c>
      <c r="J10" s="18">
        <f t="shared" si="2"/>
        <v>0</v>
      </c>
      <c r="K10" s="18"/>
      <c r="L10" s="18">
        <f t="shared" si="3"/>
        <v>5088.5075061143989</v>
      </c>
      <c r="M10" s="35"/>
      <c r="N10" s="53"/>
    </row>
    <row r="11" spans="2:24" ht="24.75" customHeight="1" x14ac:dyDescent="0.2">
      <c r="B11" s="40" t="s">
        <v>117</v>
      </c>
      <c r="C11" s="51"/>
      <c r="D11" s="68" t="s">
        <v>93</v>
      </c>
      <c r="E11" s="63">
        <v>11483</v>
      </c>
      <c r="F11" s="63">
        <v>1177.444064</v>
      </c>
      <c r="G11" s="63"/>
      <c r="H11" s="18">
        <f t="shared" si="0"/>
        <v>6039.7107166337928</v>
      </c>
      <c r="I11" s="18">
        <f t="shared" si="1"/>
        <v>619.29996791584483</v>
      </c>
      <c r="J11" s="18">
        <f t="shared" si="2"/>
        <v>0</v>
      </c>
      <c r="K11" s="18"/>
      <c r="L11" s="18">
        <f t="shared" si="3"/>
        <v>5420.4107487179481</v>
      </c>
      <c r="M11" s="35"/>
      <c r="N11" s="53"/>
    </row>
    <row r="12" spans="2:24" ht="24.75" customHeight="1" x14ac:dyDescent="0.2">
      <c r="B12" s="40" t="s">
        <v>361</v>
      </c>
      <c r="C12" s="51"/>
      <c r="D12" s="68" t="s">
        <v>281</v>
      </c>
      <c r="E12" s="63">
        <v>13849.04</v>
      </c>
      <c r="F12" s="63">
        <v>1664.6996239999999</v>
      </c>
      <c r="G12" s="63"/>
      <c r="H12" s="18">
        <f t="shared" si="0"/>
        <v>7284.1761998685079</v>
      </c>
      <c r="I12" s="18">
        <f t="shared" si="1"/>
        <v>875.58165627876383</v>
      </c>
      <c r="J12" s="18">
        <f t="shared" si="2"/>
        <v>0</v>
      </c>
      <c r="K12" s="18"/>
      <c r="L12" s="18">
        <f t="shared" si="3"/>
        <v>6408.5945435897438</v>
      </c>
      <c r="M12" s="35"/>
      <c r="N12" s="53"/>
      <c r="O12" s="53"/>
      <c r="P12" s="56"/>
      <c r="T12" s="56"/>
      <c r="U12" s="56"/>
      <c r="W12" s="56"/>
      <c r="X12" s="56"/>
    </row>
    <row r="13" spans="2:24" ht="24.75" customHeight="1" x14ac:dyDescent="0.2">
      <c r="B13" s="40" t="s">
        <v>149</v>
      </c>
      <c r="C13" s="40"/>
      <c r="D13" s="115" t="s">
        <v>150</v>
      </c>
      <c r="E13" s="63">
        <v>6730.12</v>
      </c>
      <c r="F13" s="63">
        <v>232.79838400000003</v>
      </c>
      <c r="G13" s="63"/>
      <c r="H13" s="18">
        <f t="shared" si="0"/>
        <v>3539.8395792241945</v>
      </c>
      <c r="I13" s="18">
        <f t="shared" si="1"/>
        <v>122.44490940170941</v>
      </c>
      <c r="J13" s="18">
        <f t="shared" si="2"/>
        <v>0</v>
      </c>
      <c r="K13" s="18"/>
      <c r="L13" s="18">
        <f t="shared" si="3"/>
        <v>3417.394669822485</v>
      </c>
      <c r="M13" s="35"/>
      <c r="N13" s="53"/>
    </row>
    <row r="14" spans="2:24" ht="24.75" customHeight="1" x14ac:dyDescent="0.2">
      <c r="B14" s="34" t="s">
        <v>286</v>
      </c>
      <c r="C14" s="40"/>
      <c r="D14" s="115" t="s">
        <v>184</v>
      </c>
      <c r="E14" s="63">
        <v>8807.4</v>
      </c>
      <c r="F14" s="63">
        <v>721.47040000000015</v>
      </c>
      <c r="G14" s="63"/>
      <c r="H14" s="18">
        <f t="shared" si="0"/>
        <v>4632.4260355029583</v>
      </c>
      <c r="I14" s="18">
        <f t="shared" si="1"/>
        <v>379.47161078238008</v>
      </c>
      <c r="J14" s="18">
        <f t="shared" si="2"/>
        <v>0</v>
      </c>
      <c r="K14" s="18"/>
      <c r="L14" s="18">
        <f t="shared" si="3"/>
        <v>4252.9544247205786</v>
      </c>
      <c r="M14" s="35"/>
      <c r="N14" s="53"/>
    </row>
    <row r="15" spans="2:24" ht="24.75" customHeight="1" x14ac:dyDescent="0.2">
      <c r="B15" s="40" t="s">
        <v>38</v>
      </c>
      <c r="C15" s="51"/>
      <c r="D15" s="68" t="s">
        <v>98</v>
      </c>
      <c r="E15" s="63">
        <v>4447.8</v>
      </c>
      <c r="F15" s="63"/>
      <c r="G15" s="63">
        <v>95.49</v>
      </c>
      <c r="H15" s="18">
        <f t="shared" si="0"/>
        <v>2339.4082840236688</v>
      </c>
      <c r="I15" s="18">
        <f t="shared" si="1"/>
        <v>0</v>
      </c>
      <c r="J15" s="18">
        <f t="shared" si="2"/>
        <v>50.224852071005913</v>
      </c>
      <c r="K15" s="18"/>
      <c r="L15" s="18">
        <f t="shared" si="3"/>
        <v>2389.6331360946747</v>
      </c>
      <c r="M15" s="35"/>
      <c r="N15" s="58"/>
    </row>
    <row r="16" spans="2:24" ht="24.75" customHeight="1" x14ac:dyDescent="0.2">
      <c r="B16" s="40" t="s">
        <v>29</v>
      </c>
      <c r="C16" s="51"/>
      <c r="D16" s="68" t="s">
        <v>99</v>
      </c>
      <c r="E16" s="63">
        <v>9584.4</v>
      </c>
      <c r="F16" s="63">
        <v>845.79040000000009</v>
      </c>
      <c r="G16" s="63">
        <v>0</v>
      </c>
      <c r="H16" s="18">
        <f t="shared" si="0"/>
        <v>5041.1045364891515</v>
      </c>
      <c r="I16" s="18">
        <f t="shared" si="1"/>
        <v>444.86017094017097</v>
      </c>
      <c r="J16" s="18">
        <f t="shared" si="2"/>
        <v>0</v>
      </c>
      <c r="K16" s="18"/>
      <c r="L16" s="18">
        <f t="shared" si="3"/>
        <v>4596.2443655489806</v>
      </c>
      <c r="M16" s="35"/>
      <c r="N16" s="43"/>
    </row>
    <row r="17" spans="2:15" ht="24.75" customHeight="1" x14ac:dyDescent="0.2">
      <c r="B17" s="40" t="s">
        <v>59</v>
      </c>
      <c r="C17" s="51"/>
      <c r="D17" s="68" t="s">
        <v>75</v>
      </c>
      <c r="E17" s="63">
        <v>7276.5</v>
      </c>
      <c r="F17" s="63">
        <v>328.17452800000001</v>
      </c>
      <c r="G17" s="63"/>
      <c r="H17" s="18">
        <f t="shared" si="0"/>
        <v>3827.2189349112423</v>
      </c>
      <c r="I17" s="18">
        <f t="shared" si="1"/>
        <v>172.60987666009203</v>
      </c>
      <c r="J17" s="18">
        <f t="shared" si="2"/>
        <v>0</v>
      </c>
      <c r="K17" s="18">
        <v>0</v>
      </c>
      <c r="L17" s="18">
        <f t="shared" si="3"/>
        <v>3654.6090582511501</v>
      </c>
      <c r="M17" s="35"/>
      <c r="N17" s="43"/>
    </row>
    <row r="18" spans="2:15" ht="24.75" customHeight="1" x14ac:dyDescent="0.2">
      <c r="B18" s="34" t="s">
        <v>43</v>
      </c>
      <c r="C18" s="116"/>
      <c r="D18" s="113" t="s">
        <v>102</v>
      </c>
      <c r="E18" s="63">
        <v>6291.6</v>
      </c>
      <c r="F18" s="63">
        <v>185.08740800000007</v>
      </c>
      <c r="G18" s="63"/>
      <c r="H18" s="18">
        <f t="shared" si="0"/>
        <v>3309.1913214990136</v>
      </c>
      <c r="I18" s="18">
        <f t="shared" si="1"/>
        <v>97.350378961209756</v>
      </c>
      <c r="J18" s="18">
        <f t="shared" si="2"/>
        <v>0</v>
      </c>
      <c r="K18" s="18"/>
      <c r="L18" s="18">
        <f t="shared" si="3"/>
        <v>3211.840942537804</v>
      </c>
      <c r="M18" s="35"/>
      <c r="N18" s="43"/>
    </row>
    <row r="19" spans="2:15" ht="24.75" customHeight="1" x14ac:dyDescent="0.2">
      <c r="B19" s="40" t="s">
        <v>26</v>
      </c>
      <c r="C19" s="109"/>
      <c r="D19" s="117" t="s">
        <v>72</v>
      </c>
      <c r="E19" s="63">
        <v>8595.2999999999993</v>
      </c>
      <c r="F19" s="63">
        <v>689.26996799999995</v>
      </c>
      <c r="G19" s="63"/>
      <c r="H19" s="18">
        <f t="shared" si="0"/>
        <v>4520.8678500986189</v>
      </c>
      <c r="I19" s="18">
        <f t="shared" si="1"/>
        <v>362.53515739644968</v>
      </c>
      <c r="J19" s="18">
        <f t="shared" si="2"/>
        <v>0</v>
      </c>
      <c r="K19" s="18"/>
      <c r="L19" s="18">
        <f>H19-I19+J19-K19</f>
        <v>4158.332692702169</v>
      </c>
      <c r="M19" s="35"/>
      <c r="N19" s="43"/>
      <c r="O19" s="56"/>
    </row>
    <row r="20" spans="2:15" ht="31.5" customHeight="1" x14ac:dyDescent="0.2">
      <c r="B20" s="34" t="s">
        <v>364</v>
      </c>
      <c r="C20" s="116"/>
      <c r="D20" s="134" t="s">
        <v>365</v>
      </c>
      <c r="E20" s="63">
        <f>6298.32*2</f>
        <v>12596.64</v>
      </c>
      <c r="F20" s="63">
        <f>688.5*2</f>
        <v>1377</v>
      </c>
      <c r="G20" s="63"/>
      <c r="H20" s="18">
        <f t="shared" si="0"/>
        <v>6625.4516765285989</v>
      </c>
      <c r="I20" s="18">
        <f t="shared" si="1"/>
        <v>724.26035502958575</v>
      </c>
      <c r="J20" s="18">
        <f t="shared" si="2"/>
        <v>0</v>
      </c>
      <c r="K20" s="18"/>
      <c r="L20" s="18">
        <f>H20-I20+J20-K20</f>
        <v>5901.1913214990127</v>
      </c>
      <c r="M20" s="35"/>
      <c r="N20" s="43"/>
      <c r="O20" s="56"/>
    </row>
    <row r="21" spans="2:15" ht="24.75" customHeight="1" x14ac:dyDescent="0.2">
      <c r="B21" s="34" t="s">
        <v>296</v>
      </c>
      <c r="C21" s="116"/>
      <c r="D21" s="113" t="s">
        <v>75</v>
      </c>
      <c r="E21" s="63">
        <v>7045.5</v>
      </c>
      <c r="F21" s="63">
        <v>267.11172800000008</v>
      </c>
      <c r="G21" s="63"/>
      <c r="H21" s="18">
        <f t="shared" si="0"/>
        <v>3705.7199211045363</v>
      </c>
      <c r="I21" s="18">
        <f t="shared" si="1"/>
        <v>140.49269059829064</v>
      </c>
      <c r="J21" s="18">
        <f t="shared" si="2"/>
        <v>0</v>
      </c>
      <c r="K21" s="18"/>
      <c r="L21" s="18">
        <f>H21-I21+J21-K21</f>
        <v>3565.2272305062456</v>
      </c>
      <c r="M21" s="35"/>
      <c r="N21" s="58"/>
    </row>
    <row r="22" spans="2:15" ht="18.75" customHeight="1" x14ac:dyDescent="0.2">
      <c r="D22" s="57" t="s">
        <v>50</v>
      </c>
      <c r="E22" s="93">
        <f>SUM(E5:E17)</f>
        <v>129258.7</v>
      </c>
      <c r="F22" s="93">
        <f>SUM(F5:F17)</f>
        <v>11790.548432</v>
      </c>
      <c r="G22" s="93">
        <f>SUM(G5:G17)</f>
        <v>95.49</v>
      </c>
      <c r="H22" s="58">
        <f>SUM(H5:H21)</f>
        <v>86147.39776462852</v>
      </c>
      <c r="I22" s="58">
        <f>SUM(I5:I21)</f>
        <v>7526.110472583825</v>
      </c>
      <c r="J22" s="58">
        <f>SUM(J5:J21)</f>
        <v>50.224852071005913</v>
      </c>
      <c r="K22" s="58">
        <f>SUM(K5:K21)</f>
        <v>1</v>
      </c>
      <c r="L22" s="58">
        <f>SUM(L5:L21)</f>
        <v>78670.512144115724</v>
      </c>
      <c r="N22" s="43"/>
    </row>
    <row r="26" spans="2:15" x14ac:dyDescent="0.2">
      <c r="B26" s="34"/>
      <c r="C26" s="40"/>
      <c r="D26" s="40"/>
      <c r="E26" s="63">
        <v>8269.7999999999993</v>
      </c>
      <c r="F26" s="63">
        <v>733.46919999999989</v>
      </c>
    </row>
    <row r="27" spans="2:15" x14ac:dyDescent="0.2">
      <c r="B27" s="34"/>
      <c r="C27" s="40"/>
      <c r="D27" s="40"/>
      <c r="E27" s="63">
        <v>8807.4</v>
      </c>
      <c r="F27" s="63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19"/>
  <sheetViews>
    <sheetView topLeftCell="P1" zoomScale="80" zoomScaleNormal="80" workbookViewId="0">
      <selection activeCell="Q1" sqref="Q1:Y1048576"/>
    </sheetView>
  </sheetViews>
  <sheetFormatPr baseColWidth="10" defaultRowHeight="12.75" x14ac:dyDescent="0.2"/>
  <cols>
    <col min="1" max="1" width="1.7109375" style="36" customWidth="1"/>
    <col min="2" max="2" width="30.85546875" style="36" customWidth="1"/>
    <col min="3" max="3" width="5.140625" style="36" customWidth="1"/>
    <col min="4" max="4" width="16.42578125" style="36" customWidth="1"/>
    <col min="5" max="5" width="1.28515625" style="36" customWidth="1"/>
    <col min="6" max="6" width="1" style="36" customWidth="1"/>
    <col min="7" max="7" width="1.140625" style="36" customWidth="1"/>
    <col min="8" max="8" width="12.28515625" style="36" bestFit="1" customWidth="1"/>
    <col min="9" max="9" width="10.85546875" style="36" customWidth="1"/>
    <col min="10" max="10" width="8.85546875" style="36" customWidth="1"/>
    <col min="11" max="11" width="9.85546875" style="36" customWidth="1"/>
    <col min="12" max="12" width="12.28515625" style="36" bestFit="1" customWidth="1"/>
    <col min="13" max="13" width="29.28515625" style="36" customWidth="1"/>
    <col min="14" max="16384" width="11.42578125" style="36"/>
  </cols>
  <sheetData>
    <row r="1" spans="2:15" ht="18" x14ac:dyDescent="0.25">
      <c r="E1" s="42" t="s">
        <v>0</v>
      </c>
      <c r="F1" s="43"/>
      <c r="G1" s="43"/>
      <c r="H1" s="43"/>
      <c r="I1" s="43"/>
      <c r="J1" s="43"/>
      <c r="K1" s="43"/>
      <c r="L1" s="43"/>
      <c r="M1" s="44" t="s">
        <v>1</v>
      </c>
    </row>
    <row r="2" spans="2:15" ht="15" x14ac:dyDescent="0.25">
      <c r="E2" s="45" t="s">
        <v>347</v>
      </c>
      <c r="F2" s="43"/>
      <c r="G2" s="43"/>
      <c r="H2" s="43"/>
      <c r="I2" s="43"/>
      <c r="J2" s="43"/>
      <c r="K2" s="43"/>
      <c r="L2" s="43"/>
      <c r="M2" s="46" t="str">
        <f>+O.PUB2!L2</f>
        <v>31 DE AGOSTO DE 2018</v>
      </c>
    </row>
    <row r="3" spans="2:15" x14ac:dyDescent="0.2">
      <c r="E3" s="46" t="str">
        <f>PRESIDENCIA!E3</f>
        <v>SEGUNDA QUINCENA DE AGOSTO DE 2018</v>
      </c>
      <c r="F3" s="43"/>
      <c r="G3" s="43"/>
      <c r="H3" s="43"/>
      <c r="I3" s="43"/>
      <c r="J3" s="43"/>
      <c r="K3" s="43"/>
      <c r="L3" s="43"/>
    </row>
    <row r="4" spans="2:15" x14ac:dyDescent="0.2">
      <c r="B4" s="47" t="s">
        <v>3</v>
      </c>
      <c r="C4" s="47"/>
      <c r="D4" s="47" t="s">
        <v>67</v>
      </c>
      <c r="E4" s="97" t="s">
        <v>4</v>
      </c>
      <c r="F4" s="97" t="s">
        <v>139</v>
      </c>
      <c r="G4" s="81" t="s">
        <v>174</v>
      </c>
      <c r="H4" s="48" t="s">
        <v>4</v>
      </c>
      <c r="I4" s="48" t="s">
        <v>139</v>
      </c>
      <c r="J4" s="49" t="s">
        <v>174</v>
      </c>
      <c r="K4" s="50" t="s">
        <v>130</v>
      </c>
      <c r="L4" s="48" t="s">
        <v>5</v>
      </c>
      <c r="M4" s="47" t="s">
        <v>6</v>
      </c>
    </row>
    <row r="5" spans="2:15" ht="24.75" customHeight="1" x14ac:dyDescent="0.2">
      <c r="B5" s="40" t="s">
        <v>127</v>
      </c>
      <c r="C5" s="40"/>
      <c r="D5" s="115" t="s">
        <v>148</v>
      </c>
      <c r="E5" s="63">
        <v>5546.1</v>
      </c>
      <c r="F5" s="63">
        <v>62.887008000000037</v>
      </c>
      <c r="G5" s="63"/>
      <c r="H5" s="18">
        <f>+E5/30.42*16</f>
        <v>2917.0808678500985</v>
      </c>
      <c r="I5" s="18">
        <f>+F5/30.42*16</f>
        <v>33.076664299802779</v>
      </c>
      <c r="J5" s="18">
        <f>+G5/30.42*16</f>
        <v>0</v>
      </c>
      <c r="K5" s="18"/>
      <c r="L5" s="18">
        <f t="shared" ref="L5:L13" si="0">H5-I5+J5-K5</f>
        <v>2884.0042035502956</v>
      </c>
      <c r="M5" s="35"/>
      <c r="O5" s="53"/>
    </row>
    <row r="6" spans="2:15" ht="24.75" customHeight="1" x14ac:dyDescent="0.2">
      <c r="B6" s="40" t="s">
        <v>34</v>
      </c>
      <c r="C6" s="51"/>
      <c r="D6" s="68" t="s">
        <v>72</v>
      </c>
      <c r="E6" s="63">
        <v>11559.6</v>
      </c>
      <c r="F6" s="63">
        <v>1191.17</v>
      </c>
      <c r="G6" s="63"/>
      <c r="H6" s="18">
        <f t="shared" ref="H6:H13" si="1">+E6/30.42*16</f>
        <v>6080</v>
      </c>
      <c r="I6" s="18">
        <f t="shared" ref="I6:I13" si="2">+F6/30.42*16</f>
        <v>626.51939513477976</v>
      </c>
      <c r="J6" s="18">
        <f t="shared" ref="J6:J13" si="3">+G6/30.42*16</f>
        <v>0</v>
      </c>
      <c r="K6" s="18"/>
      <c r="L6" s="18">
        <f t="shared" si="0"/>
        <v>5453.4806048652199</v>
      </c>
      <c r="M6" s="35"/>
      <c r="O6" s="53"/>
    </row>
    <row r="7" spans="2:15" ht="24.75" customHeight="1" x14ac:dyDescent="0.2">
      <c r="B7" s="40" t="s">
        <v>217</v>
      </c>
      <c r="C7" s="51"/>
      <c r="D7" s="68" t="s">
        <v>218</v>
      </c>
      <c r="E7" s="63">
        <v>5040</v>
      </c>
      <c r="F7" s="63"/>
      <c r="G7" s="63">
        <v>22.42</v>
      </c>
      <c r="H7" s="18">
        <f t="shared" si="1"/>
        <v>2650.8875739644968</v>
      </c>
      <c r="I7" s="18">
        <f t="shared" si="2"/>
        <v>0</v>
      </c>
      <c r="J7" s="18">
        <f t="shared" si="3"/>
        <v>11.792241946088101</v>
      </c>
      <c r="K7" s="18"/>
      <c r="L7" s="18">
        <f t="shared" si="0"/>
        <v>2662.6798159105851</v>
      </c>
      <c r="M7" s="35"/>
      <c r="O7" s="53"/>
    </row>
    <row r="8" spans="2:15" ht="24.75" customHeight="1" x14ac:dyDescent="0.2">
      <c r="B8" s="40" t="s">
        <v>191</v>
      </c>
      <c r="C8" s="51"/>
      <c r="D8" s="68" t="s">
        <v>94</v>
      </c>
      <c r="E8" s="63">
        <v>5495.7</v>
      </c>
      <c r="F8" s="63">
        <v>57.403488000000038</v>
      </c>
      <c r="G8" s="63"/>
      <c r="H8" s="18">
        <f t="shared" si="1"/>
        <v>2890.5719921104533</v>
      </c>
      <c r="I8" s="18">
        <f t="shared" si="2"/>
        <v>30.192498619329406</v>
      </c>
      <c r="J8" s="18">
        <f t="shared" si="3"/>
        <v>0</v>
      </c>
      <c r="K8" s="18"/>
      <c r="L8" s="18">
        <f t="shared" si="0"/>
        <v>2860.3794934911239</v>
      </c>
      <c r="M8" s="35"/>
      <c r="N8" s="56"/>
      <c r="O8" s="53"/>
    </row>
    <row r="9" spans="2:15" ht="24.75" customHeight="1" x14ac:dyDescent="0.2">
      <c r="B9" s="34" t="s">
        <v>60</v>
      </c>
      <c r="C9" s="116"/>
      <c r="D9" s="113" t="s">
        <v>75</v>
      </c>
      <c r="E9" s="63">
        <v>10198</v>
      </c>
      <c r="F9" s="63">
        <v>947.17206399999998</v>
      </c>
      <c r="G9" s="63"/>
      <c r="H9" s="18">
        <f t="shared" si="1"/>
        <v>5363.8395792241945</v>
      </c>
      <c r="I9" s="18">
        <f t="shared" si="2"/>
        <v>498.18386009204465</v>
      </c>
      <c r="J9" s="18">
        <f t="shared" si="3"/>
        <v>0</v>
      </c>
      <c r="K9" s="18"/>
      <c r="L9" s="18">
        <f t="shared" si="0"/>
        <v>4865.6557191321499</v>
      </c>
      <c r="M9" s="35"/>
      <c r="N9" s="56"/>
      <c r="O9" s="53"/>
    </row>
    <row r="10" spans="2:15" ht="24.75" customHeight="1" x14ac:dyDescent="0.2">
      <c r="B10" s="40" t="s">
        <v>143</v>
      </c>
      <c r="C10" s="40"/>
      <c r="D10" s="115" t="s">
        <v>144</v>
      </c>
      <c r="E10" s="63">
        <v>6757.8</v>
      </c>
      <c r="F10" s="63">
        <v>235.80996800000005</v>
      </c>
      <c r="G10" s="63"/>
      <c r="H10" s="18">
        <f t="shared" si="1"/>
        <v>3554.3984220907296</v>
      </c>
      <c r="I10" s="18">
        <f t="shared" si="2"/>
        <v>124.02891150558845</v>
      </c>
      <c r="J10" s="18">
        <f t="shared" si="3"/>
        <v>0</v>
      </c>
      <c r="K10" s="18"/>
      <c r="L10" s="18">
        <f t="shared" si="0"/>
        <v>3430.3695105851411</v>
      </c>
      <c r="M10" s="35"/>
      <c r="N10" s="56"/>
      <c r="O10" s="53"/>
    </row>
    <row r="11" spans="2:15" ht="24.75" customHeight="1" x14ac:dyDescent="0.2">
      <c r="B11" s="40" t="s">
        <v>289</v>
      </c>
      <c r="C11" s="40"/>
      <c r="D11" s="115" t="s">
        <v>145</v>
      </c>
      <c r="E11" s="63">
        <v>5546.1</v>
      </c>
      <c r="F11" s="63">
        <v>62.887008000000037</v>
      </c>
      <c r="G11" s="63"/>
      <c r="H11" s="18">
        <f t="shared" si="1"/>
        <v>2917.0808678500985</v>
      </c>
      <c r="I11" s="18">
        <f t="shared" si="2"/>
        <v>33.076664299802779</v>
      </c>
      <c r="J11" s="18">
        <f t="shared" si="3"/>
        <v>0</v>
      </c>
      <c r="K11" s="18"/>
      <c r="L11" s="18">
        <f t="shared" si="0"/>
        <v>2884.0042035502956</v>
      </c>
      <c r="M11" s="35"/>
      <c r="N11" s="56"/>
      <c r="O11" s="53"/>
    </row>
    <row r="12" spans="2:15" ht="24.75" customHeight="1" x14ac:dyDescent="0.2">
      <c r="B12" s="40" t="s">
        <v>146</v>
      </c>
      <c r="C12" s="40"/>
      <c r="D12" s="115" t="s">
        <v>145</v>
      </c>
      <c r="E12" s="63">
        <v>5546.1</v>
      </c>
      <c r="F12" s="63">
        <v>62.887008000000037</v>
      </c>
      <c r="G12" s="63"/>
      <c r="H12" s="18">
        <f t="shared" si="1"/>
        <v>2917.0808678500985</v>
      </c>
      <c r="I12" s="18">
        <f t="shared" si="2"/>
        <v>33.076664299802779</v>
      </c>
      <c r="J12" s="18">
        <f t="shared" si="3"/>
        <v>0</v>
      </c>
      <c r="K12" s="18"/>
      <c r="L12" s="18">
        <f t="shared" si="0"/>
        <v>2884.0042035502956</v>
      </c>
      <c r="M12" s="35"/>
      <c r="N12" s="56"/>
      <c r="O12" s="53"/>
    </row>
    <row r="13" spans="2:15" ht="24.75" customHeight="1" x14ac:dyDescent="0.2">
      <c r="B13" s="40" t="s">
        <v>147</v>
      </c>
      <c r="C13" s="40"/>
      <c r="D13" s="115" t="s">
        <v>145</v>
      </c>
      <c r="E13" s="63">
        <v>5546.1</v>
      </c>
      <c r="F13" s="63">
        <v>62.887008000000037</v>
      </c>
      <c r="G13" s="63"/>
      <c r="H13" s="18">
        <f t="shared" si="1"/>
        <v>2917.0808678500985</v>
      </c>
      <c r="I13" s="18">
        <f t="shared" si="2"/>
        <v>33.076664299802779</v>
      </c>
      <c r="J13" s="18">
        <f t="shared" si="3"/>
        <v>0</v>
      </c>
      <c r="K13" s="18"/>
      <c r="L13" s="18">
        <f t="shared" si="0"/>
        <v>2884.0042035502956</v>
      </c>
      <c r="M13" s="35"/>
      <c r="N13" s="56"/>
      <c r="O13" s="53"/>
    </row>
    <row r="14" spans="2:15" x14ac:dyDescent="0.2">
      <c r="D14" s="57" t="s">
        <v>50</v>
      </c>
      <c r="E14" s="93">
        <f t="shared" ref="E14:L14" si="4">SUM(E5:E13)</f>
        <v>61235.5</v>
      </c>
      <c r="F14" s="93">
        <f t="shared" si="4"/>
        <v>2683.1035520000005</v>
      </c>
      <c r="G14" s="93">
        <f t="shared" si="4"/>
        <v>22.42</v>
      </c>
      <c r="H14" s="58">
        <f t="shared" si="4"/>
        <v>32208.021038790266</v>
      </c>
      <c r="I14" s="58">
        <f t="shared" si="4"/>
        <v>1411.2313225509536</v>
      </c>
      <c r="J14" s="58">
        <f t="shared" si="4"/>
        <v>11.792241946088101</v>
      </c>
      <c r="K14" s="58">
        <f t="shared" si="4"/>
        <v>0</v>
      </c>
      <c r="L14" s="58">
        <f t="shared" si="4"/>
        <v>30808.581958185401</v>
      </c>
      <c r="O14" s="43"/>
    </row>
    <row r="18" spans="2:6" x14ac:dyDescent="0.2">
      <c r="B18" s="34"/>
      <c r="C18" s="40"/>
      <c r="D18" s="40"/>
      <c r="E18" s="63">
        <v>8269.7999999999993</v>
      </c>
      <c r="F18" s="63">
        <v>733.46919999999989</v>
      </c>
    </row>
    <row r="19" spans="2:6" x14ac:dyDescent="0.2">
      <c r="B19" s="34"/>
      <c r="C19" s="40"/>
      <c r="D19" s="40"/>
      <c r="E19" s="63">
        <v>8807.4</v>
      </c>
      <c r="F19" s="63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8"/>
  <sheetViews>
    <sheetView topLeftCell="H1" zoomScale="80" zoomScaleNormal="80" workbookViewId="0">
      <selection activeCell="P7" sqref="P7"/>
    </sheetView>
  </sheetViews>
  <sheetFormatPr baseColWidth="10" defaultRowHeight="12.75" x14ac:dyDescent="0.2"/>
  <cols>
    <col min="1" max="1" width="1.7109375" style="36" customWidth="1"/>
    <col min="2" max="2" width="30.85546875" style="36" customWidth="1"/>
    <col min="3" max="3" width="5.140625" style="36" customWidth="1"/>
    <col min="4" max="4" width="15.140625" style="36" customWidth="1"/>
    <col min="5" max="5" width="2.140625" style="36" customWidth="1"/>
    <col min="6" max="6" width="1.7109375" style="36" customWidth="1"/>
    <col min="7" max="7" width="11.85546875" style="36" customWidth="1"/>
    <col min="8" max="8" width="10" style="36" customWidth="1"/>
    <col min="9" max="9" width="8.85546875" style="36" customWidth="1"/>
    <col min="10" max="10" width="9.85546875" style="36" customWidth="1"/>
    <col min="11" max="11" width="11.42578125" style="36" customWidth="1"/>
    <col min="12" max="12" width="29.28515625" style="36" customWidth="1"/>
    <col min="13" max="16384" width="11.42578125" style="36"/>
  </cols>
  <sheetData>
    <row r="1" spans="2:14" ht="18" x14ac:dyDescent="0.25">
      <c r="E1" s="42" t="s">
        <v>0</v>
      </c>
      <c r="F1" s="43"/>
      <c r="G1" s="43"/>
      <c r="H1" s="43"/>
      <c r="I1" s="43"/>
      <c r="J1" s="43"/>
      <c r="K1" s="43"/>
      <c r="L1" s="44" t="s">
        <v>1</v>
      </c>
    </row>
    <row r="2" spans="2:14" ht="15" x14ac:dyDescent="0.25">
      <c r="E2" s="45" t="s">
        <v>348</v>
      </c>
      <c r="F2" s="43"/>
      <c r="G2" s="43"/>
      <c r="H2" s="43"/>
      <c r="I2" s="43"/>
      <c r="J2" s="43"/>
      <c r="K2" s="43"/>
      <c r="L2" s="46" t="str">
        <f>+O.PUB2!L2</f>
        <v>31 DE AGOSTO DE 2018</v>
      </c>
    </row>
    <row r="3" spans="2:14" x14ac:dyDescent="0.2">
      <c r="E3" s="46" t="str">
        <f>PRESIDENCIA!E3</f>
        <v>SEGUNDA QUINCENA DE AGOSTO DE 2018</v>
      </c>
      <c r="F3" s="43"/>
      <c r="G3" s="43"/>
      <c r="H3" s="43"/>
      <c r="I3" s="43"/>
      <c r="J3" s="43"/>
      <c r="K3" s="43"/>
    </row>
    <row r="4" spans="2:14" x14ac:dyDescent="0.2">
      <c r="B4" s="47" t="s">
        <v>3</v>
      </c>
      <c r="C4" s="47"/>
      <c r="D4" s="47" t="s">
        <v>67</v>
      </c>
      <c r="E4" s="97" t="s">
        <v>4</v>
      </c>
      <c r="F4" s="97" t="s">
        <v>139</v>
      </c>
      <c r="G4" s="48" t="s">
        <v>4</v>
      </c>
      <c r="H4" s="48" t="s">
        <v>139</v>
      </c>
      <c r="I4" s="49" t="s">
        <v>174</v>
      </c>
      <c r="J4" s="50" t="s">
        <v>130</v>
      </c>
      <c r="K4" s="48" t="s">
        <v>5</v>
      </c>
      <c r="L4" s="47" t="s">
        <v>6</v>
      </c>
    </row>
    <row r="5" spans="2:14" ht="24.95" customHeight="1" x14ac:dyDescent="0.2">
      <c r="B5" s="55"/>
      <c r="C5" s="51"/>
      <c r="D5" s="37"/>
      <c r="E5" s="63"/>
      <c r="F5" s="63"/>
      <c r="G5" s="18"/>
      <c r="H5" s="18"/>
      <c r="I5" s="18"/>
      <c r="J5" s="18">
        <v>0</v>
      </c>
      <c r="K5" s="18">
        <f>E5-F5+I5-J5</f>
        <v>0</v>
      </c>
      <c r="L5" s="35"/>
    </row>
    <row r="6" spans="2:14" ht="24.95" customHeight="1" x14ac:dyDescent="0.2">
      <c r="B6" s="40" t="s">
        <v>331</v>
      </c>
      <c r="C6" s="51"/>
      <c r="D6" s="68" t="s">
        <v>300</v>
      </c>
      <c r="E6" s="63">
        <v>12791.05</v>
      </c>
      <c r="F6" s="63">
        <v>1438.7129599999996</v>
      </c>
      <c r="G6" s="18">
        <f>+E6/30.42*16</f>
        <v>6727.7054569362253</v>
      </c>
      <c r="H6" s="18">
        <f>+F6/30.42*16</f>
        <v>756.71950558842843</v>
      </c>
      <c r="I6" s="18"/>
      <c r="J6" s="18"/>
      <c r="K6" s="18">
        <f>G6-H6+I6-J6</f>
        <v>5970.9859513477968</v>
      </c>
      <c r="L6" s="35"/>
      <c r="M6" s="56"/>
    </row>
    <row r="7" spans="2:14" ht="24.95" customHeight="1" x14ac:dyDescent="0.2">
      <c r="B7" s="40" t="s">
        <v>125</v>
      </c>
      <c r="C7" s="51"/>
      <c r="D7" s="68" t="s">
        <v>72</v>
      </c>
      <c r="E7" s="63">
        <v>8484</v>
      </c>
      <c r="F7" s="63">
        <v>677.160528</v>
      </c>
      <c r="G7" s="18">
        <f>+E7/30.42*16</f>
        <v>4462.3274161735699</v>
      </c>
      <c r="H7" s="18">
        <f>+F7/30.42*16</f>
        <v>356.16595818540429</v>
      </c>
      <c r="I7" s="18"/>
      <c r="J7" s="18">
        <v>0</v>
      </c>
      <c r="K7" s="18">
        <f>G7-H7+I7-J7</f>
        <v>4106.1614579881652</v>
      </c>
      <c r="L7" s="35"/>
      <c r="M7" s="56"/>
      <c r="N7" s="56"/>
    </row>
    <row r="8" spans="2:14" ht="24.95" customHeight="1" x14ac:dyDescent="0.2">
      <c r="D8" s="57" t="s">
        <v>50</v>
      </c>
      <c r="E8" s="93">
        <f t="shared" ref="E8:K8" si="0">SUM(E5:E7)</f>
        <v>21275.05</v>
      </c>
      <c r="F8" s="93">
        <f t="shared" si="0"/>
        <v>2115.8734879999997</v>
      </c>
      <c r="G8" s="58">
        <f t="shared" si="0"/>
        <v>11190.032873109794</v>
      </c>
      <c r="H8" s="58">
        <f t="shared" si="0"/>
        <v>1112.8854637738327</v>
      </c>
      <c r="I8" s="58">
        <f t="shared" si="0"/>
        <v>0</v>
      </c>
      <c r="J8" s="58">
        <f t="shared" si="0"/>
        <v>0</v>
      </c>
      <c r="K8" s="58">
        <f t="shared" si="0"/>
        <v>10077.147409335961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22"/>
  <sheetViews>
    <sheetView topLeftCell="M1" zoomScale="80" zoomScaleNormal="80" workbookViewId="0">
      <selection activeCell="N1" sqref="N1:S1048576"/>
    </sheetView>
  </sheetViews>
  <sheetFormatPr baseColWidth="10" defaultRowHeight="12.75" x14ac:dyDescent="0.2"/>
  <cols>
    <col min="1" max="1" width="1" style="36" customWidth="1"/>
    <col min="2" max="2" width="27.85546875" style="36" customWidth="1"/>
    <col min="3" max="3" width="5" style="36" customWidth="1"/>
    <col min="4" max="4" width="17.140625" style="36" customWidth="1"/>
    <col min="5" max="5" width="1.85546875" style="36" customWidth="1"/>
    <col min="6" max="6" width="1.42578125" style="36" customWidth="1"/>
    <col min="7" max="7" width="1" style="36" customWidth="1"/>
    <col min="8" max="9" width="13.7109375" style="36" customWidth="1"/>
    <col min="10" max="10" width="10" style="36" customWidth="1"/>
    <col min="11" max="11" width="9.28515625" style="36" customWidth="1"/>
    <col min="12" max="12" width="13.140625" style="36" bestFit="1" customWidth="1"/>
    <col min="13" max="13" width="34.42578125" style="36" customWidth="1"/>
    <col min="14" max="16384" width="11.42578125" style="36"/>
  </cols>
  <sheetData>
    <row r="1" spans="1:13" ht="18" x14ac:dyDescent="0.25">
      <c r="A1" s="36" t="s">
        <v>138</v>
      </c>
      <c r="E1" s="42" t="s">
        <v>0</v>
      </c>
      <c r="F1" s="43"/>
      <c r="G1" s="43"/>
      <c r="H1" s="43"/>
      <c r="I1" s="43"/>
      <c r="J1" s="43"/>
      <c r="K1" s="43"/>
      <c r="L1" s="43"/>
      <c r="M1" s="44" t="s">
        <v>1</v>
      </c>
    </row>
    <row r="2" spans="1:13" ht="15" x14ac:dyDescent="0.25">
      <c r="E2" s="45" t="s">
        <v>212</v>
      </c>
      <c r="F2" s="43"/>
      <c r="G2" s="43"/>
      <c r="H2" s="43"/>
      <c r="I2" s="43"/>
      <c r="J2" s="43"/>
      <c r="K2" s="43"/>
      <c r="L2" s="43"/>
      <c r="M2" s="46" t="str">
        <f>PRESIDENCIA!L2</f>
        <v>31 DE AGOSTO DE 2018</v>
      </c>
    </row>
    <row r="3" spans="1:13" x14ac:dyDescent="0.2">
      <c r="B3" s="40"/>
      <c r="E3" s="46" t="str">
        <f>PRESIDENCIA!E3</f>
        <v>SEGUNDA QUINCENA DE AGOSTO DE 2018</v>
      </c>
      <c r="F3" s="43"/>
      <c r="G3" s="43"/>
      <c r="H3" s="43"/>
      <c r="I3" s="43"/>
      <c r="J3" s="43"/>
      <c r="K3" s="43"/>
      <c r="L3" s="43"/>
    </row>
    <row r="4" spans="1:13" x14ac:dyDescent="0.2">
      <c r="B4" s="47" t="s">
        <v>3</v>
      </c>
      <c r="C4" s="47"/>
      <c r="D4" s="47" t="s">
        <v>67</v>
      </c>
      <c r="E4" s="97" t="s">
        <v>4</v>
      </c>
      <c r="F4" s="97" t="s">
        <v>139</v>
      </c>
      <c r="G4" s="118" t="s">
        <v>174</v>
      </c>
      <c r="H4" s="48" t="s">
        <v>4</v>
      </c>
      <c r="I4" s="48" t="s">
        <v>139</v>
      </c>
      <c r="J4" s="119" t="s">
        <v>174</v>
      </c>
      <c r="K4" s="50" t="s">
        <v>130</v>
      </c>
      <c r="L4" s="48" t="s">
        <v>5</v>
      </c>
      <c r="M4" s="47" t="s">
        <v>6</v>
      </c>
    </row>
    <row r="5" spans="1:13" ht="21.95" customHeight="1" x14ac:dyDescent="0.2">
      <c r="B5" s="34" t="s">
        <v>256</v>
      </c>
      <c r="C5" s="116"/>
      <c r="D5" s="113" t="s">
        <v>381</v>
      </c>
      <c r="E5" s="63">
        <v>17948.73</v>
      </c>
      <c r="F5" s="63">
        <v>2540.3934079999999</v>
      </c>
      <c r="G5" s="63"/>
      <c r="H5" s="18">
        <f>+E5/30.42*16</f>
        <v>9440.4891518737659</v>
      </c>
      <c r="I5" s="18">
        <f>+F5/30.42*16</f>
        <v>1336.1701028270872</v>
      </c>
      <c r="J5" s="18">
        <f>+G5/30.42*16</f>
        <v>0</v>
      </c>
      <c r="K5" s="18"/>
      <c r="L5" s="18">
        <f>H5-I5+J5-K5</f>
        <v>8104.3190490466786</v>
      </c>
      <c r="M5" s="35"/>
    </row>
    <row r="6" spans="1:13" ht="21.95" customHeight="1" x14ac:dyDescent="0.2">
      <c r="B6" s="34" t="s">
        <v>115</v>
      </c>
      <c r="C6" s="116"/>
      <c r="D6" s="113" t="s">
        <v>100</v>
      </c>
      <c r="E6" s="63">
        <v>14210.7</v>
      </c>
      <c r="F6" s="63">
        <v>1741.9502</v>
      </c>
      <c r="G6" s="63"/>
      <c r="H6" s="18">
        <f t="shared" ref="H6:H16" si="0">+E6/30.42*16</f>
        <v>7474.3984220907296</v>
      </c>
      <c r="I6" s="18">
        <f t="shared" ref="I6:I16" si="1">+F6/30.42*16</f>
        <v>916.21312294543054</v>
      </c>
      <c r="J6" s="18">
        <f t="shared" ref="J6:J16" si="2">+G6/30.42*16</f>
        <v>0</v>
      </c>
      <c r="K6" s="18">
        <v>0</v>
      </c>
      <c r="L6" s="18">
        <f t="shared" ref="L6:L15" si="3">H6-I6+J6-K6</f>
        <v>6558.1852991452988</v>
      </c>
      <c r="M6" s="35"/>
    </row>
    <row r="7" spans="1:13" ht="21.95" customHeight="1" x14ac:dyDescent="0.2">
      <c r="B7" s="34" t="s">
        <v>61</v>
      </c>
      <c r="C7" s="116"/>
      <c r="D7" s="113" t="s">
        <v>100</v>
      </c>
      <c r="E7" s="63">
        <v>14210.7</v>
      </c>
      <c r="F7" s="63">
        <v>1741.9502</v>
      </c>
      <c r="G7" s="63"/>
      <c r="H7" s="18">
        <f t="shared" si="0"/>
        <v>7474.3984220907296</v>
      </c>
      <c r="I7" s="18">
        <f t="shared" si="1"/>
        <v>916.21312294543054</v>
      </c>
      <c r="J7" s="18">
        <f t="shared" si="2"/>
        <v>0</v>
      </c>
      <c r="K7" s="18">
        <v>1</v>
      </c>
      <c r="L7" s="18">
        <f t="shared" si="3"/>
        <v>6557.1852991452988</v>
      </c>
      <c r="M7" s="35"/>
    </row>
    <row r="8" spans="1:13" ht="21.95" customHeight="1" x14ac:dyDescent="0.2">
      <c r="B8" s="34" t="s">
        <v>180</v>
      </c>
      <c r="C8" s="116"/>
      <c r="D8" s="113" t="s">
        <v>181</v>
      </c>
      <c r="E8" s="63">
        <v>13757.1</v>
      </c>
      <c r="F8" s="63">
        <v>1645.0612399999998</v>
      </c>
      <c r="G8" s="63"/>
      <c r="H8" s="18">
        <f t="shared" si="0"/>
        <v>7235.8185404339247</v>
      </c>
      <c r="I8" s="18">
        <f t="shared" si="1"/>
        <v>865.25246022353701</v>
      </c>
      <c r="J8" s="18">
        <f t="shared" si="2"/>
        <v>0</v>
      </c>
      <c r="K8" s="18"/>
      <c r="L8" s="18">
        <f t="shared" si="3"/>
        <v>6370.5660802103876</v>
      </c>
      <c r="M8" s="35"/>
    </row>
    <row r="9" spans="1:13" ht="21.95" customHeight="1" x14ac:dyDescent="0.2">
      <c r="B9" s="34" t="s">
        <v>39</v>
      </c>
      <c r="C9" s="116"/>
      <c r="D9" s="113" t="s">
        <v>82</v>
      </c>
      <c r="E9" s="63">
        <v>8971.2000000000007</v>
      </c>
      <c r="F9" s="63">
        <v>747.67840000000024</v>
      </c>
      <c r="G9" s="63"/>
      <c r="H9" s="18">
        <f t="shared" si="0"/>
        <v>4718.5798816568049</v>
      </c>
      <c r="I9" s="18">
        <f t="shared" si="1"/>
        <v>393.25622616699548</v>
      </c>
      <c r="J9" s="18">
        <f t="shared" si="2"/>
        <v>0</v>
      </c>
      <c r="K9" s="18">
        <v>0</v>
      </c>
      <c r="L9" s="18">
        <f t="shared" si="3"/>
        <v>4325.3236554898094</v>
      </c>
      <c r="M9" s="35"/>
    </row>
    <row r="10" spans="1:13" ht="21.95" customHeight="1" x14ac:dyDescent="0.2">
      <c r="B10" s="34" t="s">
        <v>40</v>
      </c>
      <c r="C10" s="116"/>
      <c r="D10" s="113" t="s">
        <v>101</v>
      </c>
      <c r="E10" s="63">
        <v>8971.2000000000007</v>
      </c>
      <c r="F10" s="63">
        <v>747.67840000000024</v>
      </c>
      <c r="G10" s="63"/>
      <c r="H10" s="18">
        <f t="shared" si="0"/>
        <v>4718.5798816568049</v>
      </c>
      <c r="I10" s="18">
        <f t="shared" si="1"/>
        <v>393.25622616699548</v>
      </c>
      <c r="J10" s="18">
        <f t="shared" si="2"/>
        <v>0</v>
      </c>
      <c r="K10" s="18">
        <v>0</v>
      </c>
      <c r="L10" s="18">
        <f t="shared" si="3"/>
        <v>4325.3236554898094</v>
      </c>
      <c r="M10" s="35"/>
    </row>
    <row r="11" spans="1:13" ht="21.95" customHeight="1" x14ac:dyDescent="0.2">
      <c r="B11" s="34" t="s">
        <v>42</v>
      </c>
      <c r="C11" s="116"/>
      <c r="D11" s="113" t="s">
        <v>101</v>
      </c>
      <c r="E11" s="63">
        <v>8971.2000000000007</v>
      </c>
      <c r="F11" s="63">
        <v>747.67840000000024</v>
      </c>
      <c r="G11" s="63"/>
      <c r="H11" s="18">
        <f t="shared" si="0"/>
        <v>4718.5798816568049</v>
      </c>
      <c r="I11" s="18">
        <f t="shared" si="1"/>
        <v>393.25622616699548</v>
      </c>
      <c r="J11" s="18">
        <f t="shared" si="2"/>
        <v>0</v>
      </c>
      <c r="K11" s="18">
        <v>0</v>
      </c>
      <c r="L11" s="18">
        <f t="shared" si="3"/>
        <v>4325.3236554898094</v>
      </c>
      <c r="M11" s="35"/>
    </row>
    <row r="12" spans="1:13" ht="21.95" customHeight="1" x14ac:dyDescent="0.2">
      <c r="B12" s="34" t="s">
        <v>15</v>
      </c>
      <c r="C12" s="116"/>
      <c r="D12" s="113" t="s">
        <v>82</v>
      </c>
      <c r="E12" s="63">
        <v>7494.9</v>
      </c>
      <c r="F12" s="63">
        <v>569.54644800000005</v>
      </c>
      <c r="G12" s="63"/>
      <c r="H12" s="18">
        <f t="shared" si="0"/>
        <v>3942.0907297830372</v>
      </c>
      <c r="I12" s="18">
        <f t="shared" si="1"/>
        <v>299.56420670611442</v>
      </c>
      <c r="J12" s="18">
        <f t="shared" si="2"/>
        <v>0</v>
      </c>
      <c r="K12" s="18">
        <v>0</v>
      </c>
      <c r="L12" s="18">
        <f t="shared" si="3"/>
        <v>3642.5265230769228</v>
      </c>
      <c r="M12" s="35"/>
    </row>
    <row r="13" spans="1:13" ht="21.95" customHeight="1" x14ac:dyDescent="0.2">
      <c r="B13" s="34" t="s">
        <v>41</v>
      </c>
      <c r="C13" s="116"/>
      <c r="D13" s="113" t="s">
        <v>101</v>
      </c>
      <c r="E13" s="63">
        <v>5111.3999999999996</v>
      </c>
      <c r="F13" s="63"/>
      <c r="G13" s="63">
        <v>14.65</v>
      </c>
      <c r="H13" s="18">
        <f t="shared" si="0"/>
        <v>2688.4418145956606</v>
      </c>
      <c r="I13" s="18">
        <f t="shared" si="1"/>
        <v>0</v>
      </c>
      <c r="J13" s="18">
        <f t="shared" si="2"/>
        <v>7.7054569362261667</v>
      </c>
      <c r="K13" s="18">
        <v>0</v>
      </c>
      <c r="L13" s="18">
        <f t="shared" si="3"/>
        <v>2696.1472715318869</v>
      </c>
      <c r="M13" s="35"/>
    </row>
    <row r="14" spans="1:13" ht="24" x14ac:dyDescent="0.2">
      <c r="B14" s="34" t="s">
        <v>128</v>
      </c>
      <c r="C14" s="40"/>
      <c r="D14" s="115" t="s">
        <v>153</v>
      </c>
      <c r="E14" s="63">
        <v>6757.8</v>
      </c>
      <c r="F14" s="63">
        <v>235.80996800000005</v>
      </c>
      <c r="G14" s="63"/>
      <c r="H14" s="18">
        <f t="shared" si="0"/>
        <v>3554.3984220907296</v>
      </c>
      <c r="I14" s="18">
        <f t="shared" si="1"/>
        <v>124.02891150558845</v>
      </c>
      <c r="J14" s="18">
        <f t="shared" si="2"/>
        <v>0</v>
      </c>
      <c r="K14" s="18">
        <v>0</v>
      </c>
      <c r="L14" s="18">
        <f t="shared" si="3"/>
        <v>3430.3695105851411</v>
      </c>
      <c r="M14" s="35"/>
    </row>
    <row r="15" spans="1:13" ht="21.95" customHeight="1" x14ac:dyDescent="0.2">
      <c r="B15" s="34" t="s">
        <v>110</v>
      </c>
      <c r="C15" s="116"/>
      <c r="D15" s="113" t="s">
        <v>112</v>
      </c>
      <c r="E15" s="63">
        <v>8971.2000000000007</v>
      </c>
      <c r="F15" s="63">
        <v>747.67840000000024</v>
      </c>
      <c r="G15" s="63"/>
      <c r="H15" s="18">
        <f t="shared" si="0"/>
        <v>4718.5798816568049</v>
      </c>
      <c r="I15" s="18">
        <f t="shared" si="1"/>
        <v>393.25622616699548</v>
      </c>
      <c r="J15" s="18">
        <f t="shared" si="2"/>
        <v>0</v>
      </c>
      <c r="K15" s="18">
        <v>0</v>
      </c>
      <c r="L15" s="18">
        <f t="shared" si="3"/>
        <v>4325.3236554898094</v>
      </c>
      <c r="M15" s="35"/>
    </row>
    <row r="16" spans="1:13" ht="21.95" customHeight="1" x14ac:dyDescent="0.2">
      <c r="B16" s="34" t="s">
        <v>111</v>
      </c>
      <c r="C16" s="116"/>
      <c r="D16" s="113" t="s">
        <v>112</v>
      </c>
      <c r="E16" s="63">
        <v>8971.2000000000007</v>
      </c>
      <c r="F16" s="63">
        <v>747.67840000000024</v>
      </c>
      <c r="G16" s="63"/>
      <c r="H16" s="18">
        <f t="shared" si="0"/>
        <v>4718.5798816568049</v>
      </c>
      <c r="I16" s="18">
        <f t="shared" si="1"/>
        <v>393.25622616699548</v>
      </c>
      <c r="J16" s="18">
        <f t="shared" si="2"/>
        <v>0</v>
      </c>
      <c r="K16" s="18">
        <v>0</v>
      </c>
      <c r="L16" s="18">
        <f>H16-I16+J16-K16</f>
        <v>4325.3236554898094</v>
      </c>
      <c r="M16" s="35"/>
    </row>
    <row r="17" spans="2:13" x14ac:dyDescent="0.2">
      <c r="E17" s="86"/>
      <c r="F17" s="86"/>
      <c r="G17" s="86"/>
      <c r="M17" s="87"/>
    </row>
    <row r="18" spans="2:13" x14ac:dyDescent="0.2">
      <c r="D18" s="57" t="s">
        <v>50</v>
      </c>
      <c r="E18" s="120">
        <f t="shared" ref="E18:K18" si="4">SUM(E5:E17)</f>
        <v>124347.32999999999</v>
      </c>
      <c r="F18" s="120">
        <f t="shared" si="4"/>
        <v>12213.103464000002</v>
      </c>
      <c r="G18" s="120">
        <f t="shared" si="4"/>
        <v>14.65</v>
      </c>
      <c r="H18" s="121">
        <f t="shared" si="4"/>
        <v>65402.934911242599</v>
      </c>
      <c r="I18" s="121">
        <f t="shared" si="4"/>
        <v>6423.7230579881661</v>
      </c>
      <c r="J18" s="121">
        <f t="shared" si="4"/>
        <v>7.7054569362261667</v>
      </c>
      <c r="K18" s="121">
        <f t="shared" si="4"/>
        <v>1</v>
      </c>
      <c r="L18" s="121">
        <f>SUM(L5:L17)</f>
        <v>58985.917310190671</v>
      </c>
    </row>
    <row r="20" spans="2:13" x14ac:dyDescent="0.2">
      <c r="B20" s="40"/>
      <c r="C20" s="34"/>
      <c r="D20" s="51"/>
      <c r="E20" s="18"/>
      <c r="F20" s="18"/>
      <c r="G20" s="18"/>
      <c r="H20" s="18"/>
      <c r="I20" s="18"/>
      <c r="J20" s="18"/>
      <c r="K20" s="18"/>
      <c r="L20" s="18"/>
    </row>
    <row r="22" spans="2:13" x14ac:dyDescent="0.2">
      <c r="B22" s="40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14"/>
  <sheetViews>
    <sheetView topLeftCell="J1" zoomScale="80" zoomScaleNormal="80" workbookViewId="0">
      <selection activeCell="N1" sqref="N1:N1048576"/>
    </sheetView>
  </sheetViews>
  <sheetFormatPr baseColWidth="10" defaultRowHeight="12.75" x14ac:dyDescent="0.2"/>
  <cols>
    <col min="1" max="1" width="1" style="36" customWidth="1"/>
    <col min="2" max="2" width="27.85546875" style="36" customWidth="1"/>
    <col min="3" max="3" width="3.85546875" style="36" customWidth="1"/>
    <col min="4" max="4" width="17.140625" style="36" customWidth="1"/>
    <col min="5" max="5" width="1.85546875" style="36" customWidth="1"/>
    <col min="6" max="6" width="1.42578125" style="36" customWidth="1"/>
    <col min="7" max="7" width="1" style="36" customWidth="1"/>
    <col min="8" max="9" width="13.7109375" style="36" customWidth="1"/>
    <col min="10" max="10" width="10" style="36" customWidth="1"/>
    <col min="11" max="11" width="9.28515625" style="36" customWidth="1"/>
    <col min="12" max="12" width="13.140625" style="36" bestFit="1" customWidth="1"/>
    <col min="13" max="13" width="34.42578125" style="36" customWidth="1"/>
    <col min="14" max="14" width="11.28515625" style="36" bestFit="1" customWidth="1"/>
    <col min="15" max="15" width="1.140625" style="36" customWidth="1"/>
    <col min="16" max="16" width="2" style="36" customWidth="1"/>
    <col min="17" max="16384" width="11.42578125" style="36"/>
  </cols>
  <sheetData>
    <row r="1" spans="1:17" ht="18" x14ac:dyDescent="0.25">
      <c r="A1" s="36" t="s">
        <v>138</v>
      </c>
      <c r="E1" s="42" t="s">
        <v>0</v>
      </c>
      <c r="F1" s="43"/>
      <c r="G1" s="43"/>
      <c r="H1" s="43"/>
      <c r="I1" s="43"/>
      <c r="J1" s="43"/>
      <c r="K1" s="43"/>
      <c r="L1" s="43"/>
      <c r="M1" s="44" t="s">
        <v>1</v>
      </c>
    </row>
    <row r="2" spans="1:17" ht="15" x14ac:dyDescent="0.25">
      <c r="E2" s="45" t="s">
        <v>213</v>
      </c>
      <c r="F2" s="43"/>
      <c r="G2" s="43"/>
      <c r="H2" s="43"/>
      <c r="I2" s="43"/>
      <c r="J2" s="43"/>
      <c r="K2" s="43"/>
      <c r="L2" s="43"/>
      <c r="M2" s="46" t="str">
        <f>PRESIDENCIA!L2</f>
        <v>31 DE AGOSTO DE 2018</v>
      </c>
    </row>
    <row r="3" spans="1:17" x14ac:dyDescent="0.2">
      <c r="B3" s="40"/>
      <c r="E3" s="46" t="str">
        <f>PRESIDENCIA!E3</f>
        <v>SEGUNDA QUINCENA DE AGOSTO DE 2018</v>
      </c>
      <c r="F3" s="43"/>
      <c r="G3" s="43"/>
      <c r="H3" s="43"/>
      <c r="I3" s="43"/>
      <c r="J3" s="43"/>
      <c r="K3" s="43"/>
      <c r="L3" s="43"/>
    </row>
    <row r="4" spans="1:17" x14ac:dyDescent="0.2">
      <c r="B4" s="47" t="s">
        <v>3</v>
      </c>
      <c r="C4" s="47"/>
      <c r="D4" s="47" t="s">
        <v>67</v>
      </c>
      <c r="E4" s="97" t="s">
        <v>4</v>
      </c>
      <c r="F4" s="97" t="s">
        <v>139</v>
      </c>
      <c r="G4" s="118" t="s">
        <v>174</v>
      </c>
      <c r="H4" s="48" t="s">
        <v>4</v>
      </c>
      <c r="I4" s="48" t="s">
        <v>139</v>
      </c>
      <c r="J4" s="119" t="s">
        <v>174</v>
      </c>
      <c r="K4" s="50" t="s">
        <v>130</v>
      </c>
      <c r="L4" s="48" t="s">
        <v>5</v>
      </c>
      <c r="M4" s="47" t="s">
        <v>6</v>
      </c>
    </row>
    <row r="5" spans="1:17" ht="21.95" customHeight="1" x14ac:dyDescent="0.2">
      <c r="B5" s="34" t="s">
        <v>353</v>
      </c>
      <c r="C5" s="116"/>
      <c r="D5" s="113" t="s">
        <v>136</v>
      </c>
      <c r="E5" s="63">
        <v>8716.5</v>
      </c>
      <c r="F5" s="63">
        <v>706.92640000000017</v>
      </c>
      <c r="G5" s="63"/>
      <c r="H5" s="18">
        <f>+E5/30.42*16</f>
        <v>4584.6153846153848</v>
      </c>
      <c r="I5" s="18">
        <f>+F5/30.42*16</f>
        <v>371.82190664036824</v>
      </c>
      <c r="J5" s="18">
        <f>+G5/30.42*15</f>
        <v>0</v>
      </c>
      <c r="K5" s="18"/>
      <c r="L5" s="18">
        <f>H5-I5+J5-K5</f>
        <v>4212.7934779750167</v>
      </c>
      <c r="M5" s="35"/>
      <c r="N5" s="53"/>
      <c r="Q5" s="58"/>
    </row>
    <row r="6" spans="1:17" ht="21.95" customHeight="1" x14ac:dyDescent="0.2">
      <c r="B6" s="34" t="s">
        <v>290</v>
      </c>
      <c r="C6" s="116"/>
      <c r="D6" s="113" t="s">
        <v>88</v>
      </c>
      <c r="E6" s="63">
        <v>11451.2</v>
      </c>
      <c r="F6" s="63">
        <v>1171.7455040000002</v>
      </c>
      <c r="G6" s="63"/>
      <c r="H6" s="18">
        <f t="shared" ref="H6:H8" si="0">+E6/30.42*16</f>
        <v>6022.9848783694943</v>
      </c>
      <c r="I6" s="18">
        <f t="shared" ref="I6:I8" si="1">+F6/30.42*16</f>
        <v>616.30269769888241</v>
      </c>
      <c r="J6" s="18">
        <f>+G6/30.42*15</f>
        <v>0</v>
      </c>
      <c r="K6" s="18"/>
      <c r="L6" s="18">
        <f>H6-I6+J6-K6</f>
        <v>5406.6821806706121</v>
      </c>
      <c r="M6" s="35"/>
      <c r="N6" s="53"/>
      <c r="Q6" s="43"/>
    </row>
    <row r="7" spans="1:17" ht="21.95" customHeight="1" x14ac:dyDescent="0.2">
      <c r="B7" s="34" t="s">
        <v>192</v>
      </c>
      <c r="C7" s="122"/>
      <c r="D7" s="123" t="s">
        <v>193</v>
      </c>
      <c r="E7" s="86">
        <v>7952.7</v>
      </c>
      <c r="F7" s="86">
        <v>619.35508800000002</v>
      </c>
      <c r="G7" s="63"/>
      <c r="H7" s="18">
        <f>+E7/30.42*14</f>
        <v>3660.019723865877</v>
      </c>
      <c r="I7" s="18">
        <f>+F7/30.42*14</f>
        <v>285.04178934911243</v>
      </c>
      <c r="J7" s="18"/>
      <c r="K7" s="18"/>
      <c r="L7" s="18">
        <f>H7-I7+J7-K7</f>
        <v>3374.9779345167644</v>
      </c>
      <c r="M7" s="35"/>
      <c r="N7" s="53"/>
      <c r="Q7" s="43"/>
    </row>
    <row r="8" spans="1:17" ht="21.95" customHeight="1" x14ac:dyDescent="0.2">
      <c r="B8" s="34" t="s">
        <v>294</v>
      </c>
      <c r="C8" s="122"/>
      <c r="D8" s="123" t="s">
        <v>193</v>
      </c>
      <c r="E8" s="86">
        <v>7664</v>
      </c>
      <c r="F8" s="86">
        <v>587.94452799999999</v>
      </c>
      <c r="G8" s="63"/>
      <c r="H8" s="18">
        <f t="shared" si="0"/>
        <v>4031.0322156476</v>
      </c>
      <c r="I8" s="18">
        <f t="shared" si="1"/>
        <v>309.2410403681788</v>
      </c>
      <c r="J8" s="18"/>
      <c r="K8" s="18"/>
      <c r="L8" s="18">
        <f>H8-I8+J8-K8</f>
        <v>3721.7911752794212</v>
      </c>
      <c r="M8" s="35"/>
      <c r="N8" s="53"/>
      <c r="Q8" s="43"/>
    </row>
    <row r="9" spans="1:17" x14ac:dyDescent="0.2">
      <c r="E9" s="86"/>
      <c r="F9" s="86"/>
      <c r="G9" s="86"/>
      <c r="M9" s="87"/>
      <c r="Q9" s="43"/>
    </row>
    <row r="10" spans="1:17" x14ac:dyDescent="0.2">
      <c r="D10" s="57" t="s">
        <v>50</v>
      </c>
      <c r="E10" s="120">
        <f t="shared" ref="E10:L10" si="2">SUM(E5:E9)</f>
        <v>35784.400000000001</v>
      </c>
      <c r="F10" s="120">
        <f t="shared" si="2"/>
        <v>3085.9715200000001</v>
      </c>
      <c r="G10" s="120">
        <f t="shared" si="2"/>
        <v>0</v>
      </c>
      <c r="H10" s="121">
        <f t="shared" si="2"/>
        <v>18298.652202498357</v>
      </c>
      <c r="I10" s="121">
        <f t="shared" si="2"/>
        <v>1582.4074340565419</v>
      </c>
      <c r="J10" s="121">
        <f t="shared" si="2"/>
        <v>0</v>
      </c>
      <c r="K10" s="121">
        <f t="shared" si="2"/>
        <v>0</v>
      </c>
      <c r="L10" s="121">
        <f t="shared" si="2"/>
        <v>16716.244768441815</v>
      </c>
      <c r="Q10" s="43"/>
    </row>
    <row r="11" spans="1:17" x14ac:dyDescent="0.2">
      <c r="Q11" s="58"/>
    </row>
    <row r="12" spans="1:17" x14ac:dyDescent="0.2">
      <c r="B12" s="40"/>
      <c r="C12" s="34"/>
      <c r="D12" s="51"/>
      <c r="E12" s="18"/>
      <c r="F12" s="18"/>
      <c r="G12" s="18"/>
      <c r="H12" s="18"/>
      <c r="I12" s="18"/>
      <c r="J12" s="18"/>
      <c r="K12" s="18"/>
      <c r="L12" s="18"/>
      <c r="Q12" s="43"/>
    </row>
    <row r="14" spans="1:17" x14ac:dyDescent="0.2">
      <c r="B14" s="40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17"/>
  <sheetViews>
    <sheetView topLeftCell="K1" zoomScale="80" zoomScaleNormal="80" workbookViewId="0">
      <selection activeCell="N1" sqref="N1:P1048576"/>
    </sheetView>
  </sheetViews>
  <sheetFormatPr baseColWidth="10" defaultRowHeight="12.75" x14ac:dyDescent="0.2"/>
  <cols>
    <col min="1" max="1" width="1" style="36" customWidth="1"/>
    <col min="2" max="2" width="33.42578125" style="36" customWidth="1"/>
    <col min="3" max="3" width="5" style="36" customWidth="1"/>
    <col min="4" max="4" width="17.140625" style="36" customWidth="1"/>
    <col min="5" max="5" width="1.85546875" style="36" customWidth="1"/>
    <col min="6" max="6" width="1.42578125" style="36" customWidth="1"/>
    <col min="7" max="7" width="1" style="36" customWidth="1"/>
    <col min="8" max="9" width="13.7109375" style="36" customWidth="1"/>
    <col min="10" max="10" width="10" style="36" customWidth="1"/>
    <col min="11" max="11" width="9.28515625" style="36" customWidth="1"/>
    <col min="12" max="12" width="13.140625" style="36" bestFit="1" customWidth="1"/>
    <col min="13" max="13" width="34.42578125" style="36" customWidth="1"/>
    <col min="14" max="16384" width="11.42578125" style="36"/>
  </cols>
  <sheetData>
    <row r="1" spans="1:13" ht="18" x14ac:dyDescent="0.25">
      <c r="A1" s="36" t="s">
        <v>138</v>
      </c>
      <c r="E1" s="42" t="s">
        <v>0</v>
      </c>
      <c r="F1" s="43"/>
      <c r="G1" s="43"/>
      <c r="H1" s="43"/>
      <c r="I1" s="43"/>
      <c r="J1" s="43"/>
      <c r="K1" s="43"/>
      <c r="L1" s="43"/>
      <c r="M1" s="44" t="s">
        <v>1</v>
      </c>
    </row>
    <row r="2" spans="1:13" ht="15" x14ac:dyDescent="0.25">
      <c r="E2" s="45" t="s">
        <v>214</v>
      </c>
      <c r="F2" s="43"/>
      <c r="G2" s="43"/>
      <c r="H2" s="43"/>
      <c r="I2" s="43"/>
      <c r="J2" s="43"/>
      <c r="K2" s="43"/>
      <c r="L2" s="43"/>
      <c r="M2" s="46" t="str">
        <f>PRESIDENCIA!L2</f>
        <v>31 DE AGOSTO DE 2018</v>
      </c>
    </row>
    <row r="3" spans="1:13" x14ac:dyDescent="0.2">
      <c r="B3" s="40"/>
      <c r="E3" s="46" t="str">
        <f>PRESIDENCIA!E3</f>
        <v>SEGUNDA QUINCENA DE AGOSTO DE 2018</v>
      </c>
      <c r="F3" s="43"/>
      <c r="G3" s="43"/>
      <c r="H3" s="43"/>
      <c r="I3" s="43"/>
      <c r="J3" s="43"/>
      <c r="K3" s="43"/>
      <c r="L3" s="43"/>
    </row>
    <row r="4" spans="1:13" x14ac:dyDescent="0.2">
      <c r="B4" s="47" t="s">
        <v>3</v>
      </c>
      <c r="C4" s="47"/>
      <c r="D4" s="47" t="s">
        <v>67</v>
      </c>
      <c r="E4" s="97" t="s">
        <v>4</v>
      </c>
      <c r="F4" s="97" t="s">
        <v>139</v>
      </c>
      <c r="G4" s="118" t="s">
        <v>174</v>
      </c>
      <c r="H4" s="48" t="s">
        <v>4</v>
      </c>
      <c r="I4" s="48" t="s">
        <v>139</v>
      </c>
      <c r="J4" s="119" t="s">
        <v>174</v>
      </c>
      <c r="K4" s="50" t="s">
        <v>130</v>
      </c>
      <c r="L4" s="48" t="s">
        <v>5</v>
      </c>
      <c r="M4" s="47" t="s">
        <v>6</v>
      </c>
    </row>
    <row r="5" spans="1:13" ht="33.75" x14ac:dyDescent="0.2">
      <c r="B5" s="34" t="s">
        <v>162</v>
      </c>
      <c r="C5" s="116"/>
      <c r="D5" s="113" t="s">
        <v>159</v>
      </c>
      <c r="E5" s="63">
        <v>14416.5</v>
      </c>
      <c r="F5" s="63">
        <v>1785.9090799999999</v>
      </c>
      <c r="G5" s="63"/>
      <c r="H5" s="18">
        <f>+E5/30.42*16</f>
        <v>7582.6429980276134</v>
      </c>
      <c r="I5" s="18">
        <f>+F5/30.42*16</f>
        <v>939.33416436554887</v>
      </c>
      <c r="J5" s="18"/>
      <c r="K5" s="18"/>
      <c r="L5" s="18">
        <f t="shared" ref="L5:L10" si="0">H5-I5+J5-K5</f>
        <v>6643.3088336620649</v>
      </c>
      <c r="M5" s="35"/>
    </row>
    <row r="6" spans="1:13" ht="21.95" customHeight="1" x14ac:dyDescent="0.2">
      <c r="B6" s="34" t="s">
        <v>251</v>
      </c>
      <c r="C6" s="116"/>
      <c r="D6" s="113" t="s">
        <v>103</v>
      </c>
      <c r="E6" s="63">
        <v>12791.05</v>
      </c>
      <c r="F6" s="63">
        <v>1438.7129599999996</v>
      </c>
      <c r="G6" s="63"/>
      <c r="H6" s="18">
        <f t="shared" ref="H6:H11" si="1">+E6/30.42*16</f>
        <v>6727.7054569362253</v>
      </c>
      <c r="I6" s="18">
        <f t="shared" ref="I6:I11" si="2">+F6/30.42*16</f>
        <v>756.71950558842843</v>
      </c>
      <c r="J6" s="18"/>
      <c r="K6" s="18"/>
      <c r="L6" s="18">
        <f t="shared" si="0"/>
        <v>5970.9859513477968</v>
      </c>
      <c r="M6" s="35"/>
    </row>
    <row r="7" spans="1:13" ht="24" x14ac:dyDescent="0.2">
      <c r="B7" s="34" t="s">
        <v>151</v>
      </c>
      <c r="C7" s="40"/>
      <c r="D7" s="115" t="s">
        <v>152</v>
      </c>
      <c r="E7" s="63">
        <v>5546.1</v>
      </c>
      <c r="F7" s="63">
        <v>62.887008000000037</v>
      </c>
      <c r="G7" s="63"/>
      <c r="H7" s="18">
        <f t="shared" si="1"/>
        <v>2917.0808678500985</v>
      </c>
      <c r="I7" s="18">
        <f t="shared" si="2"/>
        <v>33.076664299802779</v>
      </c>
      <c r="J7" s="18">
        <f>+G7/30.42*15</f>
        <v>0</v>
      </c>
      <c r="K7" s="18"/>
      <c r="L7" s="18">
        <f t="shared" si="0"/>
        <v>2884.0042035502956</v>
      </c>
      <c r="M7" s="35"/>
    </row>
    <row r="8" spans="1:13" ht="21.95" customHeight="1" x14ac:dyDescent="0.2">
      <c r="B8" s="40" t="s">
        <v>57</v>
      </c>
      <c r="C8" s="51"/>
      <c r="D8" s="68" t="s">
        <v>95</v>
      </c>
      <c r="E8" s="63">
        <v>10999.8</v>
      </c>
      <c r="F8" s="63">
        <v>1090.8546239999998</v>
      </c>
      <c r="G8" s="63"/>
      <c r="H8" s="18">
        <f t="shared" si="1"/>
        <v>5785.5621301775145</v>
      </c>
      <c r="I8" s="18">
        <f t="shared" si="2"/>
        <v>573.7565412228796</v>
      </c>
      <c r="J8" s="18"/>
      <c r="K8" s="18"/>
      <c r="L8" s="18">
        <f t="shared" si="0"/>
        <v>5211.8055889546349</v>
      </c>
      <c r="M8" s="35"/>
    </row>
    <row r="9" spans="1:13" ht="21.95" customHeight="1" x14ac:dyDescent="0.2">
      <c r="B9" s="40" t="s">
        <v>33</v>
      </c>
      <c r="C9" s="51"/>
      <c r="D9" s="68" t="s">
        <v>83</v>
      </c>
      <c r="E9" s="63">
        <v>8994.2999999999993</v>
      </c>
      <c r="F9" s="63">
        <v>751.37440000000004</v>
      </c>
      <c r="G9" s="63"/>
      <c r="H9" s="18">
        <f t="shared" si="1"/>
        <v>4730.7297830374746</v>
      </c>
      <c r="I9" s="18">
        <f t="shared" si="2"/>
        <v>395.2002103879027</v>
      </c>
      <c r="J9" s="18">
        <f>+G9/30.42*15</f>
        <v>0</v>
      </c>
      <c r="K9" s="18"/>
      <c r="L9" s="18">
        <f t="shared" si="0"/>
        <v>4335.5295726495715</v>
      </c>
      <c r="M9" s="35"/>
    </row>
    <row r="10" spans="1:13" ht="21.95" customHeight="1" x14ac:dyDescent="0.2">
      <c r="B10" s="34" t="s">
        <v>223</v>
      </c>
      <c r="C10" s="51"/>
      <c r="D10" s="68" t="s">
        <v>95</v>
      </c>
      <c r="E10" s="63">
        <v>6306</v>
      </c>
      <c r="F10" s="63">
        <v>186.65412799999999</v>
      </c>
      <c r="G10" s="63"/>
      <c r="H10" s="18">
        <f t="shared" si="1"/>
        <v>3316.7652859960549</v>
      </c>
      <c r="I10" s="18">
        <f t="shared" si="2"/>
        <v>98.17442629848783</v>
      </c>
      <c r="J10" s="18"/>
      <c r="K10" s="18"/>
      <c r="L10" s="18">
        <f t="shared" si="0"/>
        <v>3218.5908596975669</v>
      </c>
      <c r="M10" s="35"/>
    </row>
    <row r="11" spans="1:13" ht="24" x14ac:dyDescent="0.2">
      <c r="B11" s="34" t="s">
        <v>368</v>
      </c>
      <c r="C11" s="51"/>
      <c r="D11" s="68" t="s">
        <v>252</v>
      </c>
      <c r="E11" s="63">
        <v>8964</v>
      </c>
      <c r="F11" s="63">
        <v>746.52640000000019</v>
      </c>
      <c r="G11" s="63"/>
      <c r="H11" s="18">
        <f t="shared" si="1"/>
        <v>4714.792899408284</v>
      </c>
      <c r="I11" s="18">
        <f t="shared" si="2"/>
        <v>392.65030900723218</v>
      </c>
      <c r="J11" s="18"/>
      <c r="K11" s="18"/>
      <c r="L11" s="18">
        <f>H11-I11+J11-K11</f>
        <v>4322.1425904010521</v>
      </c>
      <c r="M11" s="35"/>
    </row>
    <row r="12" spans="1:13" x14ac:dyDescent="0.2">
      <c r="E12" s="86"/>
      <c r="F12" s="86"/>
      <c r="G12" s="86"/>
      <c r="M12" s="87"/>
    </row>
    <row r="13" spans="1:13" x14ac:dyDescent="0.2">
      <c r="D13" s="57" t="s">
        <v>50</v>
      </c>
      <c r="E13" s="120">
        <f t="shared" ref="E13:K13" si="3">SUM(E5:E12)</f>
        <v>68017.75</v>
      </c>
      <c r="F13" s="120">
        <f t="shared" si="3"/>
        <v>6062.9185999999991</v>
      </c>
      <c r="G13" s="120">
        <f t="shared" si="3"/>
        <v>0</v>
      </c>
      <c r="H13" s="121">
        <f>SUM(H5:H12)</f>
        <v>35775.279421433261</v>
      </c>
      <c r="I13" s="121">
        <f>SUM(I5:I12)</f>
        <v>3188.9118211702826</v>
      </c>
      <c r="J13" s="121">
        <f t="shared" si="3"/>
        <v>0</v>
      </c>
      <c r="K13" s="121">
        <f t="shared" si="3"/>
        <v>0</v>
      </c>
      <c r="L13" s="121">
        <f>SUM(L5:L12)</f>
        <v>32586.36760026298</v>
      </c>
    </row>
    <row r="15" spans="1:13" x14ac:dyDescent="0.2">
      <c r="B15" s="40"/>
      <c r="C15" s="34"/>
      <c r="D15" s="51"/>
      <c r="E15" s="18"/>
      <c r="F15" s="18"/>
      <c r="G15" s="18"/>
      <c r="H15" s="18"/>
      <c r="I15" s="18"/>
      <c r="J15" s="18"/>
      <c r="K15" s="18"/>
      <c r="L15" s="18"/>
    </row>
    <row r="17" spans="2:2" x14ac:dyDescent="0.2">
      <c r="B17" s="40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4"/>
  <sheetViews>
    <sheetView topLeftCell="N1" zoomScale="80" zoomScaleNormal="80" workbookViewId="0">
      <selection activeCell="O1" sqref="O1:U1048576"/>
    </sheetView>
  </sheetViews>
  <sheetFormatPr baseColWidth="10" defaultRowHeight="12.75" x14ac:dyDescent="0.2"/>
  <cols>
    <col min="1" max="1" width="1" style="36" customWidth="1"/>
    <col min="2" max="2" width="31.28515625" style="36" customWidth="1"/>
    <col min="3" max="3" width="3.85546875" style="36" customWidth="1"/>
    <col min="4" max="4" width="17.140625" style="36" customWidth="1"/>
    <col min="5" max="5" width="1.85546875" style="36" customWidth="1"/>
    <col min="6" max="6" width="1.42578125" style="36" customWidth="1"/>
    <col min="7" max="7" width="1" style="36" customWidth="1"/>
    <col min="8" max="9" width="13.7109375" style="36" customWidth="1"/>
    <col min="10" max="10" width="10" style="36" customWidth="1"/>
    <col min="11" max="11" width="9.28515625" style="36" customWidth="1"/>
    <col min="12" max="12" width="13.140625" style="36" bestFit="1" customWidth="1"/>
    <col min="13" max="13" width="34.42578125" style="36" customWidth="1"/>
    <col min="14" max="14" width="5.5703125" style="36" bestFit="1" customWidth="1"/>
    <col min="15" max="16384" width="11.42578125" style="36"/>
  </cols>
  <sheetData>
    <row r="1" spans="1:16" ht="18" x14ac:dyDescent="0.25">
      <c r="A1" s="36" t="s">
        <v>138</v>
      </c>
      <c r="E1" s="42" t="s">
        <v>0</v>
      </c>
      <c r="F1" s="43"/>
      <c r="G1" s="43"/>
      <c r="H1" s="43"/>
      <c r="I1" s="43"/>
      <c r="J1" s="43"/>
      <c r="K1" s="43"/>
      <c r="L1" s="43"/>
      <c r="M1" s="44" t="s">
        <v>1</v>
      </c>
    </row>
    <row r="2" spans="1:16" ht="15" x14ac:dyDescent="0.25">
      <c r="E2" s="45" t="s">
        <v>215</v>
      </c>
      <c r="F2" s="43"/>
      <c r="G2" s="43"/>
      <c r="H2" s="43"/>
      <c r="I2" s="43"/>
      <c r="J2" s="43"/>
      <c r="K2" s="43"/>
      <c r="L2" s="43"/>
      <c r="M2" s="46" t="str">
        <f>PRESIDENCIA!L2</f>
        <v>31 DE AGOSTO DE 2018</v>
      </c>
    </row>
    <row r="3" spans="1:16" x14ac:dyDescent="0.2">
      <c r="B3" s="40"/>
      <c r="E3" s="46" t="str">
        <f>PRESIDENCIA!E3</f>
        <v>SEGUNDA QUINCENA DE AGOSTO DE 2018</v>
      </c>
      <c r="F3" s="43"/>
      <c r="G3" s="43"/>
      <c r="H3" s="43"/>
      <c r="I3" s="43"/>
      <c r="J3" s="43"/>
      <c r="K3" s="43"/>
      <c r="L3" s="43"/>
    </row>
    <row r="4" spans="1:16" x14ac:dyDescent="0.2">
      <c r="B4" s="47" t="s">
        <v>3</v>
      </c>
      <c r="C4" s="47"/>
      <c r="D4" s="47" t="s">
        <v>67</v>
      </c>
      <c r="E4" s="97" t="s">
        <v>4</v>
      </c>
      <c r="F4" s="97" t="s">
        <v>139</v>
      </c>
      <c r="G4" s="118" t="s">
        <v>174</v>
      </c>
      <c r="H4" s="48" t="s">
        <v>4</v>
      </c>
      <c r="I4" s="48" t="s">
        <v>139</v>
      </c>
      <c r="J4" s="119" t="s">
        <v>174</v>
      </c>
      <c r="K4" s="50" t="s">
        <v>130</v>
      </c>
      <c r="L4" s="48" t="s">
        <v>5</v>
      </c>
      <c r="M4" s="47" t="s">
        <v>6</v>
      </c>
    </row>
    <row r="5" spans="1:16" ht="21.95" customHeight="1" x14ac:dyDescent="0.2">
      <c r="B5" s="34"/>
      <c r="C5" s="116"/>
      <c r="D5" s="113" t="s">
        <v>254</v>
      </c>
      <c r="E5" s="63"/>
      <c r="F5" s="63"/>
      <c r="G5" s="63"/>
      <c r="H5" s="18"/>
      <c r="I5" s="18"/>
      <c r="J5" s="18"/>
      <c r="K5" s="18"/>
      <c r="L5" s="18">
        <f>H5-I5+J5-K5</f>
        <v>0</v>
      </c>
      <c r="M5" s="35"/>
      <c r="N5" s="56"/>
    </row>
    <row r="6" spans="1:16" ht="21.95" customHeight="1" x14ac:dyDescent="0.2">
      <c r="B6" s="34" t="s">
        <v>164</v>
      </c>
      <c r="C6" s="116"/>
      <c r="D6" s="113" t="s">
        <v>71</v>
      </c>
      <c r="E6" s="63">
        <v>8964</v>
      </c>
      <c r="F6" s="63">
        <v>746.52640000000019</v>
      </c>
      <c r="G6" s="63"/>
      <c r="H6" s="18">
        <f>+E6/30.42*16</f>
        <v>4714.792899408284</v>
      </c>
      <c r="I6" s="18">
        <f>+F6/30.42*16</f>
        <v>392.65030900723218</v>
      </c>
      <c r="J6" s="18"/>
      <c r="K6" s="18"/>
      <c r="L6" s="18">
        <f>H6-I6+J6-K6</f>
        <v>4322.1425904010521</v>
      </c>
      <c r="M6" s="35"/>
      <c r="N6" s="56"/>
    </row>
    <row r="7" spans="1:16" ht="21.95" customHeight="1" x14ac:dyDescent="0.2">
      <c r="B7" s="34" t="s">
        <v>116</v>
      </c>
      <c r="C7" s="116"/>
      <c r="D7" s="113" t="s">
        <v>71</v>
      </c>
      <c r="E7" s="63">
        <v>8964</v>
      </c>
      <c r="F7" s="63">
        <v>746.52640000000019</v>
      </c>
      <c r="G7" s="63"/>
      <c r="H7" s="18">
        <f t="shared" ref="H7:H9" si="0">+E7/30.42*16</f>
        <v>4714.792899408284</v>
      </c>
      <c r="I7" s="18">
        <f t="shared" ref="I7:I9" si="1">+F7/30.42*16</f>
        <v>392.65030900723218</v>
      </c>
      <c r="J7" s="18"/>
      <c r="K7" s="18"/>
      <c r="L7" s="18">
        <f>H7-I7+J7-K7</f>
        <v>4322.1425904010521</v>
      </c>
      <c r="M7" s="35"/>
      <c r="N7" s="56"/>
    </row>
    <row r="8" spans="1:16" ht="21.95" customHeight="1" x14ac:dyDescent="0.2">
      <c r="B8" s="34" t="s">
        <v>253</v>
      </c>
      <c r="C8" s="116"/>
      <c r="D8" s="113" t="s">
        <v>255</v>
      </c>
      <c r="E8" s="63">
        <v>17948.73</v>
      </c>
      <c r="F8" s="63">
        <v>2540.3934079999999</v>
      </c>
      <c r="G8" s="63"/>
      <c r="H8" s="18">
        <f t="shared" si="0"/>
        <v>9440.4891518737659</v>
      </c>
      <c r="I8" s="18">
        <f t="shared" si="1"/>
        <v>1336.1701028270872</v>
      </c>
      <c r="J8" s="18"/>
      <c r="K8" s="18"/>
      <c r="L8" s="18">
        <f>H8-I8+J8-K8</f>
        <v>8104.3190490466786</v>
      </c>
      <c r="M8" s="35"/>
      <c r="N8" s="56"/>
    </row>
    <row r="9" spans="1:16" ht="23.25" customHeight="1" x14ac:dyDescent="0.2">
      <c r="B9" s="106" t="s">
        <v>378</v>
      </c>
      <c r="D9" s="136" t="s">
        <v>389</v>
      </c>
      <c r="E9" s="86">
        <v>11281.5</v>
      </c>
      <c r="F9" s="86">
        <v>1141.3399999999999</v>
      </c>
      <c r="G9" s="86"/>
      <c r="H9" s="18">
        <f t="shared" si="0"/>
        <v>5933.7278106508875</v>
      </c>
      <c r="I9" s="18">
        <f t="shared" si="1"/>
        <v>600.31032215647588</v>
      </c>
      <c r="J9" s="18"/>
      <c r="K9" s="18"/>
      <c r="L9" s="18">
        <f>H9-I9+J9-K9</f>
        <v>5333.4174884944114</v>
      </c>
      <c r="M9" s="35"/>
      <c r="O9" s="86">
        <v>11281.5</v>
      </c>
      <c r="P9" s="86">
        <v>1141.3399999999999</v>
      </c>
    </row>
    <row r="10" spans="1:16" x14ac:dyDescent="0.2">
      <c r="D10" s="57" t="s">
        <v>50</v>
      </c>
      <c r="E10" s="120">
        <f t="shared" ref="E10:K10" si="2">SUM(E5:E9)</f>
        <v>47158.229999999996</v>
      </c>
      <c r="F10" s="120">
        <f t="shared" si="2"/>
        <v>5174.7862080000004</v>
      </c>
      <c r="G10" s="120">
        <f t="shared" si="2"/>
        <v>0</v>
      </c>
      <c r="H10" s="121">
        <f>SUM(H5:H9)</f>
        <v>24803.80276134122</v>
      </c>
      <c r="I10" s="121">
        <f>SUM(I5:I9)</f>
        <v>2721.7810429980273</v>
      </c>
      <c r="J10" s="121">
        <f t="shared" si="2"/>
        <v>0</v>
      </c>
      <c r="K10" s="121">
        <f t="shared" si="2"/>
        <v>0</v>
      </c>
      <c r="L10" s="121">
        <f>SUM(L5:L9)</f>
        <v>22082.021718343192</v>
      </c>
    </row>
    <row r="12" spans="1:16" x14ac:dyDescent="0.2">
      <c r="B12" s="40"/>
      <c r="C12" s="34"/>
      <c r="D12" s="51"/>
      <c r="E12" s="18"/>
      <c r="F12" s="18"/>
      <c r="G12" s="18"/>
      <c r="H12" s="18"/>
      <c r="I12" s="18"/>
      <c r="J12" s="18"/>
      <c r="K12" s="18"/>
      <c r="L12" s="18"/>
    </row>
    <row r="14" spans="1:16" x14ac:dyDescent="0.2">
      <c r="B14" s="40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topLeftCell="J1" zoomScale="80" zoomScaleNormal="80" workbookViewId="0">
      <selection activeCell="N1" sqref="N1:N1048576"/>
    </sheetView>
  </sheetViews>
  <sheetFormatPr baseColWidth="10" defaultRowHeight="12.75" x14ac:dyDescent="0.2"/>
  <cols>
    <col min="1" max="1" width="1" customWidth="1"/>
    <col min="2" max="2" width="32.42578125" bestFit="1" customWidth="1"/>
    <col min="3" max="3" width="5" customWidth="1"/>
    <col min="4" max="4" width="17.140625" customWidth="1"/>
    <col min="5" max="5" width="1.85546875" customWidth="1"/>
    <col min="6" max="6" width="1.42578125" customWidth="1"/>
    <col min="7" max="7" width="1" customWidth="1"/>
    <col min="8" max="9" width="13.7109375" customWidth="1"/>
    <col min="10" max="10" width="10" customWidth="1"/>
    <col min="11" max="11" width="9.28515625" customWidth="1"/>
    <col min="12" max="12" width="13.140625" bestFit="1" customWidth="1"/>
    <col min="13" max="13" width="34.42578125" customWidth="1"/>
    <col min="14" max="14" width="10.140625" style="36" bestFit="1" customWidth="1"/>
    <col min="15" max="15" width="1.140625" style="36" customWidth="1"/>
    <col min="16" max="16" width="2" style="36" customWidth="1"/>
    <col min="17" max="19" width="11.42578125" style="36"/>
  </cols>
  <sheetData>
    <row r="1" spans="1:17" ht="18" x14ac:dyDescent="0.25">
      <c r="A1" t="s">
        <v>138</v>
      </c>
      <c r="E1" s="1" t="s">
        <v>0</v>
      </c>
      <c r="F1" s="2"/>
      <c r="G1" s="2"/>
      <c r="H1" s="2"/>
      <c r="I1" s="2"/>
      <c r="J1" s="2"/>
      <c r="K1" s="2"/>
      <c r="L1" s="2"/>
      <c r="M1" s="3" t="s">
        <v>1</v>
      </c>
    </row>
    <row r="2" spans="1:17" ht="15" x14ac:dyDescent="0.25">
      <c r="E2" s="4" t="s">
        <v>216</v>
      </c>
      <c r="F2" s="2"/>
      <c r="G2" s="2"/>
      <c r="H2" s="2"/>
      <c r="I2" s="2"/>
      <c r="J2" s="2"/>
      <c r="K2" s="2"/>
      <c r="L2" s="2"/>
      <c r="M2" s="17" t="str">
        <f>PRESIDENCIA!L2</f>
        <v>31 DE AGOSTO DE 2018</v>
      </c>
    </row>
    <row r="3" spans="1:17" x14ac:dyDescent="0.2">
      <c r="B3" s="8"/>
      <c r="E3" s="17" t="str">
        <f>PRESIDENCIA!E3</f>
        <v>SEGUNDA QUINCENA DE AGOSTO DE 2018</v>
      </c>
      <c r="F3" s="2"/>
      <c r="G3" s="2"/>
      <c r="H3" s="2"/>
      <c r="I3" s="2"/>
      <c r="J3" s="2"/>
      <c r="K3" s="2"/>
      <c r="L3" s="2"/>
    </row>
    <row r="4" spans="1:17" x14ac:dyDescent="0.2">
      <c r="B4" s="6" t="s">
        <v>3</v>
      </c>
      <c r="C4" s="6"/>
      <c r="D4" s="6" t="s">
        <v>67</v>
      </c>
      <c r="E4" s="59" t="s">
        <v>4</v>
      </c>
      <c r="F4" s="59" t="s">
        <v>139</v>
      </c>
      <c r="G4" s="65" t="s">
        <v>174</v>
      </c>
      <c r="H4" s="7" t="s">
        <v>4</v>
      </c>
      <c r="I4" s="7" t="s">
        <v>139</v>
      </c>
      <c r="J4" s="39" t="s">
        <v>174</v>
      </c>
      <c r="K4" s="23" t="s">
        <v>130</v>
      </c>
      <c r="L4" s="7" t="s">
        <v>5</v>
      </c>
      <c r="M4" s="6" t="s">
        <v>6</v>
      </c>
    </row>
    <row r="5" spans="1:17" ht="21.95" customHeight="1" x14ac:dyDescent="0.2">
      <c r="B5" s="10" t="s">
        <v>161</v>
      </c>
      <c r="C5" s="32"/>
      <c r="D5" s="67" t="s">
        <v>120</v>
      </c>
      <c r="E5" s="60">
        <v>5059.95</v>
      </c>
      <c r="F5" s="60"/>
      <c r="G5" s="60">
        <v>20.25</v>
      </c>
      <c r="H5" s="11">
        <f>+E5/30.42*16</f>
        <v>2661.3806706114397</v>
      </c>
      <c r="I5" s="11">
        <f>+F5/30.42*16</f>
        <v>0</v>
      </c>
      <c r="J5" s="11">
        <f>+G5/30.42*16</f>
        <v>10.650887573964496</v>
      </c>
      <c r="K5" s="11"/>
      <c r="L5" s="11">
        <f>H5-I5+J5-K5</f>
        <v>2672.0315581854043</v>
      </c>
      <c r="M5" s="12"/>
      <c r="N5" s="53"/>
    </row>
    <row r="6" spans="1:17" ht="21.95" customHeight="1" x14ac:dyDescent="0.2">
      <c r="B6" s="10" t="s">
        <v>167</v>
      </c>
      <c r="C6" s="32"/>
      <c r="D6" s="67" t="s">
        <v>96</v>
      </c>
      <c r="E6" s="64">
        <v>9077</v>
      </c>
      <c r="F6" s="64">
        <v>764.60640000000012</v>
      </c>
      <c r="G6" s="60"/>
      <c r="H6" s="11">
        <f t="shared" ref="H6:H9" si="0">+E6/30.42*16</f>
        <v>4774.2274819197892</v>
      </c>
      <c r="I6" s="11">
        <f t="shared" ref="I6:I9" si="1">+F6/30.42*16</f>
        <v>402.15984220907302</v>
      </c>
      <c r="J6" s="11">
        <f t="shared" ref="J6:J9" si="2">+G6/30.42*16</f>
        <v>0</v>
      </c>
      <c r="K6" s="11">
        <v>0</v>
      </c>
      <c r="L6" s="11">
        <f>H6-I6+J6-K6</f>
        <v>4372.0676397107163</v>
      </c>
      <c r="M6" s="12"/>
      <c r="N6" s="53"/>
    </row>
    <row r="7" spans="1:17" ht="30" customHeight="1" x14ac:dyDescent="0.2">
      <c r="B7" s="40" t="s">
        <v>58</v>
      </c>
      <c r="C7" s="51"/>
      <c r="D7" s="68" t="s">
        <v>97</v>
      </c>
      <c r="E7" s="64">
        <v>8204.7000000000007</v>
      </c>
      <c r="F7" s="64">
        <v>646.77268800000002</v>
      </c>
      <c r="G7" s="60"/>
      <c r="H7" s="11">
        <f t="shared" si="0"/>
        <v>4315.4240631163711</v>
      </c>
      <c r="I7" s="11">
        <f t="shared" si="1"/>
        <v>340.18287337278105</v>
      </c>
      <c r="J7" s="11">
        <f t="shared" si="2"/>
        <v>0</v>
      </c>
      <c r="K7" s="11"/>
      <c r="L7" s="11">
        <f>H7-I7+J7-K7</f>
        <v>3975.24118974359</v>
      </c>
      <c r="M7" s="12"/>
      <c r="N7" s="53"/>
      <c r="O7" s="18"/>
      <c r="P7" s="18"/>
    </row>
    <row r="8" spans="1:17" ht="27.75" customHeight="1" x14ac:dyDescent="0.2">
      <c r="B8" s="40" t="s">
        <v>359</v>
      </c>
      <c r="C8" s="51"/>
      <c r="D8" s="68" t="s">
        <v>106</v>
      </c>
      <c r="E8" s="63">
        <v>10198</v>
      </c>
      <c r="F8" s="63">
        <v>947.17206399999998</v>
      </c>
      <c r="G8" s="60"/>
      <c r="H8" s="11">
        <f t="shared" si="0"/>
        <v>5363.8395792241945</v>
      </c>
      <c r="I8" s="11">
        <f t="shared" si="1"/>
        <v>498.18386009204465</v>
      </c>
      <c r="J8" s="11">
        <f t="shared" si="2"/>
        <v>0</v>
      </c>
      <c r="K8" s="11"/>
      <c r="L8" s="11">
        <f>H8-I8+J8-K8</f>
        <v>4865.6557191321499</v>
      </c>
      <c r="M8" s="12"/>
      <c r="N8" s="53"/>
      <c r="O8" s="40"/>
      <c r="Q8" s="56"/>
    </row>
    <row r="9" spans="1:17" ht="21.95" customHeight="1" x14ac:dyDescent="0.2">
      <c r="B9" s="40" t="s">
        <v>263</v>
      </c>
      <c r="C9" s="51"/>
      <c r="D9" s="68" t="s">
        <v>96</v>
      </c>
      <c r="E9" s="64">
        <v>9077</v>
      </c>
      <c r="F9" s="64">
        <v>764.60640000000012</v>
      </c>
      <c r="G9" s="60"/>
      <c r="H9" s="11">
        <f t="shared" si="0"/>
        <v>4774.2274819197892</v>
      </c>
      <c r="I9" s="11">
        <f t="shared" si="1"/>
        <v>402.15984220907302</v>
      </c>
      <c r="J9" s="11">
        <f t="shared" si="2"/>
        <v>0</v>
      </c>
      <c r="K9" s="11">
        <v>0</v>
      </c>
      <c r="L9" s="11">
        <f>H9-I9+J9-K9</f>
        <v>4372.0676397107163</v>
      </c>
      <c r="M9" s="12"/>
      <c r="N9" s="53"/>
    </row>
    <row r="10" spans="1:17" x14ac:dyDescent="0.2">
      <c r="E10" s="62"/>
      <c r="F10" s="62"/>
      <c r="G10" s="62"/>
      <c r="M10" s="22"/>
    </row>
    <row r="11" spans="1:17" x14ac:dyDescent="0.2">
      <c r="D11" s="15" t="s">
        <v>50</v>
      </c>
      <c r="E11" s="66">
        <f t="shared" ref="E11:L11" si="3">SUM(E5:E10)</f>
        <v>41616.65</v>
      </c>
      <c r="F11" s="66">
        <f t="shared" si="3"/>
        <v>3123.1575520000001</v>
      </c>
      <c r="G11" s="66">
        <f t="shared" si="3"/>
        <v>20.25</v>
      </c>
      <c r="H11" s="21">
        <f t="shared" si="3"/>
        <v>21889.099276791581</v>
      </c>
      <c r="I11" s="21">
        <f t="shared" si="3"/>
        <v>1642.6864178829717</v>
      </c>
      <c r="J11" s="21">
        <f t="shared" si="3"/>
        <v>10.650887573964496</v>
      </c>
      <c r="K11" s="21">
        <f t="shared" si="3"/>
        <v>0</v>
      </c>
      <c r="L11" s="21">
        <f t="shared" si="3"/>
        <v>20257.063746482578</v>
      </c>
    </row>
    <row r="13" spans="1:17" x14ac:dyDescent="0.2">
      <c r="B13" s="8"/>
      <c r="C13" s="10"/>
      <c r="D13" s="13"/>
      <c r="E13" s="11"/>
      <c r="F13" s="11"/>
      <c r="G13" s="11"/>
      <c r="H13" s="11"/>
      <c r="I13" s="11"/>
      <c r="J13" s="11"/>
      <c r="K13" s="11"/>
      <c r="L13" s="11"/>
    </row>
    <row r="15" spans="1:17" x14ac:dyDescent="0.2">
      <c r="B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16"/>
  <sheetViews>
    <sheetView topLeftCell="I1" zoomScale="80" zoomScaleNormal="80" workbookViewId="0">
      <selection activeCell="P8" sqref="P8"/>
    </sheetView>
  </sheetViews>
  <sheetFormatPr baseColWidth="10" defaultRowHeight="12.75" x14ac:dyDescent="0.2"/>
  <cols>
    <col min="1" max="1" width="1.7109375" style="36" customWidth="1"/>
    <col min="2" max="2" width="33.42578125" style="36" customWidth="1"/>
    <col min="3" max="3" width="5.140625" style="36" customWidth="1"/>
    <col min="4" max="4" width="15" style="36" customWidth="1"/>
    <col min="5" max="5" width="1" style="36" customWidth="1"/>
    <col min="6" max="6" width="1.42578125" style="36" customWidth="1"/>
    <col min="7" max="7" width="11.7109375" style="36" customWidth="1"/>
    <col min="8" max="8" width="10.140625" style="36" customWidth="1"/>
    <col min="9" max="9" width="10" style="36" customWidth="1"/>
    <col min="10" max="10" width="8.85546875" style="36" customWidth="1"/>
    <col min="11" max="11" width="11.28515625" style="36" bestFit="1" customWidth="1"/>
    <col min="12" max="12" width="32" style="36" customWidth="1"/>
    <col min="13" max="14" width="11.42578125" style="36"/>
    <col min="15" max="15" width="11.42578125" style="43"/>
    <col min="16" max="16384" width="11.42578125" style="36"/>
  </cols>
  <sheetData>
    <row r="1" spans="2:15" ht="18" x14ac:dyDescent="0.25">
      <c r="E1" s="42" t="s">
        <v>0</v>
      </c>
      <c r="F1" s="43"/>
      <c r="G1" s="43"/>
      <c r="H1" s="43"/>
      <c r="I1" s="42"/>
      <c r="J1" s="43"/>
      <c r="K1" s="43"/>
      <c r="L1" s="44" t="s">
        <v>1</v>
      </c>
    </row>
    <row r="2" spans="2:15" ht="15" x14ac:dyDescent="0.25">
      <c r="E2" s="45" t="s">
        <v>339</v>
      </c>
      <c r="F2" s="43"/>
      <c r="G2" s="43"/>
      <c r="H2" s="43"/>
      <c r="I2" s="45"/>
      <c r="J2" s="43"/>
      <c r="K2" s="43"/>
      <c r="L2" s="46" t="str">
        <f>+O.PUB!L2</f>
        <v>31 DE AGOSTO DE 2018</v>
      </c>
    </row>
    <row r="3" spans="2:15" x14ac:dyDescent="0.2">
      <c r="E3" s="46" t="str">
        <f>+O.PUB!E3</f>
        <v>SEGUNDA QUINCENA DE AGOSTO DE 2018</v>
      </c>
      <c r="F3" s="43"/>
      <c r="G3" s="43"/>
      <c r="H3" s="43"/>
      <c r="I3" s="46"/>
      <c r="J3" s="43"/>
      <c r="K3" s="43"/>
    </row>
    <row r="4" spans="2:15" x14ac:dyDescent="0.2">
      <c r="E4" s="96"/>
      <c r="F4" s="43"/>
      <c r="G4" s="43"/>
      <c r="H4" s="43"/>
      <c r="I4" s="96"/>
      <c r="J4" s="43"/>
      <c r="K4" s="43"/>
    </row>
    <row r="5" spans="2:15" x14ac:dyDescent="0.2">
      <c r="B5" s="47" t="s">
        <v>3</v>
      </c>
      <c r="C5" s="47"/>
      <c r="D5" s="47" t="s">
        <v>67</v>
      </c>
      <c r="E5" s="97" t="s">
        <v>4</v>
      </c>
      <c r="F5" s="97" t="s">
        <v>139</v>
      </c>
      <c r="G5" s="48" t="s">
        <v>4</v>
      </c>
      <c r="H5" s="48" t="s">
        <v>139</v>
      </c>
      <c r="I5" s="98" t="s">
        <v>174</v>
      </c>
      <c r="J5" s="48" t="s">
        <v>130</v>
      </c>
      <c r="K5" s="48" t="s">
        <v>5</v>
      </c>
      <c r="L5" s="47" t="s">
        <v>6</v>
      </c>
    </row>
    <row r="6" spans="2:15" x14ac:dyDescent="0.2">
      <c r="E6" s="86"/>
      <c r="F6" s="86"/>
    </row>
    <row r="7" spans="2:15" ht="36" x14ac:dyDescent="0.2">
      <c r="B7" s="40" t="s">
        <v>341</v>
      </c>
      <c r="D7" s="68" t="s">
        <v>388</v>
      </c>
      <c r="E7" s="63">
        <v>17930.3</v>
      </c>
      <c r="F7" s="63">
        <v>2536.46</v>
      </c>
      <c r="G7" s="18">
        <f>+E7/30.42*16</f>
        <v>9430.7955292570659</v>
      </c>
      <c r="H7" s="18">
        <f>+F7/30.42*16</f>
        <v>1334.1012491781721</v>
      </c>
      <c r="I7" s="18"/>
      <c r="J7" s="18"/>
      <c r="K7" s="18">
        <f>G7-H7+I7-J7</f>
        <v>8096.6942800788938</v>
      </c>
      <c r="L7" s="35"/>
      <c r="M7" s="56"/>
      <c r="N7" s="56"/>
      <c r="O7" s="58"/>
    </row>
    <row r="8" spans="2:15" ht="31.5" customHeight="1" x14ac:dyDescent="0.2">
      <c r="B8" s="40"/>
      <c r="D8" s="37"/>
      <c r="E8" s="86"/>
      <c r="F8" s="86"/>
      <c r="G8" s="18">
        <f>+E8/30.42*15</f>
        <v>0</v>
      </c>
      <c r="H8" s="18">
        <f>+F8/30.42*15</f>
        <v>0</v>
      </c>
      <c r="K8" s="18">
        <f>G8-H8+I8-J8</f>
        <v>0</v>
      </c>
      <c r="L8" s="35"/>
    </row>
    <row r="9" spans="2:15" ht="21.95" customHeight="1" x14ac:dyDescent="0.2">
      <c r="D9" s="57" t="s">
        <v>50</v>
      </c>
      <c r="E9" s="93">
        <f t="shared" ref="E9:J9" si="0">SUM(E7:E8)</f>
        <v>17930.3</v>
      </c>
      <c r="F9" s="93">
        <f t="shared" si="0"/>
        <v>2536.46</v>
      </c>
      <c r="G9" s="58">
        <f>SUM(G7:G8)</f>
        <v>9430.7955292570659</v>
      </c>
      <c r="H9" s="58">
        <f>SUM(H7:H8)</f>
        <v>1334.1012491781721</v>
      </c>
      <c r="I9" s="58">
        <f t="shared" si="0"/>
        <v>0</v>
      </c>
      <c r="J9" s="58">
        <f t="shared" si="0"/>
        <v>0</v>
      </c>
      <c r="K9" s="58">
        <f>SUM(K7:K8)</f>
        <v>8096.6942800788938</v>
      </c>
    </row>
    <row r="10" spans="2:15" ht="21.95" customHeight="1" x14ac:dyDescent="0.2"/>
    <row r="13" spans="2:15" x14ac:dyDescent="0.2">
      <c r="O13" s="58"/>
    </row>
    <row r="14" spans="2:15" x14ac:dyDescent="0.2">
      <c r="D14" s="114"/>
    </row>
    <row r="15" spans="2:15" x14ac:dyDescent="0.2">
      <c r="D15" s="114"/>
    </row>
    <row r="16" spans="2:15" x14ac:dyDescent="0.2">
      <c r="D16" s="114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L17"/>
  <sheetViews>
    <sheetView topLeftCell="M1" zoomScale="90" zoomScaleNormal="90" workbookViewId="0">
      <pane ySplit="5" topLeftCell="A6" activePane="bottomLeft" state="frozen"/>
      <selection activeCell="F18" sqref="F18"/>
      <selection pane="bottomLeft" activeCell="M1" sqref="M1:Q1048576"/>
    </sheetView>
  </sheetViews>
  <sheetFormatPr baseColWidth="10" defaultRowHeight="12.75" x14ac:dyDescent="0.2"/>
  <cols>
    <col min="1" max="1" width="1.7109375" style="36" customWidth="1"/>
    <col min="2" max="2" width="31.28515625" style="36" customWidth="1"/>
    <col min="3" max="3" width="5.42578125" style="36" customWidth="1"/>
    <col min="4" max="4" width="12.5703125" style="36" customWidth="1"/>
    <col min="5" max="5" width="1" style="43" customWidth="1"/>
    <col min="6" max="6" width="2" style="43" customWidth="1"/>
    <col min="7" max="7" width="13" style="43" customWidth="1"/>
    <col min="8" max="8" width="11.140625" style="43" customWidth="1"/>
    <col min="9" max="9" width="11.28515625" style="43" customWidth="1"/>
    <col min="10" max="10" width="7.28515625" style="43" customWidth="1"/>
    <col min="11" max="11" width="12.140625" style="43" bestFit="1" customWidth="1"/>
    <col min="12" max="12" width="26.7109375" style="36" customWidth="1"/>
    <col min="13" max="16384" width="11.42578125" style="36"/>
  </cols>
  <sheetData>
    <row r="1" spans="2:12" ht="18" x14ac:dyDescent="0.25">
      <c r="E1" s="42" t="s">
        <v>0</v>
      </c>
      <c r="I1" s="42"/>
      <c r="L1" s="44" t="s">
        <v>1</v>
      </c>
    </row>
    <row r="2" spans="2:12" ht="15" x14ac:dyDescent="0.25">
      <c r="E2" s="45" t="s">
        <v>204</v>
      </c>
      <c r="I2" s="45"/>
      <c r="L2" s="46" t="s">
        <v>386</v>
      </c>
    </row>
    <row r="3" spans="2:12" x14ac:dyDescent="0.2">
      <c r="E3" s="95" t="s">
        <v>385</v>
      </c>
      <c r="I3" s="96"/>
    </row>
    <row r="4" spans="2:12" x14ac:dyDescent="0.2">
      <c r="E4" s="96" t="s">
        <v>131</v>
      </c>
      <c r="I4" s="96"/>
    </row>
    <row r="5" spans="2:12" x14ac:dyDescent="0.2">
      <c r="B5" s="47" t="s">
        <v>3</v>
      </c>
      <c r="C5" s="47"/>
      <c r="D5" s="47" t="s">
        <v>67</v>
      </c>
      <c r="E5" s="97" t="s">
        <v>4</v>
      </c>
      <c r="F5" s="97" t="s">
        <v>139</v>
      </c>
      <c r="G5" s="48" t="s">
        <v>4</v>
      </c>
      <c r="H5" s="48" t="s">
        <v>139</v>
      </c>
      <c r="I5" s="98" t="s">
        <v>174</v>
      </c>
      <c r="J5" s="48" t="s">
        <v>130</v>
      </c>
      <c r="K5" s="48" t="s">
        <v>5</v>
      </c>
      <c r="L5" s="47" t="s">
        <v>6</v>
      </c>
    </row>
    <row r="6" spans="2:12" x14ac:dyDescent="0.2">
      <c r="B6" s="99"/>
      <c r="C6" s="99"/>
      <c r="D6" s="99"/>
      <c r="E6" s="100"/>
      <c r="F6" s="100"/>
      <c r="G6" s="100"/>
      <c r="H6" s="100"/>
      <c r="I6" s="100"/>
      <c r="J6" s="100"/>
      <c r="K6" s="100"/>
      <c r="L6" s="99"/>
    </row>
    <row r="7" spans="2:12" ht="24.95" customHeight="1" x14ac:dyDescent="0.2">
      <c r="B7" s="40" t="s">
        <v>244</v>
      </c>
      <c r="C7" s="51"/>
      <c r="D7" s="68" t="s">
        <v>68</v>
      </c>
      <c r="E7" s="18">
        <v>67351.399999999994</v>
      </c>
      <c r="F7" s="18">
        <v>15914.849999999999</v>
      </c>
      <c r="G7" s="18">
        <f>E7/30.42*16</f>
        <v>35424.799474030238</v>
      </c>
      <c r="H7" s="18">
        <f>+F7/30.42*16</f>
        <v>8370.7297830374737</v>
      </c>
      <c r="I7" s="18"/>
      <c r="J7" s="18">
        <v>0</v>
      </c>
      <c r="K7" s="18">
        <f>G7-H7+I7-J7</f>
        <v>27054.069690992765</v>
      </c>
      <c r="L7" s="35"/>
    </row>
    <row r="8" spans="2:12" ht="24.95" customHeight="1" x14ac:dyDescent="0.2">
      <c r="B8" s="40" t="s">
        <v>247</v>
      </c>
      <c r="C8" s="51"/>
      <c r="D8" s="68" t="s">
        <v>140</v>
      </c>
      <c r="E8" s="63">
        <v>24395</v>
      </c>
      <c r="F8" s="63">
        <v>3917.32</v>
      </c>
      <c r="G8" s="18">
        <f t="shared" ref="G8:G13" si="0">E8/30.42*16</f>
        <v>12831.0322156476</v>
      </c>
      <c r="H8" s="18">
        <f t="shared" ref="H8:H13" si="1">+F8/30.42*16</f>
        <v>2060.3918474687707</v>
      </c>
      <c r="I8" s="18"/>
      <c r="J8" s="18">
        <v>0</v>
      </c>
      <c r="K8" s="18">
        <f t="shared" ref="K8:K13" si="2">G8-H8+I8-J8</f>
        <v>10770.640368178829</v>
      </c>
      <c r="L8" s="35"/>
    </row>
    <row r="9" spans="2:12" ht="24.95" customHeight="1" x14ac:dyDescent="0.2">
      <c r="B9" s="40" t="s">
        <v>8</v>
      </c>
      <c r="C9" s="51"/>
      <c r="D9" s="68" t="s">
        <v>73</v>
      </c>
      <c r="E9" s="63">
        <v>13982</v>
      </c>
      <c r="F9" s="63">
        <v>1693.62</v>
      </c>
      <c r="G9" s="18">
        <f t="shared" si="0"/>
        <v>7354.1091387245233</v>
      </c>
      <c r="H9" s="18">
        <f t="shared" si="1"/>
        <v>890.79289940828392</v>
      </c>
      <c r="I9" s="18"/>
      <c r="J9" s="18"/>
      <c r="K9" s="18">
        <f t="shared" si="2"/>
        <v>6463.3162393162393</v>
      </c>
      <c r="L9" s="35"/>
    </row>
    <row r="10" spans="2:12" ht="24.95" customHeight="1" x14ac:dyDescent="0.2">
      <c r="B10" s="34" t="s">
        <v>245</v>
      </c>
      <c r="C10" s="51"/>
      <c r="D10" s="68" t="s">
        <v>246</v>
      </c>
      <c r="E10" s="63">
        <v>16659.310000000001</v>
      </c>
      <c r="F10" s="63">
        <v>2264.9732960000001</v>
      </c>
      <c r="G10" s="18">
        <f t="shared" si="0"/>
        <v>8762.2932281393823</v>
      </c>
      <c r="H10" s="18">
        <f t="shared" si="1"/>
        <v>1191.3074535174228</v>
      </c>
      <c r="I10" s="18"/>
      <c r="J10" s="18">
        <v>0</v>
      </c>
      <c r="K10" s="18">
        <f t="shared" si="2"/>
        <v>7570.9857746219595</v>
      </c>
      <c r="L10" s="35"/>
    </row>
    <row r="11" spans="2:12" ht="24.95" customHeight="1" x14ac:dyDescent="0.2">
      <c r="B11" s="40" t="s">
        <v>157</v>
      </c>
      <c r="C11" s="51"/>
      <c r="D11" s="68" t="s">
        <v>156</v>
      </c>
      <c r="E11" s="63">
        <v>28420.82</v>
      </c>
      <c r="F11" s="63">
        <v>4867.9272000000001</v>
      </c>
      <c r="G11" s="18">
        <f t="shared" si="0"/>
        <v>14948.491781722551</v>
      </c>
      <c r="H11" s="18">
        <f t="shared" si="1"/>
        <v>2560.3824852071007</v>
      </c>
      <c r="I11" s="18"/>
      <c r="J11" s="18">
        <v>0</v>
      </c>
      <c r="K11" s="18">
        <f t="shared" si="2"/>
        <v>12388.109296515449</v>
      </c>
      <c r="L11" s="35"/>
    </row>
    <row r="12" spans="2:12" ht="24.95" customHeight="1" x14ac:dyDescent="0.2">
      <c r="B12" s="40" t="s">
        <v>248</v>
      </c>
      <c r="C12" s="51"/>
      <c r="D12" s="68" t="s">
        <v>249</v>
      </c>
      <c r="E12" s="63">
        <v>11483</v>
      </c>
      <c r="F12" s="63">
        <v>1177.444064</v>
      </c>
      <c r="G12" s="18">
        <f t="shared" si="0"/>
        <v>6039.7107166337928</v>
      </c>
      <c r="H12" s="18">
        <f t="shared" si="1"/>
        <v>619.29996791584483</v>
      </c>
      <c r="I12" s="18"/>
      <c r="J12" s="18"/>
      <c r="K12" s="18">
        <f t="shared" si="2"/>
        <v>5420.4107487179481</v>
      </c>
      <c r="L12" s="35"/>
    </row>
    <row r="13" spans="2:12" ht="24.95" customHeight="1" x14ac:dyDescent="0.2">
      <c r="B13" s="40"/>
      <c r="C13" s="51"/>
      <c r="D13" s="68" t="s">
        <v>250</v>
      </c>
      <c r="E13" s="63"/>
      <c r="F13" s="63"/>
      <c r="G13" s="18">
        <f t="shared" si="0"/>
        <v>0</v>
      </c>
      <c r="H13" s="18">
        <f t="shared" si="1"/>
        <v>0</v>
      </c>
      <c r="I13" s="18"/>
      <c r="J13" s="18"/>
      <c r="K13" s="18">
        <f t="shared" si="2"/>
        <v>0</v>
      </c>
      <c r="L13" s="35"/>
    </row>
    <row r="14" spans="2:12" ht="21.95" customHeight="1" x14ac:dyDescent="0.2">
      <c r="B14" s="34"/>
      <c r="C14" s="34"/>
      <c r="D14" s="102"/>
      <c r="E14" s="90"/>
      <c r="F14" s="90"/>
      <c r="G14" s="90"/>
      <c r="H14" s="90"/>
      <c r="I14" s="90"/>
      <c r="J14" s="90" t="s">
        <v>131</v>
      </c>
      <c r="K14" s="18"/>
      <c r="L14" s="101"/>
    </row>
    <row r="15" spans="2:12" ht="21.95" customHeight="1" x14ac:dyDescent="0.2">
      <c r="B15" s="34"/>
      <c r="C15" s="34"/>
      <c r="D15" s="57" t="s">
        <v>50</v>
      </c>
      <c r="E15" s="58">
        <f t="shared" ref="E15:J15" si="3">SUM(E7:E14)</f>
        <v>162291.53</v>
      </c>
      <c r="F15" s="58">
        <f t="shared" si="3"/>
        <v>29836.134559999995</v>
      </c>
      <c r="G15" s="58">
        <f>SUM(G7:G14)</f>
        <v>85360.4365548981</v>
      </c>
      <c r="H15" s="58">
        <f>SUM(H7:H14)</f>
        <v>15692.904436554898</v>
      </c>
      <c r="I15" s="58">
        <f t="shared" si="3"/>
        <v>0</v>
      </c>
      <c r="J15" s="58">
        <f t="shared" si="3"/>
        <v>0</v>
      </c>
      <c r="K15" s="58">
        <f>SUM(K7:K14)</f>
        <v>69667.532118343181</v>
      </c>
      <c r="L15" s="101"/>
    </row>
    <row r="17" spans="2:11" x14ac:dyDescent="0.2">
      <c r="B17" s="36" t="s">
        <v>131</v>
      </c>
      <c r="D17" s="57"/>
      <c r="E17" s="58"/>
      <c r="F17" s="58"/>
      <c r="G17" s="58"/>
      <c r="H17" s="58"/>
      <c r="I17" s="58"/>
      <c r="J17" s="58"/>
      <c r="K17" s="58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J42"/>
  <sheetViews>
    <sheetView tabSelected="1" topLeftCell="J1" workbookViewId="0">
      <selection activeCell="L7" sqref="L7"/>
    </sheetView>
  </sheetViews>
  <sheetFormatPr baseColWidth="10" defaultRowHeight="12.75" x14ac:dyDescent="0.2"/>
  <cols>
    <col min="1" max="1" width="1.140625" style="26" customWidth="1"/>
    <col min="2" max="2" width="24" style="26" customWidth="1"/>
    <col min="3" max="3" width="6.140625" style="26" customWidth="1"/>
    <col min="4" max="4" width="20.5703125" style="26" customWidth="1"/>
    <col min="5" max="5" width="10.42578125" style="26" customWidth="1"/>
    <col min="6" max="6" width="7.5703125" style="26" customWidth="1"/>
    <col min="7" max="7" width="9.140625" style="26" customWidth="1"/>
    <col min="8" max="8" width="8.5703125" style="26" customWidth="1"/>
    <col min="9" max="9" width="10.42578125" style="26" customWidth="1"/>
    <col min="10" max="10" width="25.140625" style="26" customWidth="1"/>
    <col min="11" max="16384" width="11.42578125" style="26"/>
  </cols>
  <sheetData>
    <row r="1" spans="1:10" ht="18" x14ac:dyDescent="0.25">
      <c r="A1" s="26" t="s">
        <v>138</v>
      </c>
      <c r="E1" s="1" t="s">
        <v>0</v>
      </c>
      <c r="F1" s="27"/>
      <c r="G1" s="27"/>
      <c r="H1" s="27"/>
      <c r="I1" s="27"/>
      <c r="J1" s="28" t="s">
        <v>1</v>
      </c>
    </row>
    <row r="2" spans="1:10" ht="15" x14ac:dyDescent="0.25">
      <c r="E2" s="4" t="s">
        <v>190</v>
      </c>
      <c r="F2" s="27"/>
      <c r="G2" s="27"/>
      <c r="H2" s="27"/>
      <c r="I2" s="27"/>
      <c r="J2" s="17" t="str">
        <f>PRESIDENCIA!L2</f>
        <v>31 DE AGOSTO DE 2018</v>
      </c>
    </row>
    <row r="3" spans="1:10" x14ac:dyDescent="0.2">
      <c r="B3" s="8"/>
      <c r="E3" s="17" t="str">
        <f>PRESIDENCIA!E3</f>
        <v>SEGUNDA QUINCENA DE AGOSTO DE 2018</v>
      </c>
      <c r="F3" s="27"/>
      <c r="G3" s="27"/>
      <c r="H3" s="27"/>
      <c r="I3" s="27"/>
    </row>
    <row r="4" spans="1:10" x14ac:dyDescent="0.2">
      <c r="B4" s="29" t="s">
        <v>3</v>
      </c>
      <c r="C4" s="29"/>
      <c r="D4" s="29" t="s">
        <v>67</v>
      </c>
      <c r="E4" s="23" t="s">
        <v>4</v>
      </c>
      <c r="F4" s="23" t="s">
        <v>139</v>
      </c>
      <c r="G4" s="38" t="s">
        <v>174</v>
      </c>
      <c r="H4" s="23" t="s">
        <v>130</v>
      </c>
      <c r="I4" s="23" t="s">
        <v>5</v>
      </c>
      <c r="J4" s="29" t="s">
        <v>6</v>
      </c>
    </row>
    <row r="5" spans="1:10" ht="24.75" customHeight="1" x14ac:dyDescent="0.2">
      <c r="B5" s="8" t="s">
        <v>35</v>
      </c>
      <c r="C5" s="13"/>
      <c r="D5" s="9" t="s">
        <v>94</v>
      </c>
      <c r="E5" s="11">
        <v>4256.7</v>
      </c>
      <c r="F5" s="11"/>
      <c r="G5" s="11"/>
      <c r="H5" s="11"/>
      <c r="I5" s="11">
        <f>E5-F5+G5-H5</f>
        <v>4256.7</v>
      </c>
      <c r="J5" s="26" t="s">
        <v>154</v>
      </c>
    </row>
    <row r="6" spans="1:10" ht="24.75" customHeight="1" x14ac:dyDescent="0.2">
      <c r="B6" s="8"/>
      <c r="C6" s="13"/>
      <c r="D6" s="9"/>
      <c r="E6" s="11"/>
      <c r="F6" s="11"/>
      <c r="G6" s="11"/>
      <c r="H6" s="11"/>
      <c r="I6" s="11">
        <f t="shared" ref="I6:I14" si="0">E6-F6+G6-H6</f>
        <v>0</v>
      </c>
      <c r="J6" s="26" t="s">
        <v>154</v>
      </c>
    </row>
    <row r="7" spans="1:10" ht="24.75" customHeight="1" x14ac:dyDescent="0.2">
      <c r="B7" s="8" t="s">
        <v>36</v>
      </c>
      <c r="C7" s="13"/>
      <c r="D7" s="9" t="s">
        <v>94</v>
      </c>
      <c r="E7" s="11">
        <v>4256.7</v>
      </c>
      <c r="F7" s="11"/>
      <c r="G7" s="11"/>
      <c r="H7" s="11"/>
      <c r="I7" s="11">
        <f t="shared" si="0"/>
        <v>4256.7</v>
      </c>
      <c r="J7" s="26" t="s">
        <v>154</v>
      </c>
    </row>
    <row r="8" spans="1:10" ht="24.75" customHeight="1" x14ac:dyDescent="0.2">
      <c r="B8" s="8"/>
      <c r="C8" s="8"/>
      <c r="D8" s="8"/>
      <c r="E8" s="11"/>
      <c r="F8" s="11"/>
      <c r="G8" s="11"/>
      <c r="H8" s="11"/>
      <c r="I8" s="11">
        <f t="shared" si="0"/>
        <v>0</v>
      </c>
      <c r="J8" s="26" t="s">
        <v>154</v>
      </c>
    </row>
    <row r="9" spans="1:10" ht="24.75" customHeight="1" x14ac:dyDescent="0.2">
      <c r="B9" s="8" t="s">
        <v>28</v>
      </c>
      <c r="C9" s="14"/>
      <c r="D9" s="19" t="s">
        <v>72</v>
      </c>
      <c r="E9" s="25">
        <v>4133.8500000000004</v>
      </c>
      <c r="F9" s="25"/>
      <c r="G9" s="11"/>
      <c r="H9" s="11"/>
      <c r="I9" s="11">
        <f t="shared" si="0"/>
        <v>4133.8500000000004</v>
      </c>
      <c r="J9" s="26" t="s">
        <v>154</v>
      </c>
    </row>
    <row r="10" spans="1:10" ht="24.75" customHeight="1" x14ac:dyDescent="0.2">
      <c r="B10" s="8"/>
      <c r="C10" s="8"/>
      <c r="D10" s="8"/>
      <c r="E10" s="11"/>
      <c r="F10" s="11"/>
      <c r="G10" s="11"/>
      <c r="H10" s="11"/>
      <c r="I10" s="11">
        <f t="shared" si="0"/>
        <v>0</v>
      </c>
      <c r="J10" s="26" t="s">
        <v>154</v>
      </c>
    </row>
    <row r="11" spans="1:10" ht="24.75" customHeight="1" x14ac:dyDescent="0.2">
      <c r="B11" s="40" t="s">
        <v>37</v>
      </c>
      <c r="C11" s="51"/>
      <c r="D11" s="37" t="s">
        <v>94</v>
      </c>
      <c r="E11" s="25">
        <v>3186.54</v>
      </c>
      <c r="F11" s="64"/>
      <c r="G11" s="64"/>
      <c r="H11" s="11"/>
      <c r="I11" s="11">
        <f t="shared" si="0"/>
        <v>3186.54</v>
      </c>
      <c r="J11" s="26" t="s">
        <v>154</v>
      </c>
    </row>
    <row r="12" spans="1:10" ht="24.75" customHeight="1" x14ac:dyDescent="0.2">
      <c r="B12" s="10"/>
      <c r="C12" s="8"/>
      <c r="D12" s="8"/>
      <c r="E12" s="11"/>
      <c r="F12" s="11"/>
      <c r="G12" s="11"/>
      <c r="H12" s="11"/>
      <c r="I12" s="11">
        <f t="shared" si="0"/>
        <v>0</v>
      </c>
      <c r="J12" s="26" t="s">
        <v>154</v>
      </c>
    </row>
    <row r="13" spans="1:10" ht="24.75" customHeight="1" x14ac:dyDescent="0.2">
      <c r="B13" s="10"/>
      <c r="C13" s="8"/>
      <c r="D13" s="8"/>
      <c r="E13" s="11"/>
      <c r="F13" s="11"/>
      <c r="G13" s="11"/>
      <c r="H13" s="11"/>
      <c r="I13" s="11">
        <f t="shared" si="0"/>
        <v>0</v>
      </c>
      <c r="J13" s="26" t="s">
        <v>154</v>
      </c>
    </row>
    <row r="14" spans="1:10" ht="24.75" customHeight="1" x14ac:dyDescent="0.2">
      <c r="B14" s="10"/>
      <c r="C14" s="8"/>
      <c r="D14" s="8"/>
      <c r="E14" s="11"/>
      <c r="F14" s="11"/>
      <c r="G14" s="11"/>
      <c r="H14" s="11"/>
      <c r="I14" s="11">
        <f t="shared" si="0"/>
        <v>0</v>
      </c>
      <c r="J14" s="26" t="s">
        <v>154</v>
      </c>
    </row>
    <row r="15" spans="1:10" ht="24.75" customHeight="1" x14ac:dyDescent="0.2"/>
    <row r="16" spans="1:10" s="30" customFormat="1" ht="24.75" customHeight="1" x14ac:dyDescent="0.2">
      <c r="D16" s="30" t="s">
        <v>50</v>
      </c>
      <c r="E16" s="31">
        <f>SUM(E5:E15)</f>
        <v>15833.79</v>
      </c>
      <c r="F16" s="31">
        <f>SUM(F5:F15)</f>
        <v>0</v>
      </c>
      <c r="G16" s="31">
        <f>SUM(G5:G15)</f>
        <v>0</v>
      </c>
      <c r="H16" s="31">
        <f>SUM(H5:H15)</f>
        <v>0</v>
      </c>
      <c r="I16" s="31">
        <f>SUM(I5:I15)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zoomScale="90" zoomScaleNormal="90" workbookViewId="0">
      <selection activeCell="H7" sqref="H7:I25"/>
    </sheetView>
  </sheetViews>
  <sheetFormatPr baseColWidth="10" defaultRowHeight="12.75" x14ac:dyDescent="0.2"/>
  <cols>
    <col min="1" max="1" width="1.7109375" style="36" customWidth="1"/>
    <col min="2" max="2" width="15" style="36" bestFit="1" customWidth="1"/>
    <col min="3" max="3" width="35.85546875" style="36" bestFit="1" customWidth="1"/>
    <col min="4" max="4" width="2.28515625" style="36" customWidth="1"/>
    <col min="5" max="5" width="16" style="36" customWidth="1"/>
    <col min="6" max="6" width="1.5703125" style="36" customWidth="1"/>
    <col min="7" max="7" width="1.28515625" style="36" customWidth="1"/>
    <col min="8" max="8" width="12.140625" style="36" bestFit="1" customWidth="1"/>
    <col min="9" max="9" width="11.140625" style="36" bestFit="1" customWidth="1"/>
    <col min="10" max="10" width="11.85546875" style="36" customWidth="1"/>
    <col min="11" max="11" width="9.140625" style="36" customWidth="1"/>
    <col min="12" max="12" width="12.140625" style="36" bestFit="1" customWidth="1"/>
    <col min="13" max="13" width="25.42578125" style="36" customWidth="1"/>
    <col min="14" max="14" width="12.140625" style="36" bestFit="1" customWidth="1"/>
    <col min="15" max="16384" width="11.42578125" style="36"/>
  </cols>
  <sheetData>
    <row r="1" spans="1:17" ht="18" x14ac:dyDescent="0.25">
      <c r="A1" s="36" t="s">
        <v>131</v>
      </c>
      <c r="B1" s="87"/>
      <c r="C1" s="87"/>
      <c r="D1" s="87"/>
      <c r="E1" s="87"/>
      <c r="F1" s="124" t="s">
        <v>0</v>
      </c>
      <c r="G1" s="125"/>
      <c r="H1" s="125"/>
      <c r="I1" s="125"/>
      <c r="J1" s="125"/>
      <c r="K1" s="125"/>
      <c r="L1" s="125"/>
      <c r="M1" s="99" t="s">
        <v>1</v>
      </c>
    </row>
    <row r="2" spans="1:17" ht="15" x14ac:dyDescent="0.25">
      <c r="B2" s="87"/>
      <c r="C2" s="87"/>
      <c r="D2" s="87"/>
      <c r="E2" s="87"/>
      <c r="F2" s="126" t="s">
        <v>55</v>
      </c>
      <c r="G2" s="125"/>
      <c r="H2" s="125"/>
      <c r="I2" s="125"/>
      <c r="J2" s="125"/>
      <c r="K2" s="125"/>
      <c r="L2" s="125"/>
      <c r="M2" s="127" t="str">
        <f>PRESIDENCIA!L2</f>
        <v>31 DE AGOSTO DE 2018</v>
      </c>
    </row>
    <row r="3" spans="1:17" x14ac:dyDescent="0.2">
      <c r="B3" s="87"/>
      <c r="C3" s="87"/>
      <c r="D3" s="87"/>
      <c r="E3" s="87"/>
      <c r="F3" s="127" t="str">
        <f>PRESIDENCIA!E3</f>
        <v>SEGUNDA QUINCENA DE AGOSTO DE 2018</v>
      </c>
      <c r="G3" s="125"/>
      <c r="H3" s="125"/>
      <c r="I3" s="125"/>
      <c r="J3" s="125"/>
      <c r="K3" s="125"/>
      <c r="L3" s="125"/>
      <c r="M3" s="87"/>
    </row>
    <row r="4" spans="1:17" x14ac:dyDescent="0.2">
      <c r="B4" s="87"/>
      <c r="C4" s="87"/>
      <c r="D4" s="87"/>
      <c r="E4" s="87"/>
      <c r="F4" s="100"/>
      <c r="G4" s="125"/>
      <c r="H4" s="125"/>
      <c r="I4" s="125"/>
      <c r="J4" s="125"/>
      <c r="K4" s="125"/>
      <c r="L4" s="125"/>
      <c r="M4" s="87"/>
    </row>
    <row r="5" spans="1:17" x14ac:dyDescent="0.2">
      <c r="B5" s="47" t="s">
        <v>2</v>
      </c>
      <c r="C5" s="47" t="s">
        <v>3</v>
      </c>
      <c r="D5" s="47"/>
      <c r="E5" s="47" t="s">
        <v>67</v>
      </c>
      <c r="F5" s="97" t="s">
        <v>4</v>
      </c>
      <c r="G5" s="97" t="s">
        <v>139</v>
      </c>
      <c r="H5" s="48" t="s">
        <v>4</v>
      </c>
      <c r="I5" s="48" t="s">
        <v>139</v>
      </c>
      <c r="J5" s="98" t="s">
        <v>174</v>
      </c>
      <c r="K5" s="50" t="s">
        <v>130</v>
      </c>
      <c r="L5" s="48" t="s">
        <v>5</v>
      </c>
      <c r="M5" s="47" t="s">
        <v>6</v>
      </c>
    </row>
    <row r="6" spans="1:17" ht="1.5" customHeight="1" x14ac:dyDescent="0.2">
      <c r="B6" s="87"/>
      <c r="C6" s="87"/>
      <c r="D6" s="87"/>
      <c r="E6" s="87"/>
      <c r="F6" s="128"/>
      <c r="G6" s="128"/>
      <c r="H6" s="87"/>
      <c r="I6" s="87"/>
      <c r="J6" s="87"/>
      <c r="K6" s="87"/>
      <c r="L6" s="87"/>
      <c r="M6" s="87"/>
    </row>
    <row r="7" spans="1:17" ht="34.5" customHeight="1" x14ac:dyDescent="0.2">
      <c r="B7" s="20" t="s">
        <v>336</v>
      </c>
      <c r="C7" s="34" t="s">
        <v>337</v>
      </c>
      <c r="D7" s="33"/>
      <c r="E7" s="113" t="s">
        <v>338</v>
      </c>
      <c r="F7" s="88">
        <v>31108</v>
      </c>
      <c r="G7" s="89">
        <v>5499.9519360000004</v>
      </c>
      <c r="H7" s="52">
        <f>+F7/30.42*16</f>
        <v>16361.867192636422</v>
      </c>
      <c r="I7" s="52">
        <f>+G7/30.42*16</f>
        <v>2892.8083818540435</v>
      </c>
      <c r="J7" s="52"/>
      <c r="K7" s="52"/>
      <c r="L7" s="52">
        <f>H7-I7+J7-K7</f>
        <v>13469.058810782379</v>
      </c>
      <c r="M7" s="35"/>
    </row>
    <row r="8" spans="1:17" ht="24.75" customHeight="1" x14ac:dyDescent="0.2">
      <c r="B8" s="20" t="s">
        <v>267</v>
      </c>
      <c r="C8" s="40" t="s">
        <v>264</v>
      </c>
      <c r="D8" s="37"/>
      <c r="E8" s="68" t="s">
        <v>163</v>
      </c>
      <c r="F8" s="88">
        <v>18606.16</v>
      </c>
      <c r="G8" s="89">
        <v>2680.8204559999995</v>
      </c>
      <c r="H8" s="52">
        <f t="shared" ref="H8:H25" si="0">+F8/30.42*16</f>
        <v>9786.27744904668</v>
      </c>
      <c r="I8" s="52">
        <f t="shared" ref="I8:I25" si="1">+G8/30.42*16</f>
        <v>1410.0304831032213</v>
      </c>
      <c r="J8" s="52"/>
      <c r="K8" s="52"/>
      <c r="L8" s="52">
        <f>H8-I8+J8-K8</f>
        <v>8376.2469659434591</v>
      </c>
      <c r="M8" s="35"/>
      <c r="N8" s="92"/>
      <c r="O8" s="58"/>
      <c r="P8" s="58"/>
    </row>
    <row r="9" spans="1:17" s="106" customFormat="1" ht="24.75" customHeight="1" x14ac:dyDescent="0.2">
      <c r="B9" s="20" t="s">
        <v>335</v>
      </c>
      <c r="C9" s="40" t="s">
        <v>334</v>
      </c>
      <c r="D9" s="37"/>
      <c r="E9" s="68" t="s">
        <v>301</v>
      </c>
      <c r="F9" s="18">
        <v>24480</v>
      </c>
      <c r="G9" s="18">
        <v>3941.0463360000003</v>
      </c>
      <c r="H9" s="52">
        <f t="shared" si="0"/>
        <v>12875.739644970414</v>
      </c>
      <c r="I9" s="52">
        <f t="shared" si="1"/>
        <v>2072.8711826429981</v>
      </c>
      <c r="J9" s="52"/>
      <c r="K9" s="52"/>
      <c r="L9" s="52">
        <f>H9-I9+J9-K9</f>
        <v>10802.868462327417</v>
      </c>
      <c r="M9" s="35"/>
      <c r="N9" s="92"/>
      <c r="O9" s="43"/>
      <c r="P9" s="43"/>
    </row>
    <row r="10" spans="1:17" ht="24.95" customHeight="1" x14ac:dyDescent="0.2">
      <c r="B10" s="70" t="s">
        <v>166</v>
      </c>
      <c r="C10" s="24" t="s">
        <v>292</v>
      </c>
      <c r="D10" s="70"/>
      <c r="E10" s="129" t="s">
        <v>165</v>
      </c>
      <c r="F10" s="63">
        <v>14062</v>
      </c>
      <c r="G10" s="63">
        <v>1710.1878799999997</v>
      </c>
      <c r="H10" s="52">
        <f t="shared" si="0"/>
        <v>7396.1867192636419</v>
      </c>
      <c r="I10" s="52">
        <f t="shared" si="1"/>
        <v>899.50710322156453</v>
      </c>
      <c r="J10" s="18"/>
      <c r="K10" s="18"/>
      <c r="L10" s="52">
        <f t="shared" ref="L10:L25" si="2">H10-I10+J10-K10</f>
        <v>6496.6796160420772</v>
      </c>
      <c r="M10" s="35"/>
      <c r="N10" s="135" t="s">
        <v>352</v>
      </c>
      <c r="O10" s="43"/>
      <c r="P10" s="43"/>
    </row>
    <row r="11" spans="1:17" ht="24.95" customHeight="1" x14ac:dyDescent="0.2">
      <c r="B11" s="70"/>
      <c r="C11" s="24"/>
      <c r="D11" s="70"/>
      <c r="E11" s="129" t="s">
        <v>165</v>
      </c>
      <c r="F11" s="63"/>
      <c r="G11" s="63"/>
      <c r="H11" s="52">
        <f t="shared" si="0"/>
        <v>0</v>
      </c>
      <c r="I11" s="52">
        <f t="shared" si="1"/>
        <v>0</v>
      </c>
      <c r="J11" s="18"/>
      <c r="K11" s="18"/>
      <c r="L11" s="52">
        <f>H11-I11+J11-K11</f>
        <v>0</v>
      </c>
      <c r="M11" s="35"/>
      <c r="N11" s="92"/>
      <c r="O11" s="43"/>
      <c r="P11" s="43"/>
      <c r="Q11" s="56"/>
    </row>
    <row r="12" spans="1:17" ht="24.95" customHeight="1" x14ac:dyDescent="0.2">
      <c r="B12" s="20" t="s">
        <v>63</v>
      </c>
      <c r="C12" s="20" t="s">
        <v>62</v>
      </c>
      <c r="D12" s="70"/>
      <c r="E12" s="129" t="s">
        <v>105</v>
      </c>
      <c r="F12" s="88">
        <v>11749.5</v>
      </c>
      <c r="G12" s="89">
        <v>1225.2008639999999</v>
      </c>
      <c r="H12" s="52">
        <f t="shared" si="0"/>
        <v>6179.8816568047332</v>
      </c>
      <c r="I12" s="52">
        <f t="shared" si="1"/>
        <v>644.41860039447727</v>
      </c>
      <c r="J12" s="52"/>
      <c r="K12" s="52">
        <v>4</v>
      </c>
      <c r="L12" s="52">
        <f t="shared" si="2"/>
        <v>5531.4630564102563</v>
      </c>
      <c r="M12" s="35"/>
      <c r="N12" s="92"/>
      <c r="O12" s="43"/>
      <c r="P12" s="43"/>
    </row>
    <row r="13" spans="1:17" ht="24.95" customHeight="1" x14ac:dyDescent="0.2">
      <c r="B13" s="20" t="s">
        <v>187</v>
      </c>
      <c r="C13" s="20" t="s">
        <v>185</v>
      </c>
      <c r="D13" s="70"/>
      <c r="E13" s="33" t="s">
        <v>272</v>
      </c>
      <c r="F13" s="88">
        <v>13087.2</v>
      </c>
      <c r="G13" s="89">
        <v>1501.9705999999999</v>
      </c>
      <c r="H13" s="52">
        <f t="shared" si="0"/>
        <v>6883.4714003944773</v>
      </c>
      <c r="I13" s="52">
        <f t="shared" si="1"/>
        <v>789.99111111111097</v>
      </c>
      <c r="J13" s="52"/>
      <c r="K13" s="52"/>
      <c r="L13" s="52">
        <f t="shared" si="2"/>
        <v>6093.4802892833668</v>
      </c>
      <c r="M13" s="35"/>
      <c r="N13" s="92"/>
      <c r="O13" s="43"/>
      <c r="P13" s="43"/>
    </row>
    <row r="14" spans="1:17" ht="24.95" customHeight="1" x14ac:dyDescent="0.2">
      <c r="B14" s="70" t="s">
        <v>269</v>
      </c>
      <c r="C14" s="24" t="s">
        <v>265</v>
      </c>
      <c r="D14" s="70"/>
      <c r="E14" s="129" t="s">
        <v>163</v>
      </c>
      <c r="F14" s="88">
        <v>11749.5</v>
      </c>
      <c r="G14" s="89">
        <v>1225.2008639999999</v>
      </c>
      <c r="H14" s="52">
        <f t="shared" si="0"/>
        <v>6179.8816568047332</v>
      </c>
      <c r="I14" s="52">
        <f t="shared" si="1"/>
        <v>644.41860039447727</v>
      </c>
      <c r="J14" s="52"/>
      <c r="K14" s="52"/>
      <c r="L14" s="52">
        <f t="shared" si="2"/>
        <v>5535.4630564102563</v>
      </c>
      <c r="M14" s="35"/>
      <c r="N14" s="137"/>
      <c r="O14" s="58"/>
      <c r="P14" s="58"/>
    </row>
    <row r="15" spans="1:17" ht="24.95" customHeight="1" x14ac:dyDescent="0.2">
      <c r="B15" s="70" t="s">
        <v>48</v>
      </c>
      <c r="C15" s="24" t="s">
        <v>49</v>
      </c>
      <c r="D15" s="70"/>
      <c r="E15" s="129" t="s">
        <v>105</v>
      </c>
      <c r="F15" s="88">
        <v>11749.5</v>
      </c>
      <c r="G15" s="89">
        <v>1225.2008639999999</v>
      </c>
      <c r="H15" s="52">
        <f t="shared" si="0"/>
        <v>6179.8816568047332</v>
      </c>
      <c r="I15" s="52">
        <f t="shared" si="1"/>
        <v>644.41860039447727</v>
      </c>
      <c r="J15" s="52"/>
      <c r="K15" s="52">
        <v>4</v>
      </c>
      <c r="L15" s="52">
        <f t="shared" si="2"/>
        <v>5531.4630564102563</v>
      </c>
      <c r="M15" s="35"/>
      <c r="N15" s="92"/>
      <c r="O15" s="43"/>
      <c r="P15" s="43"/>
    </row>
    <row r="16" spans="1:17" ht="24.95" customHeight="1" x14ac:dyDescent="0.2">
      <c r="B16" s="70" t="s">
        <v>46</v>
      </c>
      <c r="C16" s="24" t="s">
        <v>47</v>
      </c>
      <c r="D16" s="70"/>
      <c r="E16" s="129" t="s">
        <v>105</v>
      </c>
      <c r="F16" s="88">
        <v>11749.5</v>
      </c>
      <c r="G16" s="89">
        <v>1225.2008639999999</v>
      </c>
      <c r="H16" s="52">
        <f t="shared" si="0"/>
        <v>6179.8816568047332</v>
      </c>
      <c r="I16" s="52">
        <f t="shared" si="1"/>
        <v>644.41860039447727</v>
      </c>
      <c r="J16" s="52"/>
      <c r="K16" s="52"/>
      <c r="L16" s="52">
        <f t="shared" si="2"/>
        <v>5535.4630564102563</v>
      </c>
      <c r="M16" s="35"/>
      <c r="N16" s="92"/>
      <c r="O16" s="43"/>
      <c r="P16" s="43"/>
      <c r="Q16" s="56"/>
    </row>
    <row r="17" spans="2:16" ht="24.95" customHeight="1" x14ac:dyDescent="0.2">
      <c r="B17" s="20" t="s">
        <v>198</v>
      </c>
      <c r="C17" s="20" t="s">
        <v>195</v>
      </c>
      <c r="D17" s="70"/>
      <c r="E17" s="129" t="s">
        <v>105</v>
      </c>
      <c r="F17" s="88">
        <v>11749.5</v>
      </c>
      <c r="G17" s="89">
        <v>1225.2008639999999</v>
      </c>
      <c r="H17" s="52">
        <f t="shared" si="0"/>
        <v>6179.8816568047332</v>
      </c>
      <c r="I17" s="52">
        <f t="shared" si="1"/>
        <v>644.41860039447727</v>
      </c>
      <c r="J17" s="52"/>
      <c r="K17" s="52"/>
      <c r="L17" s="52">
        <f t="shared" si="2"/>
        <v>5535.4630564102563</v>
      </c>
      <c r="M17" s="35"/>
      <c r="N17" s="92"/>
      <c r="O17" s="43"/>
    </row>
    <row r="18" spans="2:16" ht="24.95" customHeight="1" x14ac:dyDescent="0.2">
      <c r="B18" s="20" t="s">
        <v>199</v>
      </c>
      <c r="C18" s="20" t="s">
        <v>196</v>
      </c>
      <c r="D18" s="70"/>
      <c r="E18" s="129" t="s">
        <v>105</v>
      </c>
      <c r="F18" s="88">
        <v>11749.5</v>
      </c>
      <c r="G18" s="89">
        <v>1225.2008639999999</v>
      </c>
      <c r="H18" s="52">
        <f t="shared" si="0"/>
        <v>6179.8816568047332</v>
      </c>
      <c r="I18" s="52">
        <f t="shared" si="1"/>
        <v>644.41860039447727</v>
      </c>
      <c r="J18" s="52"/>
      <c r="K18" s="52"/>
      <c r="L18" s="52">
        <f t="shared" si="2"/>
        <v>5535.4630564102563</v>
      </c>
      <c r="M18" s="35"/>
      <c r="N18" s="92"/>
      <c r="O18" s="43"/>
    </row>
    <row r="19" spans="2:16" ht="24.95" customHeight="1" x14ac:dyDescent="0.2">
      <c r="B19" s="20" t="s">
        <v>226</v>
      </c>
      <c r="C19" s="20" t="s">
        <v>66</v>
      </c>
      <c r="D19" s="70"/>
      <c r="E19" s="129" t="s">
        <v>105</v>
      </c>
      <c r="F19" s="88">
        <v>11749.5</v>
      </c>
      <c r="G19" s="89">
        <v>1225.2008639999999</v>
      </c>
      <c r="H19" s="52">
        <f t="shared" si="0"/>
        <v>6179.8816568047332</v>
      </c>
      <c r="I19" s="52">
        <f t="shared" si="1"/>
        <v>644.41860039447727</v>
      </c>
      <c r="J19" s="52"/>
      <c r="K19" s="52">
        <v>4</v>
      </c>
      <c r="L19" s="52">
        <f t="shared" si="2"/>
        <v>5531.4630564102563</v>
      </c>
      <c r="M19" s="35"/>
      <c r="N19" s="92"/>
      <c r="O19" s="43"/>
    </row>
    <row r="20" spans="2:16" ht="21.95" customHeight="1" x14ac:dyDescent="0.2">
      <c r="B20" s="20" t="s">
        <v>200</v>
      </c>
      <c r="C20" s="20" t="s">
        <v>197</v>
      </c>
      <c r="D20" s="70"/>
      <c r="E20" s="70" t="s">
        <v>105</v>
      </c>
      <c r="F20" s="88">
        <v>11749.5</v>
      </c>
      <c r="G20" s="89">
        <v>1225.2008639999999</v>
      </c>
      <c r="H20" s="52">
        <f t="shared" si="0"/>
        <v>6179.8816568047332</v>
      </c>
      <c r="I20" s="52">
        <f t="shared" si="1"/>
        <v>644.41860039447727</v>
      </c>
      <c r="J20" s="52"/>
      <c r="K20" s="52"/>
      <c r="L20" s="52">
        <f t="shared" si="2"/>
        <v>5535.4630564102563</v>
      </c>
      <c r="M20" s="35"/>
      <c r="N20" s="92"/>
      <c r="O20" s="43"/>
    </row>
    <row r="21" spans="2:16" ht="21.95" customHeight="1" x14ac:dyDescent="0.2">
      <c r="B21" s="20" t="s">
        <v>201</v>
      </c>
      <c r="C21" s="20" t="s">
        <v>202</v>
      </c>
      <c r="D21" s="70"/>
      <c r="E21" s="70" t="s">
        <v>105</v>
      </c>
      <c r="F21" s="88">
        <v>11749.5</v>
      </c>
      <c r="G21" s="89">
        <v>1225.2008639999999</v>
      </c>
      <c r="H21" s="52">
        <f t="shared" si="0"/>
        <v>6179.8816568047332</v>
      </c>
      <c r="I21" s="52">
        <f t="shared" si="1"/>
        <v>644.41860039447727</v>
      </c>
      <c r="J21" s="52"/>
      <c r="K21" s="52"/>
      <c r="L21" s="52">
        <f t="shared" si="2"/>
        <v>5535.4630564102563</v>
      </c>
      <c r="M21" s="35"/>
      <c r="N21" s="92"/>
      <c r="O21" s="43"/>
    </row>
    <row r="22" spans="2:16" ht="25.5" customHeight="1" x14ac:dyDescent="0.2">
      <c r="B22" s="20" t="s">
        <v>350</v>
      </c>
      <c r="C22" s="20" t="s">
        <v>351</v>
      </c>
      <c r="D22" s="70"/>
      <c r="E22" s="70" t="s">
        <v>105</v>
      </c>
      <c r="F22" s="88">
        <v>11749.5</v>
      </c>
      <c r="G22" s="89">
        <v>1225.2008639999999</v>
      </c>
      <c r="H22" s="52">
        <f t="shared" si="0"/>
        <v>6179.8816568047332</v>
      </c>
      <c r="I22" s="52">
        <f t="shared" si="1"/>
        <v>644.41860039447727</v>
      </c>
      <c r="J22" s="52"/>
      <c r="K22" s="52"/>
      <c r="L22" s="52">
        <f t="shared" si="2"/>
        <v>5535.4630564102563</v>
      </c>
      <c r="M22" s="35"/>
      <c r="N22" s="92"/>
      <c r="O22" s="92"/>
      <c r="P22" s="114"/>
    </row>
    <row r="23" spans="2:16" ht="24.75" customHeight="1" x14ac:dyDescent="0.2">
      <c r="B23" s="130" t="s">
        <v>342</v>
      </c>
      <c r="C23" s="20" t="s">
        <v>333</v>
      </c>
      <c r="D23" s="70"/>
      <c r="E23" s="70" t="s">
        <v>72</v>
      </c>
      <c r="F23" s="88">
        <v>11749.5</v>
      </c>
      <c r="G23" s="89">
        <v>1225.2008639999999</v>
      </c>
      <c r="H23" s="52">
        <f t="shared" si="0"/>
        <v>6179.8816568047332</v>
      </c>
      <c r="I23" s="52">
        <f t="shared" si="1"/>
        <v>644.41860039447727</v>
      </c>
      <c r="J23" s="52"/>
      <c r="K23" s="52"/>
      <c r="L23" s="52">
        <f t="shared" si="2"/>
        <v>5535.4630564102563</v>
      </c>
      <c r="M23" s="35"/>
      <c r="N23" s="92"/>
      <c r="O23" s="43"/>
    </row>
    <row r="24" spans="2:16" ht="24.75" customHeight="1" x14ac:dyDescent="0.2">
      <c r="B24" s="24" t="s">
        <v>188</v>
      </c>
      <c r="C24" s="20" t="s">
        <v>186</v>
      </c>
      <c r="D24" s="70"/>
      <c r="E24" s="70" t="s">
        <v>105</v>
      </c>
      <c r="F24" s="88">
        <v>11749.5</v>
      </c>
      <c r="G24" s="89">
        <v>1225.2008639999999</v>
      </c>
      <c r="H24" s="52">
        <f t="shared" si="0"/>
        <v>6179.8816568047332</v>
      </c>
      <c r="I24" s="52">
        <f t="shared" si="1"/>
        <v>644.41860039447727</v>
      </c>
      <c r="J24" s="52"/>
      <c r="K24" s="52">
        <v>4</v>
      </c>
      <c r="L24" s="52">
        <f t="shared" si="2"/>
        <v>5531.4630564102563</v>
      </c>
      <c r="M24" s="35"/>
      <c r="N24" s="92"/>
      <c r="O24" s="43"/>
    </row>
    <row r="25" spans="2:16" ht="18.75" customHeight="1" x14ac:dyDescent="0.2">
      <c r="B25" s="87" t="s">
        <v>270</v>
      </c>
      <c r="C25" s="20" t="s">
        <v>266</v>
      </c>
      <c r="D25" s="87"/>
      <c r="E25" s="70" t="s">
        <v>163</v>
      </c>
      <c r="F25" s="88">
        <v>11749.5</v>
      </c>
      <c r="G25" s="89">
        <v>1225.2008639999999</v>
      </c>
      <c r="H25" s="52">
        <f t="shared" si="0"/>
        <v>6179.8816568047332</v>
      </c>
      <c r="I25" s="52">
        <f t="shared" si="1"/>
        <v>644.41860039447727</v>
      </c>
      <c r="J25" s="87"/>
      <c r="K25" s="87"/>
      <c r="L25" s="52">
        <f t="shared" si="2"/>
        <v>5535.4630564102563</v>
      </c>
      <c r="M25" s="35"/>
      <c r="N25" s="137"/>
    </row>
    <row r="26" spans="2:16" x14ac:dyDescent="0.2">
      <c r="B26" s="87"/>
      <c r="C26" s="87"/>
      <c r="D26" s="87"/>
      <c r="E26" s="131" t="s">
        <v>50</v>
      </c>
      <c r="F26" s="132">
        <f t="shared" ref="F26:L26" si="3">SUM(F7:F25)</f>
        <v>254086.86</v>
      </c>
      <c r="G26" s="132">
        <f t="shared" si="3"/>
        <v>31261.588439999981</v>
      </c>
      <c r="H26" s="133">
        <f>SUM(H7:H25)</f>
        <v>133642.00394477317</v>
      </c>
      <c r="I26" s="133">
        <f t="shared" si="3"/>
        <v>16442.650067061149</v>
      </c>
      <c r="J26" s="133">
        <f t="shared" si="3"/>
        <v>0</v>
      </c>
      <c r="K26" s="133">
        <f t="shared" si="3"/>
        <v>16</v>
      </c>
      <c r="L26" s="133">
        <f t="shared" si="3"/>
        <v>117183.35387771203</v>
      </c>
      <c r="M26" s="87"/>
    </row>
    <row r="27" spans="2:16" x14ac:dyDescent="0.2">
      <c r="E27" s="57"/>
      <c r="F27" s="93"/>
      <c r="G27" s="93"/>
      <c r="H27" s="58">
        <v>2</v>
      </c>
      <c r="I27" s="58"/>
      <c r="J27" s="58">
        <f>SUM(J17:J26)</f>
        <v>0</v>
      </c>
      <c r="K27" s="58"/>
      <c r="L27" s="58"/>
    </row>
    <row r="28" spans="2:16" x14ac:dyDescent="0.2">
      <c r="F28" s="86"/>
      <c r="G28" s="86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0"/>
  <sheetViews>
    <sheetView topLeftCell="B10" workbookViewId="0">
      <selection activeCell="G22" sqref="G22"/>
    </sheetView>
  </sheetViews>
  <sheetFormatPr baseColWidth="10" defaultRowHeight="12.75" x14ac:dyDescent="0.2"/>
  <cols>
    <col min="1" max="1" width="1.7109375" style="36" customWidth="1"/>
    <col min="2" max="2" width="13.5703125" style="36" bestFit="1" customWidth="1"/>
    <col min="3" max="3" width="30.42578125" style="36" customWidth="1"/>
    <col min="4" max="4" width="0.7109375" style="36" customWidth="1"/>
    <col min="5" max="5" width="15.140625" style="36" customWidth="1"/>
    <col min="6" max="6" width="1.85546875" style="36" customWidth="1"/>
    <col min="7" max="7" width="1.7109375" style="36" customWidth="1"/>
    <col min="8" max="9" width="11.140625" style="36" customWidth="1"/>
    <col min="10" max="10" width="10.85546875" style="36" bestFit="1" customWidth="1"/>
    <col min="11" max="11" width="6.7109375" style="36" bestFit="1" customWidth="1"/>
    <col min="12" max="12" width="11.28515625" style="36" bestFit="1" customWidth="1"/>
    <col min="13" max="13" width="28.5703125" style="36" customWidth="1"/>
    <col min="14" max="16384" width="11.42578125" style="36"/>
  </cols>
  <sheetData>
    <row r="1" spans="2:16" ht="18" x14ac:dyDescent="0.25">
      <c r="F1" s="42" t="s">
        <v>0</v>
      </c>
      <c r="G1" s="79"/>
      <c r="H1" s="79"/>
      <c r="I1" s="79"/>
      <c r="J1" s="79"/>
      <c r="K1" s="79"/>
      <c r="L1" s="79"/>
      <c r="M1" s="44" t="s">
        <v>1</v>
      </c>
    </row>
    <row r="2" spans="2:16" ht="15" x14ac:dyDescent="0.25">
      <c r="F2" s="45" t="s">
        <v>55</v>
      </c>
      <c r="G2" s="79"/>
      <c r="H2" s="79"/>
      <c r="I2" s="79"/>
      <c r="J2" s="79"/>
      <c r="K2" s="79"/>
      <c r="L2" s="79"/>
      <c r="M2" s="46" t="str">
        <f>PRESIDENCIA!L2</f>
        <v>31 DE AGOSTO DE 2018</v>
      </c>
    </row>
    <row r="3" spans="2:16" x14ac:dyDescent="0.2">
      <c r="F3" s="46" t="str">
        <f>PRESIDENCIA!E3</f>
        <v>SEGUNDA QUINCENA DE AGOSTO DE 2018</v>
      </c>
      <c r="G3" s="79"/>
      <c r="H3" s="79"/>
      <c r="I3" s="79"/>
      <c r="J3" s="79"/>
      <c r="K3" s="79"/>
      <c r="L3" s="79"/>
    </row>
    <row r="4" spans="2:16" x14ac:dyDescent="0.2">
      <c r="F4" s="80"/>
      <c r="G4" s="79"/>
      <c r="H4" s="79"/>
      <c r="I4" s="79"/>
      <c r="J4" s="79"/>
      <c r="K4" s="79"/>
      <c r="L4" s="79"/>
    </row>
    <row r="5" spans="2:16" x14ac:dyDescent="0.2">
      <c r="B5" s="47" t="s">
        <v>2</v>
      </c>
      <c r="C5" s="47" t="s">
        <v>3</v>
      </c>
      <c r="D5" s="47"/>
      <c r="E5" s="47" t="s">
        <v>67</v>
      </c>
      <c r="F5" s="81" t="s">
        <v>4</v>
      </c>
      <c r="G5" s="82" t="s">
        <v>139</v>
      </c>
      <c r="H5" s="83" t="s">
        <v>4</v>
      </c>
      <c r="I5" s="84" t="s">
        <v>139</v>
      </c>
      <c r="J5" s="85" t="s">
        <v>174</v>
      </c>
      <c r="K5" s="50" t="s">
        <v>130</v>
      </c>
      <c r="L5" s="85" t="s">
        <v>5</v>
      </c>
      <c r="M5" s="47" t="s">
        <v>6</v>
      </c>
    </row>
    <row r="6" spans="2:16" ht="3.75" customHeight="1" x14ac:dyDescent="0.2">
      <c r="F6" s="86"/>
      <c r="G6" s="86"/>
      <c r="J6" s="87"/>
      <c r="K6" s="87"/>
    </row>
    <row r="7" spans="2:16" ht="24.95" customHeight="1" x14ac:dyDescent="0.2">
      <c r="B7" s="34"/>
      <c r="C7" s="41"/>
      <c r="D7" s="33"/>
      <c r="E7" s="33" t="s">
        <v>105</v>
      </c>
      <c r="F7" s="88"/>
      <c r="G7" s="89"/>
      <c r="H7" s="90">
        <f>+F7/30.42*16</f>
        <v>0</v>
      </c>
      <c r="I7" s="90">
        <f>+G7/30.42*16</f>
        <v>0</v>
      </c>
      <c r="J7" s="91">
        <v>0</v>
      </c>
      <c r="K7" s="91"/>
      <c r="L7" s="90">
        <f>H7-I7+J7-K7</f>
        <v>0</v>
      </c>
      <c r="M7" s="35"/>
    </row>
    <row r="8" spans="2:16" ht="24.95" customHeight="1" x14ac:dyDescent="0.2">
      <c r="B8" s="33" t="s">
        <v>121</v>
      </c>
      <c r="C8" s="34" t="s">
        <v>122</v>
      </c>
      <c r="D8" s="33"/>
      <c r="E8" s="33" t="s">
        <v>189</v>
      </c>
      <c r="F8" s="88">
        <v>11749.5</v>
      </c>
      <c r="G8" s="89">
        <v>1225.2008639999999</v>
      </c>
      <c r="H8" s="90">
        <f t="shared" ref="H8:H27" si="0">+F8/30.42*16</f>
        <v>6179.8816568047332</v>
      </c>
      <c r="I8" s="90">
        <f t="shared" ref="I8:I27" si="1">+G8/30.42*16</f>
        <v>644.41860039447727</v>
      </c>
      <c r="J8" s="91"/>
      <c r="K8" s="91">
        <v>4</v>
      </c>
      <c r="L8" s="90">
        <f t="shared" ref="L8:L13" si="2">H8-I8+J8-K8</f>
        <v>5531.4630564102563</v>
      </c>
      <c r="M8" s="35"/>
    </row>
    <row r="9" spans="2:16" ht="24.95" customHeight="1" x14ac:dyDescent="0.2">
      <c r="B9" s="41" t="s">
        <v>220</v>
      </c>
      <c r="C9" s="41" t="s">
        <v>298</v>
      </c>
      <c r="D9" s="33"/>
      <c r="E9" s="33" t="s">
        <v>105</v>
      </c>
      <c r="F9" s="88">
        <v>11749.5</v>
      </c>
      <c r="G9" s="89">
        <v>1225.2008639999999</v>
      </c>
      <c r="H9" s="90">
        <f t="shared" si="0"/>
        <v>6179.8816568047332</v>
      </c>
      <c r="I9" s="90">
        <f t="shared" si="1"/>
        <v>644.41860039447727</v>
      </c>
      <c r="J9" s="91"/>
      <c r="K9" s="91"/>
      <c r="L9" s="90">
        <f t="shared" si="2"/>
        <v>5535.4630564102563</v>
      </c>
      <c r="M9" s="35"/>
    </row>
    <row r="10" spans="2:16" ht="24.95" customHeight="1" x14ac:dyDescent="0.2">
      <c r="B10" s="41" t="s">
        <v>221</v>
      </c>
      <c r="C10" s="41" t="s">
        <v>219</v>
      </c>
      <c r="D10" s="33"/>
      <c r="E10" s="33" t="s">
        <v>271</v>
      </c>
      <c r="F10" s="88">
        <v>11749.5</v>
      </c>
      <c r="G10" s="89">
        <v>1225.2008639999999</v>
      </c>
      <c r="H10" s="90">
        <f t="shared" si="0"/>
        <v>6179.8816568047332</v>
      </c>
      <c r="I10" s="90">
        <f t="shared" si="1"/>
        <v>644.41860039447727</v>
      </c>
      <c r="J10" s="91"/>
      <c r="K10" s="91"/>
      <c r="L10" s="90">
        <f t="shared" si="2"/>
        <v>5535.4630564102563</v>
      </c>
      <c r="M10" s="35"/>
    </row>
    <row r="11" spans="2:16" ht="24.95" customHeight="1" x14ac:dyDescent="0.2">
      <c r="B11" s="41" t="s">
        <v>124</v>
      </c>
      <c r="C11" s="34" t="s">
        <v>123</v>
      </c>
      <c r="D11" s="33"/>
      <c r="E11" s="33" t="s">
        <v>272</v>
      </c>
      <c r="F11" s="88">
        <v>13087.2</v>
      </c>
      <c r="G11" s="89">
        <v>1501.9705999999999</v>
      </c>
      <c r="H11" s="90">
        <f t="shared" si="0"/>
        <v>6883.4714003944773</v>
      </c>
      <c r="I11" s="90">
        <f t="shared" si="1"/>
        <v>789.99111111111097</v>
      </c>
      <c r="J11" s="91"/>
      <c r="K11" s="91">
        <v>4</v>
      </c>
      <c r="L11" s="90">
        <f t="shared" si="2"/>
        <v>6089.4802892833668</v>
      </c>
      <c r="M11" s="35"/>
    </row>
    <row r="12" spans="2:16" ht="24.95" customHeight="1" x14ac:dyDescent="0.2">
      <c r="B12" s="41" t="s">
        <v>44</v>
      </c>
      <c r="C12" s="34" t="s">
        <v>45</v>
      </c>
      <c r="D12" s="33"/>
      <c r="E12" s="33" t="s">
        <v>105</v>
      </c>
      <c r="F12" s="88">
        <v>11749.5</v>
      </c>
      <c r="G12" s="89">
        <v>1225.2008639999999</v>
      </c>
      <c r="H12" s="90">
        <f t="shared" si="0"/>
        <v>6179.8816568047332</v>
      </c>
      <c r="I12" s="90">
        <f t="shared" si="1"/>
        <v>644.41860039447727</v>
      </c>
      <c r="J12" s="91"/>
      <c r="K12" s="91"/>
      <c r="L12" s="90">
        <f t="shared" si="2"/>
        <v>5535.4630564102563</v>
      </c>
      <c r="M12" s="35"/>
    </row>
    <row r="13" spans="2:16" ht="24.95" customHeight="1" x14ac:dyDescent="0.2">
      <c r="B13" s="41" t="s">
        <v>227</v>
      </c>
      <c r="C13" s="34" t="s">
        <v>228</v>
      </c>
      <c r="D13" s="33"/>
      <c r="E13" s="33" t="s">
        <v>273</v>
      </c>
      <c r="F13" s="88"/>
      <c r="G13" s="89"/>
      <c r="H13" s="90">
        <f t="shared" si="0"/>
        <v>0</v>
      </c>
      <c r="I13" s="90">
        <f t="shared" si="1"/>
        <v>0</v>
      </c>
      <c r="J13" s="91"/>
      <c r="K13" s="91"/>
      <c r="L13" s="90">
        <f t="shared" si="2"/>
        <v>0</v>
      </c>
      <c r="M13" s="35"/>
    </row>
    <row r="14" spans="2:16" ht="24.95" customHeight="1" x14ac:dyDescent="0.2">
      <c r="B14" s="41" t="s">
        <v>224</v>
      </c>
      <c r="C14" s="34" t="s">
        <v>225</v>
      </c>
      <c r="D14" s="33"/>
      <c r="E14" s="33" t="s">
        <v>105</v>
      </c>
      <c r="F14" s="88">
        <v>11749.5</v>
      </c>
      <c r="G14" s="89">
        <v>1225.2008639999999</v>
      </c>
      <c r="H14" s="90">
        <f t="shared" si="0"/>
        <v>6179.8816568047332</v>
      </c>
      <c r="I14" s="90">
        <f t="shared" si="1"/>
        <v>644.41860039447727</v>
      </c>
      <c r="J14" s="91"/>
      <c r="K14" s="91"/>
      <c r="L14" s="90">
        <f>H14-I14+J14-K14</f>
        <v>5535.4630564102563</v>
      </c>
      <c r="M14" s="35"/>
    </row>
    <row r="15" spans="2:16" ht="21.95" customHeight="1" x14ac:dyDescent="0.2">
      <c r="B15" s="41" t="s">
        <v>175</v>
      </c>
      <c r="C15" s="34" t="s">
        <v>176</v>
      </c>
      <c r="D15" s="33"/>
      <c r="E15" s="33" t="s">
        <v>271</v>
      </c>
      <c r="F15" s="88">
        <v>11749.5</v>
      </c>
      <c r="G15" s="89">
        <v>1225.2008639999999</v>
      </c>
      <c r="H15" s="90">
        <f t="shared" si="0"/>
        <v>6179.8816568047332</v>
      </c>
      <c r="I15" s="90">
        <f t="shared" si="1"/>
        <v>644.41860039447727</v>
      </c>
      <c r="J15" s="91"/>
      <c r="K15" s="91"/>
      <c r="L15" s="90">
        <f t="shared" ref="L15:L23" si="3">H15-I15+J15-K15</f>
        <v>5535.4630564102563</v>
      </c>
      <c r="M15" s="35"/>
      <c r="O15" s="43"/>
    </row>
    <row r="16" spans="2:16" ht="21.95" customHeight="1" x14ac:dyDescent="0.2">
      <c r="B16" s="41" t="s">
        <v>357</v>
      </c>
      <c r="C16" s="34" t="s">
        <v>356</v>
      </c>
      <c r="D16" s="33"/>
      <c r="E16" s="33" t="s">
        <v>189</v>
      </c>
      <c r="F16" s="88">
        <v>11749.5</v>
      </c>
      <c r="G16" s="89">
        <v>1225.2008639999999</v>
      </c>
      <c r="H16" s="90">
        <f t="shared" si="0"/>
        <v>6179.8816568047332</v>
      </c>
      <c r="I16" s="90">
        <f t="shared" si="1"/>
        <v>644.41860039447727</v>
      </c>
      <c r="J16" s="91"/>
      <c r="K16" s="91"/>
      <c r="L16" s="90">
        <f t="shared" si="3"/>
        <v>5535.4630564102563</v>
      </c>
      <c r="M16" s="35"/>
      <c r="N16" s="92">
        <f>F16/30.42*50/12*5</f>
        <v>8046.7209072978303</v>
      </c>
      <c r="O16" s="43">
        <f>F16/30.42*10*0.25/6*5</f>
        <v>804.67209072978289</v>
      </c>
      <c r="P16" s="92">
        <f>N16+O16</f>
        <v>8851.3929980276134</v>
      </c>
    </row>
    <row r="17" spans="2:16" ht="21.95" customHeight="1" x14ac:dyDescent="0.2">
      <c r="B17" s="41" t="s">
        <v>277</v>
      </c>
      <c r="C17" s="34" t="s">
        <v>274</v>
      </c>
      <c r="D17" s="33"/>
      <c r="E17" s="33" t="s">
        <v>299</v>
      </c>
      <c r="F17" s="88">
        <v>15369.89</v>
      </c>
      <c r="G17" s="89">
        <v>1989.5531839999996</v>
      </c>
      <c r="H17" s="90">
        <f t="shared" si="0"/>
        <v>8084.0973044049961</v>
      </c>
      <c r="I17" s="90">
        <f t="shared" si="1"/>
        <v>1046.4448042077579</v>
      </c>
      <c r="J17" s="91"/>
      <c r="K17" s="91"/>
      <c r="L17" s="90">
        <f t="shared" si="3"/>
        <v>7037.6525001972386</v>
      </c>
      <c r="M17" s="35"/>
      <c r="N17" s="137"/>
      <c r="O17" s="43"/>
    </row>
    <row r="18" spans="2:16" ht="21.95" customHeight="1" x14ac:dyDescent="0.2">
      <c r="B18" s="41" t="s">
        <v>278</v>
      </c>
      <c r="C18" s="34" t="s">
        <v>275</v>
      </c>
      <c r="D18" s="33"/>
      <c r="E18" s="33" t="s">
        <v>276</v>
      </c>
      <c r="F18" s="88">
        <v>11749.5</v>
      </c>
      <c r="G18" s="89">
        <v>1225.2008639999999</v>
      </c>
      <c r="H18" s="90">
        <f t="shared" si="0"/>
        <v>6179.8816568047332</v>
      </c>
      <c r="I18" s="90">
        <f t="shared" si="1"/>
        <v>644.41860039447727</v>
      </c>
      <c r="J18" s="91"/>
      <c r="K18" s="91"/>
      <c r="L18" s="90">
        <f t="shared" si="3"/>
        <v>5535.4630564102563</v>
      </c>
      <c r="M18" s="35"/>
      <c r="O18" s="43"/>
    </row>
    <row r="19" spans="2:16" ht="21.95" customHeight="1" x14ac:dyDescent="0.2">
      <c r="B19" s="41" t="s">
        <v>305</v>
      </c>
      <c r="C19" s="34" t="s">
        <v>303</v>
      </c>
      <c r="D19" s="33"/>
      <c r="E19" s="33" t="s">
        <v>105</v>
      </c>
      <c r="F19" s="88">
        <v>11749.5</v>
      </c>
      <c r="G19" s="89">
        <v>1225.2008639999999</v>
      </c>
      <c r="H19" s="90">
        <f t="shared" si="0"/>
        <v>6179.8816568047332</v>
      </c>
      <c r="I19" s="90">
        <f t="shared" si="1"/>
        <v>644.41860039447727</v>
      </c>
      <c r="J19" s="91"/>
      <c r="K19" s="91"/>
      <c r="L19" s="90">
        <f t="shared" si="3"/>
        <v>5535.4630564102563</v>
      </c>
      <c r="M19" s="35"/>
    </row>
    <row r="20" spans="2:16" ht="21.95" customHeight="1" x14ac:dyDescent="0.2">
      <c r="B20" s="41" t="s">
        <v>343</v>
      </c>
      <c r="C20" s="34" t="s">
        <v>344</v>
      </c>
      <c r="D20" s="33"/>
      <c r="E20" s="33" t="s">
        <v>105</v>
      </c>
      <c r="F20" s="88">
        <v>11749.5</v>
      </c>
      <c r="G20" s="89">
        <v>1225.2008639999999</v>
      </c>
      <c r="H20" s="90">
        <f t="shared" si="0"/>
        <v>6179.8816568047332</v>
      </c>
      <c r="I20" s="90">
        <f t="shared" si="1"/>
        <v>644.41860039447727</v>
      </c>
      <c r="J20" s="91"/>
      <c r="K20" s="91"/>
      <c r="L20" s="90">
        <f t="shared" si="3"/>
        <v>5535.4630564102563</v>
      </c>
      <c r="M20" s="35"/>
    </row>
    <row r="21" spans="2:16" ht="21.95" customHeight="1" x14ac:dyDescent="0.2">
      <c r="B21" s="41" t="s">
        <v>355</v>
      </c>
      <c r="C21" s="34" t="s">
        <v>354</v>
      </c>
      <c r="D21" s="33"/>
      <c r="E21" s="33" t="s">
        <v>163</v>
      </c>
      <c r="F21" s="88">
        <v>11749.5</v>
      </c>
      <c r="G21" s="89">
        <v>1225.2008639999999</v>
      </c>
      <c r="H21" s="90">
        <f t="shared" si="0"/>
        <v>6179.8816568047332</v>
      </c>
      <c r="I21" s="90">
        <f t="shared" si="1"/>
        <v>644.41860039447727</v>
      </c>
      <c r="J21" s="91"/>
      <c r="K21" s="91"/>
      <c r="L21" s="90">
        <f t="shared" si="3"/>
        <v>5535.4630564102563</v>
      </c>
      <c r="M21" s="35"/>
      <c r="N21" s="92"/>
      <c r="O21" s="56"/>
      <c r="P21" s="92"/>
    </row>
    <row r="22" spans="2:16" ht="21.95" customHeight="1" x14ac:dyDescent="0.2">
      <c r="B22" s="41"/>
      <c r="C22" s="34"/>
      <c r="D22" s="33"/>
      <c r="E22" s="33" t="s">
        <v>105</v>
      </c>
      <c r="F22" s="88"/>
      <c r="G22" s="89"/>
      <c r="H22" s="90">
        <f t="shared" si="0"/>
        <v>0</v>
      </c>
      <c r="I22" s="90">
        <f t="shared" si="1"/>
        <v>0</v>
      </c>
      <c r="J22" s="91"/>
      <c r="K22" s="91"/>
      <c r="L22" s="90">
        <f t="shared" si="3"/>
        <v>0</v>
      </c>
      <c r="M22" s="35"/>
      <c r="N22" s="92">
        <f>+F22/30.42*4.16666666666667*6.5</f>
        <v>0</v>
      </c>
      <c r="O22" s="56"/>
      <c r="P22" s="92"/>
    </row>
    <row r="23" spans="2:16" ht="21.95" customHeight="1" x14ac:dyDescent="0.2">
      <c r="B23" s="41" t="s">
        <v>362</v>
      </c>
      <c r="C23" s="34" t="s">
        <v>363</v>
      </c>
      <c r="E23" s="33" t="s">
        <v>105</v>
      </c>
      <c r="F23" s="88">
        <v>11749.5</v>
      </c>
      <c r="G23" s="89">
        <v>1225.2008639999999</v>
      </c>
      <c r="H23" s="90">
        <f t="shared" si="0"/>
        <v>6179.8816568047332</v>
      </c>
      <c r="I23" s="90">
        <f t="shared" si="1"/>
        <v>644.41860039447727</v>
      </c>
      <c r="J23" s="91"/>
      <c r="K23" s="91"/>
      <c r="L23" s="90">
        <f t="shared" si="3"/>
        <v>5535.4630564102563</v>
      </c>
      <c r="M23" s="35"/>
    </row>
    <row r="24" spans="2:16" ht="21.95" customHeight="1" x14ac:dyDescent="0.2">
      <c r="B24" s="41" t="s">
        <v>366</v>
      </c>
      <c r="C24" s="34" t="s">
        <v>367</v>
      </c>
      <c r="E24" s="33" t="s">
        <v>105</v>
      </c>
      <c r="F24" s="88">
        <v>11749.5</v>
      </c>
      <c r="G24" s="89">
        <v>1225.2008639999999</v>
      </c>
      <c r="H24" s="90">
        <f t="shared" si="0"/>
        <v>6179.8816568047332</v>
      </c>
      <c r="I24" s="90">
        <f t="shared" si="1"/>
        <v>644.41860039447727</v>
      </c>
      <c r="J24" s="91"/>
      <c r="K24" s="91"/>
      <c r="L24" s="90">
        <f t="shared" ref="L24" si="4">H24-I24+J24-K24</f>
        <v>5535.4630564102563</v>
      </c>
      <c r="M24" s="35"/>
    </row>
    <row r="25" spans="2:16" ht="21.95" customHeight="1" x14ac:dyDescent="0.2">
      <c r="B25" s="41" t="s">
        <v>371</v>
      </c>
      <c r="C25" s="34" t="s">
        <v>370</v>
      </c>
      <c r="D25" s="33"/>
      <c r="E25" s="33" t="s">
        <v>105</v>
      </c>
      <c r="F25" s="88">
        <v>11749.5</v>
      </c>
      <c r="G25" s="89">
        <v>1225.2008639999999</v>
      </c>
      <c r="H25" s="90">
        <f t="shared" si="0"/>
        <v>6179.8816568047332</v>
      </c>
      <c r="I25" s="90">
        <f t="shared" si="1"/>
        <v>644.41860039447727</v>
      </c>
      <c r="J25" s="91"/>
      <c r="K25" s="91"/>
      <c r="L25" s="90">
        <f t="shared" ref="L25" si="5">H25-I25+J25-K25</f>
        <v>5535.4630564102563</v>
      </c>
      <c r="M25" s="35"/>
    </row>
    <row r="26" spans="2:16" ht="21.95" customHeight="1" x14ac:dyDescent="0.2">
      <c r="B26" s="41" t="s">
        <v>375</v>
      </c>
      <c r="C26" s="34" t="s">
        <v>376</v>
      </c>
      <c r="D26" s="33"/>
      <c r="E26" s="33" t="s">
        <v>105</v>
      </c>
      <c r="F26" s="88">
        <v>11749.5</v>
      </c>
      <c r="G26" s="89">
        <v>1225.2008639999999</v>
      </c>
      <c r="H26" s="90">
        <f t="shared" si="0"/>
        <v>6179.8816568047332</v>
      </c>
      <c r="I26" s="90">
        <f t="shared" si="1"/>
        <v>644.41860039447727</v>
      </c>
      <c r="J26" s="91"/>
      <c r="K26" s="91"/>
      <c r="L26" s="90">
        <f t="shared" ref="L26" si="6">H26-I26+J26-K26</f>
        <v>5535.4630564102563</v>
      </c>
      <c r="M26" s="35"/>
    </row>
    <row r="27" spans="2:16" ht="21.95" customHeight="1" x14ac:dyDescent="0.2">
      <c r="B27" s="41" t="s">
        <v>382</v>
      </c>
      <c r="C27" s="34" t="s">
        <v>383</v>
      </c>
      <c r="D27" s="33"/>
      <c r="E27" s="33" t="s">
        <v>105</v>
      </c>
      <c r="F27" s="88">
        <v>11749.5</v>
      </c>
      <c r="G27" s="89">
        <v>1225.2008639999999</v>
      </c>
      <c r="H27" s="90">
        <f t="shared" si="0"/>
        <v>6179.8816568047332</v>
      </c>
      <c r="I27" s="90">
        <f t="shared" si="1"/>
        <v>644.41860039447727</v>
      </c>
      <c r="J27" s="91"/>
      <c r="K27" s="91"/>
      <c r="L27" s="90">
        <f t="shared" ref="L27" si="7">H27-I27+J27-K27</f>
        <v>5535.4630564102563</v>
      </c>
      <c r="M27" s="35"/>
    </row>
    <row r="28" spans="2:16" x14ac:dyDescent="0.2">
      <c r="E28" s="57" t="s">
        <v>50</v>
      </c>
      <c r="F28" s="93">
        <f>SUM(F7:F16)</f>
        <v>95333.7</v>
      </c>
      <c r="G28" s="93">
        <f>SUM(G7:G16)</f>
        <v>10078.376648000001</v>
      </c>
      <c r="H28" s="58">
        <f>SUM(H7:H27)</f>
        <v>113845.6752136752</v>
      </c>
      <c r="I28" s="58">
        <f t="shared" ref="I28:L28" si="8">SUM(I7:I27)</f>
        <v>12147.133521630509</v>
      </c>
      <c r="J28" s="58">
        <f t="shared" si="8"/>
        <v>0</v>
      </c>
      <c r="K28" s="58">
        <f t="shared" si="8"/>
        <v>8</v>
      </c>
      <c r="L28" s="58">
        <f t="shared" si="8"/>
        <v>101690.5416920447</v>
      </c>
    </row>
    <row r="29" spans="2:16" x14ac:dyDescent="0.2">
      <c r="F29" s="86"/>
      <c r="G29" s="86"/>
      <c r="J29" s="87"/>
      <c r="K29" s="94" t="s">
        <v>131</v>
      </c>
    </row>
    <row r="30" spans="2:16" x14ac:dyDescent="0.2">
      <c r="F30" s="86"/>
      <c r="G30" s="86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F19" sqref="F19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0" customFormat="1" x14ac:dyDescent="0.2">
      <c r="B1" s="16"/>
      <c r="C1" s="16"/>
      <c r="D1" s="16"/>
      <c r="E1" s="16"/>
      <c r="F1" s="16"/>
    </row>
    <row r="2" spans="1:6" s="30" customFormat="1" x14ac:dyDescent="0.2">
      <c r="A2" s="138" t="str">
        <f>+PRESIDENCIA!E1</f>
        <v>MUNICIPIO IXTLAHUACAN DEL RIO, JALISCO.</v>
      </c>
      <c r="B2" s="138"/>
      <c r="C2" s="138"/>
      <c r="D2" s="138"/>
      <c r="E2" s="138"/>
      <c r="F2" s="138"/>
    </row>
    <row r="3" spans="1:6" s="30" customFormat="1" x14ac:dyDescent="0.2">
      <c r="B3" s="16"/>
      <c r="C3" s="16"/>
      <c r="D3" s="16"/>
      <c r="E3" s="16"/>
      <c r="F3" s="16"/>
    </row>
    <row r="4" spans="1:6" s="30" customFormat="1" x14ac:dyDescent="0.2">
      <c r="A4" s="138" t="str">
        <f>+PRESIDENCIA!E3</f>
        <v>SEGUNDA QUINCENA DE AGOSTO DE 2018</v>
      </c>
      <c r="B4" s="138"/>
      <c r="C4" s="138"/>
      <c r="D4" s="138"/>
      <c r="E4" s="138"/>
      <c r="F4" s="138"/>
    </row>
    <row r="5" spans="1:6" s="30" customFormat="1" x14ac:dyDescent="0.2">
      <c r="B5" s="16"/>
      <c r="C5" s="16"/>
      <c r="D5" s="16"/>
      <c r="E5" s="16"/>
      <c r="F5" s="16"/>
    </row>
    <row r="6" spans="1:6" s="30" customFormat="1" x14ac:dyDescent="0.2">
      <c r="B6" s="16"/>
      <c r="C6" s="16"/>
      <c r="D6" s="16"/>
      <c r="E6" s="16"/>
      <c r="F6" s="16"/>
    </row>
    <row r="8" spans="1:6" s="71" customFormat="1" x14ac:dyDescent="0.2">
      <c r="A8" s="72" t="s">
        <v>327</v>
      </c>
      <c r="B8" s="73" t="s">
        <v>4</v>
      </c>
      <c r="C8" s="73" t="s">
        <v>139</v>
      </c>
      <c r="D8" s="73" t="s">
        <v>174</v>
      </c>
      <c r="E8" s="73" t="s">
        <v>130</v>
      </c>
      <c r="F8" s="73" t="s">
        <v>5</v>
      </c>
    </row>
    <row r="9" spans="1:6" x14ac:dyDescent="0.2">
      <c r="A9" s="74" t="s">
        <v>306</v>
      </c>
      <c r="B9" s="75">
        <f>+DIETAS!H17</f>
        <v>135842.01446416829</v>
      </c>
      <c r="C9" s="75">
        <f>+DIETAS!I17</f>
        <v>22429.298400525968</v>
      </c>
      <c r="D9" s="75">
        <f>+DIETAS!J17</f>
        <v>0</v>
      </c>
      <c r="E9" s="75">
        <f>+DIETAS!K17</f>
        <v>0</v>
      </c>
      <c r="F9" s="75">
        <f>B9-C9+D9-E9</f>
        <v>113412.71606364232</v>
      </c>
    </row>
    <row r="10" spans="1:6" x14ac:dyDescent="0.2">
      <c r="A10" s="74" t="s">
        <v>307</v>
      </c>
      <c r="B10" s="75">
        <f>+PRESIDENCIA!G15</f>
        <v>85360.4365548981</v>
      </c>
      <c r="C10" s="75">
        <f>+PRESIDENCIA!H15</f>
        <v>15692.904436554898</v>
      </c>
      <c r="D10" s="75">
        <f>+PRESIDENCIA!I15</f>
        <v>0</v>
      </c>
      <c r="E10" s="75">
        <f>+PRESIDENCIA!J15</f>
        <v>0</v>
      </c>
      <c r="F10" s="75">
        <f t="shared" ref="F10:F32" si="0">B10-C10+D10-E10</f>
        <v>69667.532118343195</v>
      </c>
    </row>
    <row r="11" spans="1:6" x14ac:dyDescent="0.2">
      <c r="A11" s="74" t="s">
        <v>308</v>
      </c>
      <c r="B11" s="75">
        <f>+'SECRETARIA GENERAL'!G9</f>
        <v>24056.126232741615</v>
      </c>
      <c r="C11" s="75">
        <f>+'SECRETARIA GENERAL'!H9</f>
        <v>3986.2291271531885</v>
      </c>
      <c r="D11" s="75">
        <f>+'SECRETARIA GENERAL'!I9</f>
        <v>0</v>
      </c>
      <c r="E11" s="75">
        <f>+'SECRETARIA GENERAL'!J9</f>
        <v>0</v>
      </c>
      <c r="F11" s="75">
        <f t="shared" si="0"/>
        <v>20069.897105588425</v>
      </c>
    </row>
    <row r="12" spans="1:6" x14ac:dyDescent="0.2">
      <c r="A12" s="74" t="s">
        <v>309</v>
      </c>
      <c r="B12" s="75">
        <f>+'OFICIALIA MAYOR'!G9</f>
        <v>16357.72255095332</v>
      </c>
      <c r="C12" s="75">
        <f>+'OFICIALIA MAYOR'!H9</f>
        <v>2256.3557238658777</v>
      </c>
      <c r="D12" s="75">
        <f>+'OFICIALIA MAYOR'!I9</f>
        <v>0</v>
      </c>
      <c r="E12" s="75">
        <f>+'OFICIALIA MAYOR'!J9</f>
        <v>0</v>
      </c>
      <c r="F12" s="75">
        <f t="shared" si="0"/>
        <v>14101.366827087442</v>
      </c>
    </row>
    <row r="13" spans="1:6" x14ac:dyDescent="0.2">
      <c r="A13" s="74" t="s">
        <v>310</v>
      </c>
      <c r="B13" s="75">
        <f>+'REGISTRO CIVIL'!H13</f>
        <v>21250.861275476658</v>
      </c>
      <c r="C13" s="75">
        <f>+'REGISTRO CIVIL'!I13</f>
        <v>1413.5762177514791</v>
      </c>
      <c r="D13" s="75">
        <f>+'REGISTRO CIVIL'!J13</f>
        <v>0</v>
      </c>
      <c r="E13" s="75">
        <f>+'REGISTRO CIVIL'!K13</f>
        <v>0</v>
      </c>
      <c r="F13" s="75">
        <f t="shared" si="0"/>
        <v>19837.285057725177</v>
      </c>
    </row>
    <row r="14" spans="1:6" x14ac:dyDescent="0.2">
      <c r="A14" s="74" t="s">
        <v>311</v>
      </c>
      <c r="B14" s="75">
        <f>+DEL!H19</f>
        <v>25741.222879684417</v>
      </c>
      <c r="C14" s="75">
        <f>+DEL!I19</f>
        <v>335.81346166995394</v>
      </c>
      <c r="D14" s="75">
        <f>+DEL!J19</f>
        <v>674.72776331360933</v>
      </c>
      <c r="E14" s="75">
        <f>+DEL!K19</f>
        <v>0</v>
      </c>
      <c r="F14" s="75">
        <f t="shared" si="0"/>
        <v>26080.137181328075</v>
      </c>
    </row>
    <row r="15" spans="1:6" x14ac:dyDescent="0.2">
      <c r="A15" s="74" t="s">
        <v>312</v>
      </c>
      <c r="B15" s="75">
        <f>+H.MPAL!G19</f>
        <v>94627.587113740956</v>
      </c>
      <c r="C15" s="75">
        <f>+H.MPAL!H19</f>
        <v>13223.284979881657</v>
      </c>
      <c r="D15" s="75">
        <f>+H.MPAL!I19</f>
        <v>0</v>
      </c>
      <c r="E15" s="75">
        <f>+H.MPAL!J19</f>
        <v>7</v>
      </c>
      <c r="F15" s="75">
        <f t="shared" si="0"/>
        <v>81397.302133859295</v>
      </c>
    </row>
    <row r="16" spans="1:6" x14ac:dyDescent="0.2">
      <c r="A16" s="74" t="s">
        <v>313</v>
      </c>
      <c r="B16" s="75">
        <f>+O.PUB!G26</f>
        <v>105294.19592373437</v>
      </c>
      <c r="C16" s="75">
        <f>+O.PUB!H26</f>
        <v>12027.56239316239</v>
      </c>
      <c r="D16" s="75">
        <f>+O.PUB!I26</f>
        <v>0</v>
      </c>
      <c r="E16" s="75">
        <f>+O.PUB!J26</f>
        <v>13</v>
      </c>
      <c r="F16" s="75">
        <f t="shared" si="0"/>
        <v>93253.633530571984</v>
      </c>
    </row>
    <row r="17" spans="1:6" x14ac:dyDescent="0.2">
      <c r="A17" s="74" t="s">
        <v>314</v>
      </c>
      <c r="B17" s="75">
        <f>+O.PUB2!G22</f>
        <v>87153.209730440503</v>
      </c>
      <c r="C17" s="75">
        <f>+O.PUB2!H22</f>
        <v>8869.3833804076257</v>
      </c>
      <c r="D17" s="75">
        <f>+O.PUB2!I22</f>
        <v>0</v>
      </c>
      <c r="E17" s="75">
        <f>+O.PUB2!J22</f>
        <v>4</v>
      </c>
      <c r="F17" s="75">
        <f t="shared" si="0"/>
        <v>78279.826350032876</v>
      </c>
    </row>
    <row r="18" spans="1:6" x14ac:dyDescent="0.2">
      <c r="A18" s="74" t="s">
        <v>315</v>
      </c>
      <c r="B18" s="75">
        <f>+'DESARROLLO SOCIAL'!G9</f>
        <v>9986.0355029585789</v>
      </c>
      <c r="C18" s="75">
        <f>+'DESARROLLO SOCIAL'!H9</f>
        <v>1452.6969099276791</v>
      </c>
      <c r="D18" s="75">
        <f>+'DESARROLLO SOCIAL'!I9</f>
        <v>0</v>
      </c>
      <c r="E18" s="75">
        <f>+'DESARROLLO SOCIAL'!J9</f>
        <v>0</v>
      </c>
      <c r="F18" s="75">
        <f t="shared" si="0"/>
        <v>8533.3385930308996</v>
      </c>
    </row>
    <row r="19" spans="1:6" x14ac:dyDescent="0.2">
      <c r="A19" s="74" t="s">
        <v>316</v>
      </c>
      <c r="B19" s="75">
        <f>+'SERVICIOS PUBLICOS'!H22</f>
        <v>86147.39776462852</v>
      </c>
      <c r="C19" s="75">
        <f>+'SERVICIOS PUBLICOS'!I22</f>
        <v>7526.110472583825</v>
      </c>
      <c r="D19" s="75">
        <f>+'SERVICIOS PUBLICOS'!J22</f>
        <v>50.224852071005913</v>
      </c>
      <c r="E19" s="75">
        <f>+'SERVICIOS PUBLICOS'!K22</f>
        <v>1</v>
      </c>
      <c r="F19" s="75">
        <f t="shared" si="0"/>
        <v>78670.51214411571</v>
      </c>
    </row>
    <row r="20" spans="1:6" x14ac:dyDescent="0.2">
      <c r="A20" s="74" t="s">
        <v>349</v>
      </c>
      <c r="B20" s="75">
        <f>+'S.P. ASEO PUBLICO'!H14</f>
        <v>32208.021038790266</v>
      </c>
      <c r="C20" s="75">
        <f>+'S.P. ASEO PUBLICO'!I14</f>
        <v>1411.2313225509536</v>
      </c>
      <c r="D20" s="75">
        <f>+'S.P. ASEO PUBLICO'!J14</f>
        <v>11.792241946088101</v>
      </c>
      <c r="E20" s="75">
        <f>+'S.P. ASEO PUBLICO'!K14</f>
        <v>0</v>
      </c>
      <c r="F20" s="75">
        <f t="shared" si="0"/>
        <v>30808.581958185401</v>
      </c>
    </row>
    <row r="21" spans="1:6" x14ac:dyDescent="0.2">
      <c r="A21" s="74" t="s">
        <v>317</v>
      </c>
      <c r="B21" s="75">
        <f>+'s.p. rastro'!G8</f>
        <v>11190.032873109794</v>
      </c>
      <c r="C21" s="75">
        <f>+'s.p. rastro'!H8</f>
        <v>1112.8854637738327</v>
      </c>
      <c r="D21" s="75">
        <f>+'s.p. rastro'!I8</f>
        <v>0</v>
      </c>
      <c r="E21" s="75">
        <f>+'s.p. rastro'!J8</f>
        <v>0</v>
      </c>
      <c r="F21" s="75">
        <f t="shared" si="0"/>
        <v>10077.147409335961</v>
      </c>
    </row>
    <row r="22" spans="1:6" x14ac:dyDescent="0.2">
      <c r="A22" s="74" t="s">
        <v>318</v>
      </c>
      <c r="B22" s="75">
        <f>+'AGUA POTABLE'!H18</f>
        <v>65402.934911242599</v>
      </c>
      <c r="C22" s="75">
        <f>+'AGUA POTABLE'!I18</f>
        <v>6423.7230579881661</v>
      </c>
      <c r="D22" s="75">
        <f>+'AGUA POTABLE'!J18</f>
        <v>7.7054569362261667</v>
      </c>
      <c r="E22" s="75">
        <f>+'AGUA POTABLE'!K18</f>
        <v>1</v>
      </c>
      <c r="F22" s="75">
        <f t="shared" si="0"/>
        <v>58985.917310190656</v>
      </c>
    </row>
    <row r="23" spans="1:6" x14ac:dyDescent="0.2">
      <c r="A23" s="74" t="s">
        <v>319</v>
      </c>
      <c r="B23" s="75">
        <f>+'PROTECCION CIVIL'!H10</f>
        <v>18298.652202498357</v>
      </c>
      <c r="C23" s="75">
        <f>+'PROTECCION CIVIL'!I10</f>
        <v>1582.4074340565419</v>
      </c>
      <c r="D23" s="75">
        <f>+'PROTECCION CIVIL'!J10</f>
        <v>0</v>
      </c>
      <c r="E23" s="75">
        <f>+'PROTECCION CIVIL'!K10</f>
        <v>0</v>
      </c>
      <c r="F23" s="75">
        <f t="shared" si="0"/>
        <v>16716.244768441815</v>
      </c>
    </row>
    <row r="24" spans="1:6" x14ac:dyDescent="0.2">
      <c r="A24" s="74" t="s">
        <v>320</v>
      </c>
      <c r="B24" s="75">
        <f>+'DEPARTAMENTO AGROPECUARIO'!H13</f>
        <v>35775.279421433261</v>
      </c>
      <c r="C24" s="75">
        <f>+'DEPARTAMENTO AGROPECUARIO'!I13</f>
        <v>3188.9118211702826</v>
      </c>
      <c r="D24" s="75">
        <f>+'DEPARTAMENTO AGROPECUARIO'!J13</f>
        <v>0</v>
      </c>
      <c r="E24" s="75">
        <f>+'DEPARTAMENTO AGROPECUARIO'!K13</f>
        <v>0</v>
      </c>
      <c r="F24" s="75">
        <f t="shared" si="0"/>
        <v>32586.36760026298</v>
      </c>
    </row>
    <row r="25" spans="1:6" x14ac:dyDescent="0.2">
      <c r="A25" s="74" t="s">
        <v>321</v>
      </c>
      <c r="B25" s="75">
        <f>+CULTURA!H10</f>
        <v>24803.80276134122</v>
      </c>
      <c r="C25" s="75">
        <f>+CULTURA!I10</f>
        <v>2721.7810429980273</v>
      </c>
      <c r="D25" s="75">
        <f>+CULTURA!J10</f>
        <v>0</v>
      </c>
      <c r="E25" s="75">
        <f>+CULTURA!K10</f>
        <v>0</v>
      </c>
      <c r="F25" s="75">
        <f t="shared" si="0"/>
        <v>22082.021718343192</v>
      </c>
    </row>
    <row r="26" spans="1:6" x14ac:dyDescent="0.2">
      <c r="A26" s="74" t="s">
        <v>322</v>
      </c>
      <c r="B26" s="75">
        <f>+DEPORTE!H11</f>
        <v>21889.099276791581</v>
      </c>
      <c r="C26" s="75">
        <f>+DEPORTE!I11</f>
        <v>1642.6864178829717</v>
      </c>
      <c r="D26" s="75">
        <f>+DEPORTE!J11</f>
        <v>10.650887573964496</v>
      </c>
      <c r="E26" s="75">
        <f>+DEPORTE!K11</f>
        <v>0</v>
      </c>
      <c r="F26" s="75">
        <f t="shared" si="0"/>
        <v>20257.063746482574</v>
      </c>
    </row>
    <row r="27" spans="1:6" x14ac:dyDescent="0.2">
      <c r="A27" s="74" t="s">
        <v>340</v>
      </c>
      <c r="B27" s="75">
        <f>+'PROMOCION ECONOMICA'!G9</f>
        <v>9430.7955292570659</v>
      </c>
      <c r="C27" s="75">
        <f>+'PROMOCION ECONOMICA'!H9</f>
        <v>1334.1012491781721</v>
      </c>
      <c r="D27" s="75"/>
      <c r="E27" s="75"/>
      <c r="F27" s="75">
        <f t="shared" si="0"/>
        <v>8096.6942800788938</v>
      </c>
    </row>
    <row r="28" spans="1:6" x14ac:dyDescent="0.2">
      <c r="A28" s="76" t="s">
        <v>329</v>
      </c>
      <c r="B28" s="77">
        <f>SUM(B9:B27)</f>
        <v>910815.42800788942</v>
      </c>
      <c r="C28" s="77">
        <f>SUM(C9:C27)</f>
        <v>108630.9433130835</v>
      </c>
      <c r="D28" s="77">
        <f>SUM(D9:D27)</f>
        <v>755.10120184089396</v>
      </c>
      <c r="E28" s="77">
        <f>SUM(E9:E27)</f>
        <v>26</v>
      </c>
      <c r="F28" s="77">
        <f>SUM(F9:F27)</f>
        <v>802913.58589664684</v>
      </c>
    </row>
    <row r="29" spans="1:6" x14ac:dyDescent="0.2">
      <c r="A29" s="74" t="s">
        <v>330</v>
      </c>
      <c r="B29" s="75">
        <f>+jubilados!E16</f>
        <v>15833.79</v>
      </c>
      <c r="C29" s="75"/>
      <c r="D29" s="75"/>
      <c r="E29" s="75"/>
      <c r="F29" s="75">
        <f t="shared" si="0"/>
        <v>15833.79</v>
      </c>
    </row>
    <row r="30" spans="1:6" x14ac:dyDescent="0.2">
      <c r="A30" s="76" t="s">
        <v>325</v>
      </c>
      <c r="B30" s="77">
        <f>+B28+B29</f>
        <v>926649.21800788946</v>
      </c>
      <c r="C30" s="77">
        <f>+C28+C29</f>
        <v>108630.9433130835</v>
      </c>
      <c r="D30" s="77">
        <f>+D28+D29</f>
        <v>755.10120184089396</v>
      </c>
      <c r="E30" s="77">
        <f>+E28+E29</f>
        <v>26</v>
      </c>
      <c r="F30" s="77">
        <f>+F28+F29</f>
        <v>818747.37589664687</v>
      </c>
    </row>
    <row r="31" spans="1:6" x14ac:dyDescent="0.2">
      <c r="A31" s="74" t="s">
        <v>323</v>
      </c>
      <c r="B31" s="75">
        <f>+SEG.P.!H26</f>
        <v>133642.00394477317</v>
      </c>
      <c r="C31" s="75">
        <f>+SEG.P.!I26</f>
        <v>16442.650067061149</v>
      </c>
      <c r="D31" s="75">
        <f>+SEG.P.!J26</f>
        <v>0</v>
      </c>
      <c r="E31" s="75">
        <f>+SEG.P.!K26</f>
        <v>16</v>
      </c>
      <c r="F31" s="75">
        <f t="shared" si="0"/>
        <v>117183.35387771201</v>
      </c>
    </row>
    <row r="32" spans="1:6" x14ac:dyDescent="0.2">
      <c r="A32" s="74" t="s">
        <v>324</v>
      </c>
      <c r="B32" s="75">
        <f>+SEG.P.2!H28</f>
        <v>113845.6752136752</v>
      </c>
      <c r="C32" s="75">
        <f>+SEG.P.2!I28</f>
        <v>12147.133521630509</v>
      </c>
      <c r="D32" s="75">
        <f>+SEG.P.2!J28</f>
        <v>0</v>
      </c>
      <c r="E32" s="75">
        <f>+SEG.P.2!K28</f>
        <v>8</v>
      </c>
      <c r="F32" s="75">
        <f t="shared" si="0"/>
        <v>101690.5416920447</v>
      </c>
    </row>
    <row r="33" spans="1:6" x14ac:dyDescent="0.2">
      <c r="A33" s="76" t="s">
        <v>326</v>
      </c>
      <c r="B33" s="77">
        <f>SUM(B31:B32)</f>
        <v>247487.67915844836</v>
      </c>
      <c r="C33" s="77">
        <f>SUM(C31:C32)</f>
        <v>28589.783588691658</v>
      </c>
      <c r="D33" s="77">
        <f>SUM(D31:D32)</f>
        <v>0</v>
      </c>
      <c r="E33" s="77">
        <f>SUM(E31:E32)</f>
        <v>24</v>
      </c>
      <c r="F33" s="77">
        <f>SUM(F31:F32)</f>
        <v>218873.89556975671</v>
      </c>
    </row>
    <row r="34" spans="1:6" x14ac:dyDescent="0.2">
      <c r="A34" s="78"/>
      <c r="B34" s="75"/>
      <c r="C34" s="75"/>
      <c r="D34" s="75"/>
      <c r="E34" s="75"/>
      <c r="F34" s="75"/>
    </row>
    <row r="35" spans="1:6" x14ac:dyDescent="0.2">
      <c r="A35" s="76" t="s">
        <v>328</v>
      </c>
      <c r="B35" s="77">
        <f>+B30+B33</f>
        <v>1174136.8971663378</v>
      </c>
      <c r="C35" s="77">
        <f>+C30+C33</f>
        <v>137220.72690177517</v>
      </c>
      <c r="D35" s="77">
        <f>+D30+D33</f>
        <v>755.10120184089396</v>
      </c>
      <c r="E35" s="77">
        <f>+E30+E33</f>
        <v>50</v>
      </c>
      <c r="F35" s="77">
        <f>+F30+F33</f>
        <v>1037621.2714664036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23"/>
  <sheetViews>
    <sheetView topLeftCell="E1"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36" customWidth="1"/>
    <col min="2" max="2" width="33.5703125" style="36" customWidth="1"/>
    <col min="3" max="3" width="6.7109375" style="36" customWidth="1"/>
    <col min="4" max="4" width="15.85546875" style="36" customWidth="1"/>
    <col min="5" max="5" width="1.140625" style="36" customWidth="1"/>
    <col min="6" max="6" width="1.28515625" style="36" customWidth="1"/>
    <col min="7" max="8" width="12" style="36" customWidth="1"/>
    <col min="9" max="9" width="10.28515625" style="36" customWidth="1"/>
    <col min="10" max="10" width="7.5703125" style="36" customWidth="1"/>
    <col min="11" max="11" width="11.5703125" style="36" customWidth="1"/>
    <col min="12" max="12" width="24.85546875" style="36" customWidth="1"/>
    <col min="13" max="16384" width="11.42578125" style="36"/>
  </cols>
  <sheetData>
    <row r="1" spans="1:13" ht="18" x14ac:dyDescent="0.25">
      <c r="A1" s="36" t="s">
        <v>137</v>
      </c>
      <c r="E1" s="42" t="s">
        <v>0</v>
      </c>
      <c r="F1" s="43"/>
      <c r="G1" s="43"/>
      <c r="H1" s="43"/>
      <c r="I1" s="42"/>
      <c r="J1" s="43"/>
      <c r="K1" s="43"/>
      <c r="L1" s="44" t="s">
        <v>1</v>
      </c>
    </row>
    <row r="2" spans="1:13" ht="15" x14ac:dyDescent="0.25">
      <c r="E2" s="45" t="s">
        <v>205</v>
      </c>
      <c r="F2" s="43"/>
      <c r="G2" s="43"/>
      <c r="H2" s="43"/>
      <c r="I2" s="45"/>
      <c r="J2" s="43"/>
      <c r="K2" s="43"/>
      <c r="L2" s="46" t="str">
        <f>PRESIDENCIA!L2</f>
        <v>31 DE AGOSTO DE 2018</v>
      </c>
    </row>
    <row r="3" spans="1:13" x14ac:dyDescent="0.2">
      <c r="E3" s="96" t="str">
        <f>PRESIDENCIA!E3</f>
        <v>SEGUNDA QUINCENA DE AGOSTO DE 2018</v>
      </c>
      <c r="F3" s="43"/>
      <c r="G3" s="43"/>
      <c r="H3" s="43"/>
      <c r="I3" s="96"/>
      <c r="J3" s="43"/>
      <c r="K3" s="43"/>
    </row>
    <row r="4" spans="1:13" x14ac:dyDescent="0.2">
      <c r="E4" s="96"/>
      <c r="F4" s="43"/>
      <c r="G4" s="43"/>
      <c r="H4" s="43"/>
      <c r="I4" s="96"/>
      <c r="J4" s="43"/>
      <c r="K4" s="43"/>
    </row>
    <row r="5" spans="1:13" x14ac:dyDescent="0.2">
      <c r="B5" s="47" t="s">
        <v>3</v>
      </c>
      <c r="C5" s="47"/>
      <c r="D5" s="47" t="s">
        <v>67</v>
      </c>
      <c r="E5" s="97" t="s">
        <v>4</v>
      </c>
      <c r="F5" s="97" t="s">
        <v>139</v>
      </c>
      <c r="G5" s="48" t="s">
        <v>4</v>
      </c>
      <c r="H5" s="48" t="s">
        <v>139</v>
      </c>
      <c r="I5" s="98" t="s">
        <v>174</v>
      </c>
      <c r="J5" s="48" t="s">
        <v>130</v>
      </c>
      <c r="K5" s="48" t="s">
        <v>5</v>
      </c>
      <c r="L5" s="47" t="s">
        <v>6</v>
      </c>
    </row>
    <row r="6" spans="1:13" x14ac:dyDescent="0.2">
      <c r="B6" s="40"/>
      <c r="E6" s="63"/>
      <c r="F6" s="63"/>
      <c r="G6" s="18"/>
      <c r="H6" s="18"/>
      <c r="I6" s="18"/>
      <c r="K6" s="18"/>
    </row>
    <row r="7" spans="1:13" ht="24.95" customHeight="1" x14ac:dyDescent="0.2">
      <c r="B7" s="40" t="s">
        <v>377</v>
      </c>
      <c r="C7" s="51"/>
      <c r="D7" s="68" t="s">
        <v>74</v>
      </c>
      <c r="E7" s="63">
        <v>36772.71</v>
      </c>
      <c r="F7" s="63">
        <v>6832.2917280000001</v>
      </c>
      <c r="G7" s="18">
        <f>E7/30.42*16</f>
        <v>19341.333333333332</v>
      </c>
      <c r="H7" s="18">
        <f>+F7/30.42*16</f>
        <v>3593.5788181459566</v>
      </c>
      <c r="I7" s="18"/>
      <c r="J7" s="18"/>
      <c r="K7" s="18">
        <f>G7-H7+I7-J7</f>
        <v>15747.754515187375</v>
      </c>
      <c r="L7" s="35"/>
      <c r="M7" s="53"/>
    </row>
    <row r="8" spans="1:13" ht="24.95" customHeight="1" x14ac:dyDescent="0.2">
      <c r="B8" s="40" t="s">
        <v>7</v>
      </c>
      <c r="C8" s="51"/>
      <c r="D8" s="103" t="s">
        <v>71</v>
      </c>
      <c r="E8" s="63">
        <v>8964</v>
      </c>
      <c r="F8" s="63">
        <v>746.52640000000019</v>
      </c>
      <c r="G8" s="18">
        <f t="shared" ref="G8" si="0">E8/30.42*16</f>
        <v>4714.792899408284</v>
      </c>
      <c r="H8" s="18">
        <f t="shared" ref="H8" si="1">+F8/30.42*16</f>
        <v>392.65030900723218</v>
      </c>
      <c r="I8" s="18"/>
      <c r="J8" s="18"/>
      <c r="K8" s="18">
        <f>G8-H8+I8-J8</f>
        <v>4322.1425904010521</v>
      </c>
      <c r="L8" s="35"/>
      <c r="M8" s="53"/>
    </row>
    <row r="9" spans="1:13" ht="21.95" customHeight="1" x14ac:dyDescent="0.2">
      <c r="D9" s="57" t="s">
        <v>50</v>
      </c>
      <c r="E9" s="93">
        <f t="shared" ref="E9:K9" si="2">SUM(E7:E8)</f>
        <v>45736.71</v>
      </c>
      <c r="F9" s="93">
        <f t="shared" si="2"/>
        <v>7578.8181280000008</v>
      </c>
      <c r="G9" s="58">
        <f t="shared" si="2"/>
        <v>24056.126232741615</v>
      </c>
      <c r="H9" s="58">
        <f t="shared" si="2"/>
        <v>3986.2291271531885</v>
      </c>
      <c r="I9" s="58">
        <f t="shared" si="2"/>
        <v>0</v>
      </c>
      <c r="J9" s="58">
        <f t="shared" si="2"/>
        <v>0</v>
      </c>
      <c r="K9" s="58">
        <f t="shared" si="2"/>
        <v>20069.897105588425</v>
      </c>
    </row>
    <row r="10" spans="1:13" ht="21.95" customHeight="1" x14ac:dyDescent="0.2">
      <c r="B10" s="34"/>
      <c r="C10" s="34"/>
      <c r="D10" s="37"/>
      <c r="E10" s="18"/>
      <c r="I10" s="18"/>
    </row>
    <row r="11" spans="1:13" x14ac:dyDescent="0.2">
      <c r="B11" s="34"/>
      <c r="C11" s="34"/>
      <c r="D11" s="37"/>
      <c r="E11" s="18"/>
      <c r="I11" s="18"/>
    </row>
    <row r="12" spans="1:13" x14ac:dyDescent="0.2">
      <c r="B12" s="34"/>
      <c r="C12" s="34"/>
      <c r="D12" s="37"/>
      <c r="E12" s="18"/>
      <c r="I12" s="18"/>
    </row>
    <row r="13" spans="1:13" x14ac:dyDescent="0.2">
      <c r="A13" s="37"/>
      <c r="B13" s="34"/>
      <c r="C13" s="51"/>
      <c r="D13" s="18"/>
      <c r="E13" s="18"/>
      <c r="F13" s="18"/>
      <c r="G13" s="18"/>
      <c r="H13" s="18"/>
      <c r="I13" s="18"/>
      <c r="J13" s="18"/>
    </row>
    <row r="14" spans="1:13" x14ac:dyDescent="0.2">
      <c r="A14" s="37"/>
      <c r="B14" s="34"/>
      <c r="C14" s="51"/>
      <c r="D14" s="18"/>
      <c r="E14" s="18"/>
      <c r="F14" s="18"/>
      <c r="G14" s="18"/>
      <c r="H14" s="18"/>
      <c r="I14" s="18"/>
      <c r="J14" s="18"/>
    </row>
    <row r="15" spans="1:13" x14ac:dyDescent="0.2">
      <c r="B15" s="34"/>
      <c r="C15" s="34"/>
      <c r="D15" s="37"/>
      <c r="E15" s="18"/>
      <c r="I15" s="18"/>
    </row>
    <row r="16" spans="1:13" x14ac:dyDescent="0.2">
      <c r="B16" s="34"/>
      <c r="C16" s="34"/>
      <c r="D16" s="37"/>
      <c r="E16" s="18"/>
      <c r="I16" s="18"/>
    </row>
    <row r="17" spans="2:9" x14ac:dyDescent="0.2">
      <c r="B17" s="34"/>
      <c r="C17" s="34"/>
      <c r="D17" s="37"/>
      <c r="E17" s="18"/>
      <c r="I17" s="18"/>
    </row>
    <row r="18" spans="2:9" x14ac:dyDescent="0.2">
      <c r="B18" s="34"/>
      <c r="C18" s="34"/>
      <c r="D18" s="37"/>
      <c r="E18" s="18"/>
      <c r="I18" s="18"/>
    </row>
    <row r="19" spans="2:9" x14ac:dyDescent="0.2">
      <c r="B19" s="34"/>
      <c r="C19" s="34"/>
      <c r="D19" s="37"/>
      <c r="E19" s="18"/>
      <c r="I19" s="18"/>
    </row>
    <row r="20" spans="2:9" x14ac:dyDescent="0.2">
      <c r="B20" s="34"/>
      <c r="C20" s="34"/>
      <c r="D20" s="37"/>
      <c r="E20" s="18"/>
      <c r="I20" s="18"/>
    </row>
    <row r="21" spans="2:9" x14ac:dyDescent="0.2">
      <c r="B21" s="34"/>
      <c r="C21" s="34"/>
      <c r="D21" s="37"/>
      <c r="E21" s="18"/>
      <c r="I21" s="18"/>
    </row>
    <row r="23" spans="2:9" ht="18" x14ac:dyDescent="0.25">
      <c r="B23" s="104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23"/>
  <sheetViews>
    <sheetView topLeftCell="J1" zoomScale="80" zoomScaleNormal="80" workbookViewId="0">
      <selection activeCell="M1" sqref="M1:P1048576"/>
    </sheetView>
  </sheetViews>
  <sheetFormatPr baseColWidth="10" defaultRowHeight="12.75" x14ac:dyDescent="0.2"/>
  <cols>
    <col min="1" max="1" width="1.7109375" style="36" customWidth="1"/>
    <col min="2" max="2" width="33.5703125" style="36" customWidth="1"/>
    <col min="3" max="3" width="4.140625" style="36" customWidth="1"/>
    <col min="4" max="4" width="15.85546875" style="36" customWidth="1"/>
    <col min="5" max="5" width="1.140625" style="36" customWidth="1"/>
    <col min="6" max="6" width="1.28515625" style="36" customWidth="1"/>
    <col min="7" max="8" width="12" style="36" customWidth="1"/>
    <col min="9" max="9" width="10.28515625" style="36" customWidth="1"/>
    <col min="10" max="10" width="7.5703125" style="36" customWidth="1"/>
    <col min="11" max="11" width="11.5703125" style="36" customWidth="1"/>
    <col min="12" max="12" width="24.85546875" style="36" customWidth="1"/>
    <col min="13" max="16384" width="11.42578125" style="36"/>
  </cols>
  <sheetData>
    <row r="1" spans="1:12" ht="18" x14ac:dyDescent="0.25">
      <c r="A1" s="36" t="s">
        <v>137</v>
      </c>
      <c r="E1" s="42" t="s">
        <v>0</v>
      </c>
      <c r="F1" s="43"/>
      <c r="G1" s="43"/>
      <c r="H1" s="43"/>
      <c r="I1" s="42"/>
      <c r="J1" s="43"/>
      <c r="K1" s="43"/>
      <c r="L1" s="44" t="s">
        <v>1</v>
      </c>
    </row>
    <row r="2" spans="1:12" ht="15" x14ac:dyDescent="0.25">
      <c r="E2" s="45" t="s">
        <v>206</v>
      </c>
      <c r="F2" s="43"/>
      <c r="G2" s="43"/>
      <c r="H2" s="43"/>
      <c r="I2" s="45"/>
      <c r="J2" s="43"/>
      <c r="K2" s="43"/>
      <c r="L2" s="46" t="str">
        <f>PRESIDENCIA!L2</f>
        <v>31 DE AGOSTO DE 2018</v>
      </c>
    </row>
    <row r="3" spans="1:12" x14ac:dyDescent="0.2">
      <c r="E3" s="96" t="str">
        <f>PRESIDENCIA!E3</f>
        <v>SEGUNDA QUINCENA DE AGOSTO DE 2018</v>
      </c>
      <c r="F3" s="43"/>
      <c r="G3" s="43"/>
      <c r="H3" s="43"/>
      <c r="I3" s="96"/>
      <c r="J3" s="43"/>
      <c r="K3" s="43"/>
    </row>
    <row r="4" spans="1:12" x14ac:dyDescent="0.2">
      <c r="E4" s="96"/>
      <c r="F4" s="43"/>
      <c r="G4" s="43"/>
      <c r="H4" s="43"/>
      <c r="I4" s="96"/>
      <c r="J4" s="43"/>
      <c r="K4" s="43"/>
    </row>
    <row r="5" spans="1:12" x14ac:dyDescent="0.2">
      <c r="B5" s="47" t="s">
        <v>3</v>
      </c>
      <c r="C5" s="47"/>
      <c r="D5" s="47" t="s">
        <v>67</v>
      </c>
      <c r="E5" s="97" t="s">
        <v>4</v>
      </c>
      <c r="F5" s="97" t="s">
        <v>139</v>
      </c>
      <c r="G5" s="48" t="s">
        <v>4</v>
      </c>
      <c r="H5" s="48" t="s">
        <v>139</v>
      </c>
      <c r="I5" s="98" t="s">
        <v>174</v>
      </c>
      <c r="J5" s="48" t="s">
        <v>130</v>
      </c>
      <c r="K5" s="48" t="s">
        <v>5</v>
      </c>
      <c r="L5" s="47" t="s">
        <v>6</v>
      </c>
    </row>
    <row r="6" spans="1:12" x14ac:dyDescent="0.2">
      <c r="B6" s="40"/>
      <c r="E6" s="63"/>
      <c r="F6" s="63"/>
      <c r="G6" s="18"/>
      <c r="H6" s="18"/>
      <c r="I6" s="18"/>
      <c r="K6" s="18"/>
    </row>
    <row r="7" spans="1:12" ht="24.95" customHeight="1" x14ac:dyDescent="0.2">
      <c r="B7" s="40" t="s">
        <v>261</v>
      </c>
      <c r="C7" s="51"/>
      <c r="D7" s="37" t="s">
        <v>76</v>
      </c>
      <c r="E7" s="63">
        <v>23335.47</v>
      </c>
      <c r="F7" s="63">
        <v>3691.001072</v>
      </c>
      <c r="G7" s="18">
        <f>E7/30.42*16</f>
        <v>12273.75147928994</v>
      </c>
      <c r="H7" s="18">
        <f>+F7/30.42*16</f>
        <v>1941.354935963182</v>
      </c>
      <c r="I7" s="18"/>
      <c r="J7" s="18"/>
      <c r="K7" s="18">
        <f>G7-H7+I7-J7</f>
        <v>10332.396543326759</v>
      </c>
      <c r="L7" s="35"/>
    </row>
    <row r="8" spans="1:12" ht="24.95" customHeight="1" x14ac:dyDescent="0.2">
      <c r="B8" s="40" t="s">
        <v>262</v>
      </c>
      <c r="C8" s="51"/>
      <c r="D8" s="37" t="s">
        <v>71</v>
      </c>
      <c r="E8" s="63">
        <v>7764.65</v>
      </c>
      <c r="F8" s="63">
        <v>598.89524800000004</v>
      </c>
      <c r="G8" s="18">
        <f t="shared" ref="G8" si="0">E8/30.42*16</f>
        <v>4083.971071663379</v>
      </c>
      <c r="H8" s="18">
        <f t="shared" ref="H8" si="1">+F8/30.42*16</f>
        <v>315.00078790269561</v>
      </c>
      <c r="I8" s="18"/>
      <c r="J8" s="18"/>
      <c r="K8" s="18">
        <f>G8-H8+I8-J8</f>
        <v>3768.9702837606833</v>
      </c>
      <c r="L8" s="35"/>
    </row>
    <row r="9" spans="1:12" ht="21.95" customHeight="1" x14ac:dyDescent="0.2">
      <c r="D9" s="57" t="s">
        <v>50</v>
      </c>
      <c r="E9" s="93">
        <f t="shared" ref="E9:K9" si="2">SUM(E7:E8)</f>
        <v>31100.120000000003</v>
      </c>
      <c r="F9" s="93">
        <f t="shared" si="2"/>
        <v>4289.8963199999998</v>
      </c>
      <c r="G9" s="58">
        <f t="shared" si="2"/>
        <v>16357.72255095332</v>
      </c>
      <c r="H9" s="58">
        <f t="shared" si="2"/>
        <v>2256.3557238658777</v>
      </c>
      <c r="I9" s="58">
        <f t="shared" si="2"/>
        <v>0</v>
      </c>
      <c r="J9" s="58">
        <f t="shared" si="2"/>
        <v>0</v>
      </c>
      <c r="K9" s="58">
        <f t="shared" si="2"/>
        <v>14101.366827087442</v>
      </c>
    </row>
    <row r="10" spans="1:12" ht="21.95" customHeight="1" x14ac:dyDescent="0.2">
      <c r="B10" s="34"/>
      <c r="C10" s="34"/>
      <c r="D10" s="37"/>
      <c r="E10" s="18"/>
      <c r="I10" s="18"/>
    </row>
    <row r="11" spans="1:12" x14ac:dyDescent="0.2">
      <c r="B11" s="34"/>
      <c r="C11" s="34"/>
      <c r="D11" s="37"/>
      <c r="E11" s="18"/>
      <c r="I11" s="18"/>
    </row>
    <row r="12" spans="1:12" x14ac:dyDescent="0.2">
      <c r="B12" s="34"/>
      <c r="C12" s="34"/>
      <c r="D12" s="37"/>
      <c r="E12" s="18"/>
      <c r="I12" s="18"/>
    </row>
    <row r="13" spans="1:12" x14ac:dyDescent="0.2">
      <c r="A13" s="37"/>
      <c r="B13" s="34"/>
      <c r="C13" s="51"/>
      <c r="D13" s="18"/>
      <c r="E13" s="18"/>
      <c r="F13" s="18"/>
      <c r="G13" s="18"/>
      <c r="H13" s="18"/>
      <c r="I13" s="18"/>
      <c r="J13" s="18"/>
    </row>
    <row r="14" spans="1:12" x14ac:dyDescent="0.2">
      <c r="A14" s="37"/>
      <c r="B14" s="34"/>
      <c r="C14" s="51"/>
      <c r="D14" s="18"/>
      <c r="E14" s="18"/>
      <c r="F14" s="18"/>
      <c r="G14" s="18"/>
      <c r="H14" s="18"/>
      <c r="I14" s="18"/>
      <c r="J14" s="18"/>
    </row>
    <row r="15" spans="1:12" x14ac:dyDescent="0.2">
      <c r="B15" s="34"/>
      <c r="C15" s="34"/>
      <c r="D15" s="37"/>
      <c r="E15" s="18"/>
      <c r="I15" s="18"/>
    </row>
    <row r="16" spans="1:12" x14ac:dyDescent="0.2">
      <c r="B16" s="34"/>
      <c r="C16" s="34"/>
      <c r="D16" s="37"/>
      <c r="E16" s="18"/>
      <c r="I16" s="18"/>
    </row>
    <row r="17" spans="2:9" x14ac:dyDescent="0.2">
      <c r="B17" s="34"/>
      <c r="C17" s="34"/>
      <c r="D17" s="37"/>
      <c r="E17" s="18"/>
      <c r="I17" s="18"/>
    </row>
    <row r="18" spans="2:9" x14ac:dyDescent="0.2">
      <c r="B18" s="34"/>
      <c r="C18" s="34"/>
      <c r="D18" s="37"/>
      <c r="E18" s="18"/>
      <c r="I18" s="18"/>
    </row>
    <row r="19" spans="2:9" x14ac:dyDescent="0.2">
      <c r="B19" s="34"/>
      <c r="C19" s="34"/>
      <c r="D19" s="37"/>
      <c r="E19" s="18"/>
      <c r="I19" s="18"/>
    </row>
    <row r="20" spans="2:9" x14ac:dyDescent="0.2">
      <c r="B20" s="34"/>
      <c r="C20" s="34"/>
      <c r="D20" s="37"/>
      <c r="E20" s="18"/>
      <c r="I20" s="18"/>
    </row>
    <row r="21" spans="2:9" x14ac:dyDescent="0.2">
      <c r="B21" s="34"/>
      <c r="C21" s="34"/>
      <c r="D21" s="37"/>
      <c r="E21" s="18"/>
      <c r="I21" s="18"/>
    </row>
    <row r="23" spans="2:9" ht="18" x14ac:dyDescent="0.25">
      <c r="B23" s="104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15"/>
  <sheetViews>
    <sheetView topLeftCell="E1"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36" customWidth="1"/>
    <col min="2" max="2" width="34.28515625" style="36" customWidth="1"/>
    <col min="3" max="3" width="4" style="36" customWidth="1"/>
    <col min="4" max="4" width="16.140625" style="36" customWidth="1"/>
    <col min="5" max="5" width="1.5703125" style="36" customWidth="1"/>
    <col min="6" max="6" width="1.85546875" style="36" customWidth="1"/>
    <col min="7" max="7" width="1.42578125" style="36" customWidth="1"/>
    <col min="8" max="8" width="11" style="36" customWidth="1"/>
    <col min="9" max="11" width="9.85546875" style="36" customWidth="1"/>
    <col min="12" max="12" width="11.85546875" style="36" customWidth="1"/>
    <col min="13" max="13" width="23.85546875" style="36" customWidth="1"/>
    <col min="14" max="14" width="11.42578125" style="36"/>
    <col min="15" max="15" width="11.42578125" style="43"/>
    <col min="16" max="16384" width="11.42578125" style="36"/>
  </cols>
  <sheetData>
    <row r="1" spans="2:15" ht="18" x14ac:dyDescent="0.25">
      <c r="E1" s="42" t="s">
        <v>0</v>
      </c>
      <c r="F1" s="43"/>
      <c r="G1" s="43"/>
      <c r="H1" s="43"/>
      <c r="I1" s="43"/>
      <c r="J1" s="43"/>
      <c r="K1" s="43"/>
      <c r="L1" s="43"/>
      <c r="M1" s="44" t="s">
        <v>1</v>
      </c>
    </row>
    <row r="2" spans="2:15" ht="15" x14ac:dyDescent="0.25">
      <c r="E2" s="45" t="s">
        <v>207</v>
      </c>
      <c r="F2" s="43"/>
      <c r="G2" s="43"/>
      <c r="H2" s="43"/>
      <c r="I2" s="43"/>
      <c r="J2" s="43"/>
      <c r="K2" s="43"/>
      <c r="L2" s="43"/>
      <c r="M2" s="46" t="str">
        <f>PRESIDENCIA!L2</f>
        <v>31 DE AGOSTO DE 2018</v>
      </c>
    </row>
    <row r="3" spans="2:15" x14ac:dyDescent="0.2">
      <c r="E3" s="46" t="str">
        <f>PRESIDENCIA!E3</f>
        <v>SEGUNDA QUINCENA DE AGOSTO DE 2018</v>
      </c>
      <c r="F3" s="43"/>
      <c r="G3" s="43"/>
      <c r="H3" s="43"/>
      <c r="I3" s="43"/>
      <c r="J3" s="43"/>
      <c r="K3" s="43"/>
      <c r="L3" s="43"/>
    </row>
    <row r="4" spans="2:15" x14ac:dyDescent="0.2">
      <c r="E4" s="96"/>
      <c r="F4" s="43"/>
      <c r="G4" s="43"/>
      <c r="H4" s="43"/>
      <c r="I4" s="43"/>
      <c r="J4" s="43"/>
      <c r="K4" s="43"/>
      <c r="L4" s="43"/>
    </row>
    <row r="5" spans="2:15" x14ac:dyDescent="0.2">
      <c r="B5" s="47" t="s">
        <v>3</v>
      </c>
      <c r="C5" s="47"/>
      <c r="D5" s="47" t="s">
        <v>67</v>
      </c>
      <c r="E5" s="97" t="s">
        <v>4</v>
      </c>
      <c r="F5" s="97" t="s">
        <v>139</v>
      </c>
      <c r="G5" s="97" t="s">
        <v>174</v>
      </c>
      <c r="H5" s="48" t="s">
        <v>4</v>
      </c>
      <c r="I5" s="48" t="s">
        <v>139</v>
      </c>
      <c r="J5" s="98" t="s">
        <v>174</v>
      </c>
      <c r="K5" s="50" t="s">
        <v>130</v>
      </c>
      <c r="L5" s="48" t="s">
        <v>5</v>
      </c>
      <c r="M5" s="47" t="s">
        <v>6</v>
      </c>
    </row>
    <row r="6" spans="2:15" ht="2.25" customHeight="1" x14ac:dyDescent="0.2">
      <c r="E6" s="86"/>
      <c r="F6" s="86"/>
      <c r="G6" s="86"/>
    </row>
    <row r="7" spans="2:15" ht="24.95" customHeight="1" x14ac:dyDescent="0.2">
      <c r="B7" s="40" t="s">
        <v>297</v>
      </c>
      <c r="C7" s="51"/>
      <c r="D7" s="68" t="s">
        <v>77</v>
      </c>
      <c r="E7" s="63">
        <v>12521.2</v>
      </c>
      <c r="F7" s="63">
        <v>1381.0729999999999</v>
      </c>
      <c r="G7" s="63"/>
      <c r="H7" s="18">
        <f>+E7/30.42*16</f>
        <v>6585.7725180802108</v>
      </c>
      <c r="I7" s="18">
        <f>+F7/30.42*16</f>
        <v>726.40262984878359</v>
      </c>
      <c r="J7" s="18">
        <f t="shared" ref="J7:J11" si="0">+G7/30.42*16</f>
        <v>0</v>
      </c>
      <c r="K7" s="18"/>
      <c r="L7" s="18">
        <f>H7-I7+J7-K7</f>
        <v>5859.3698882314275</v>
      </c>
      <c r="M7" s="35"/>
      <c r="O7" s="58"/>
    </row>
    <row r="8" spans="2:15" ht="24.95" customHeight="1" x14ac:dyDescent="0.2">
      <c r="B8" s="40" t="s">
        <v>141</v>
      </c>
      <c r="C8" s="51"/>
      <c r="D8" s="68" t="s">
        <v>71</v>
      </c>
      <c r="E8" s="63">
        <v>8964</v>
      </c>
      <c r="F8" s="63">
        <v>746.52640000000019</v>
      </c>
      <c r="G8" s="63"/>
      <c r="H8" s="18">
        <f t="shared" ref="H8:H11" si="1">+E8/30.42*16</f>
        <v>4714.792899408284</v>
      </c>
      <c r="I8" s="18">
        <f t="shared" ref="I8:I11" si="2">+F8/30.42*16</f>
        <v>392.65030900723218</v>
      </c>
      <c r="J8" s="18">
        <f t="shared" si="0"/>
        <v>0</v>
      </c>
      <c r="K8" s="18"/>
      <c r="L8" s="18">
        <f>H8-I8+J8-K8</f>
        <v>4322.1425904010521</v>
      </c>
      <c r="M8" s="35"/>
    </row>
    <row r="9" spans="2:15" ht="24.95" customHeight="1" x14ac:dyDescent="0.2">
      <c r="B9" s="105" t="s">
        <v>119</v>
      </c>
      <c r="C9" s="51"/>
      <c r="D9" s="68" t="s">
        <v>208</v>
      </c>
      <c r="E9" s="63">
        <v>6306</v>
      </c>
      <c r="F9" s="63">
        <v>186.65412799999999</v>
      </c>
      <c r="G9" s="63"/>
      <c r="H9" s="18">
        <f t="shared" si="1"/>
        <v>3316.7652859960549</v>
      </c>
      <c r="I9" s="18">
        <f t="shared" si="2"/>
        <v>98.17442629848783</v>
      </c>
      <c r="J9" s="18">
        <f t="shared" si="0"/>
        <v>0</v>
      </c>
      <c r="K9" s="18"/>
      <c r="L9" s="18">
        <f>H9-I9+J9-K9</f>
        <v>3218.5908596975669</v>
      </c>
      <c r="M9" s="35"/>
    </row>
    <row r="10" spans="2:15" ht="24.95" customHeight="1" x14ac:dyDescent="0.2">
      <c r="B10" s="40" t="s">
        <v>241</v>
      </c>
      <c r="C10" s="51"/>
      <c r="D10" s="68" t="s">
        <v>209</v>
      </c>
      <c r="E10" s="63">
        <v>6306</v>
      </c>
      <c r="F10" s="63">
        <v>186.65412799999999</v>
      </c>
      <c r="G10" s="63"/>
      <c r="H10" s="18">
        <f t="shared" si="1"/>
        <v>3316.7652859960549</v>
      </c>
      <c r="I10" s="18">
        <f t="shared" si="2"/>
        <v>98.17442629848783</v>
      </c>
      <c r="J10" s="18">
        <f t="shared" si="0"/>
        <v>0</v>
      </c>
      <c r="K10" s="18"/>
      <c r="L10" s="18">
        <f>H10-I10+J10-K10</f>
        <v>3218.5908596975669</v>
      </c>
      <c r="M10" s="35"/>
    </row>
    <row r="11" spans="2:15" ht="24.95" customHeight="1" x14ac:dyDescent="0.2">
      <c r="B11" s="40" t="s">
        <v>242</v>
      </c>
      <c r="C11" s="51"/>
      <c r="D11" s="68" t="s">
        <v>210</v>
      </c>
      <c r="E11" s="63">
        <v>6306</v>
      </c>
      <c r="F11" s="63">
        <v>186.65412799999999</v>
      </c>
      <c r="G11" s="63"/>
      <c r="H11" s="18">
        <f t="shared" si="1"/>
        <v>3316.7652859960549</v>
      </c>
      <c r="I11" s="18">
        <f t="shared" si="2"/>
        <v>98.17442629848783</v>
      </c>
      <c r="J11" s="18">
        <f t="shared" si="0"/>
        <v>0</v>
      </c>
      <c r="K11" s="18"/>
      <c r="L11" s="18">
        <f>H11-I11+J11-K11</f>
        <v>3218.5908596975669</v>
      </c>
      <c r="M11" s="35"/>
    </row>
    <row r="12" spans="2:15" ht="24.95" customHeight="1" x14ac:dyDescent="0.2">
      <c r="B12" s="40"/>
      <c r="C12" s="51"/>
      <c r="D12" s="37"/>
      <c r="E12" s="63"/>
      <c r="F12" s="63"/>
      <c r="G12" s="63"/>
      <c r="H12" s="18"/>
      <c r="I12" s="18"/>
      <c r="J12" s="18"/>
      <c r="K12" s="18"/>
      <c r="L12" s="18"/>
    </row>
    <row r="13" spans="2:15" ht="21.95" customHeight="1" x14ac:dyDescent="0.2">
      <c r="D13" s="57" t="s">
        <v>50</v>
      </c>
      <c r="E13" s="93">
        <f t="shared" ref="E13:L13" si="3">SUM(E6:E12)</f>
        <v>40403.199999999997</v>
      </c>
      <c r="F13" s="93">
        <f t="shared" si="3"/>
        <v>2687.5617840000004</v>
      </c>
      <c r="G13" s="93">
        <f t="shared" si="3"/>
        <v>0</v>
      </c>
      <c r="H13" s="58">
        <f>SUM(H6:H12)</f>
        <v>21250.861275476658</v>
      </c>
      <c r="I13" s="58">
        <f t="shared" si="3"/>
        <v>1413.5762177514791</v>
      </c>
      <c r="J13" s="58">
        <f t="shared" si="3"/>
        <v>0</v>
      </c>
      <c r="K13" s="58">
        <f t="shared" si="3"/>
        <v>0</v>
      </c>
      <c r="L13" s="58">
        <f t="shared" si="3"/>
        <v>19837.285057725181</v>
      </c>
      <c r="O13" s="58"/>
    </row>
    <row r="14" spans="2:15" ht="21.95" customHeight="1" x14ac:dyDescent="0.2">
      <c r="D14" s="57"/>
      <c r="E14" s="58"/>
      <c r="F14" s="58"/>
      <c r="G14" s="58"/>
      <c r="H14" s="58"/>
      <c r="I14" s="58"/>
      <c r="J14" s="58"/>
      <c r="K14" s="58"/>
      <c r="L14" s="58"/>
    </row>
    <row r="15" spans="2:15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M21"/>
  <sheetViews>
    <sheetView topLeftCell="K1" zoomScale="70" zoomScaleNormal="70" workbookViewId="0">
      <selection activeCell="O22" sqref="O22"/>
    </sheetView>
  </sheetViews>
  <sheetFormatPr baseColWidth="10" defaultRowHeight="12.75" x14ac:dyDescent="0.2"/>
  <cols>
    <col min="1" max="1" width="1.7109375" customWidth="1"/>
    <col min="2" max="2" width="34.28515625" customWidth="1"/>
    <col min="3" max="3" width="3.42578125" customWidth="1"/>
    <col min="4" max="4" width="16.140625" customWidth="1"/>
    <col min="5" max="5" width="1.5703125" customWidth="1"/>
    <col min="6" max="6" width="1.85546875" customWidth="1"/>
    <col min="7" max="7" width="1.42578125" customWidth="1"/>
    <col min="8" max="8" width="13.140625" bestFit="1" customWidth="1"/>
    <col min="9" max="11" width="9.85546875" customWidth="1"/>
    <col min="12" max="12" width="12.85546875" bestFit="1" customWidth="1"/>
    <col min="13" max="13" width="23.85546875" customWidth="1"/>
  </cols>
  <sheetData>
    <row r="1" spans="2:13" ht="18" x14ac:dyDescent="0.25">
      <c r="E1" s="1" t="s">
        <v>0</v>
      </c>
      <c r="F1" s="2"/>
      <c r="G1" s="2"/>
      <c r="H1" s="2"/>
      <c r="I1" s="2"/>
      <c r="J1" s="2"/>
      <c r="K1" s="2"/>
      <c r="L1" s="2"/>
      <c r="M1" s="3" t="s">
        <v>1</v>
      </c>
    </row>
    <row r="2" spans="2:13" ht="15" x14ac:dyDescent="0.25">
      <c r="E2" s="4" t="s">
        <v>51</v>
      </c>
      <c r="F2" s="2"/>
      <c r="G2" s="2"/>
      <c r="H2" s="2"/>
      <c r="I2" s="2"/>
      <c r="J2" s="2"/>
      <c r="K2" s="2"/>
      <c r="L2" s="2"/>
      <c r="M2" s="17" t="str">
        <f>PRESIDENCIA!L2</f>
        <v>31 DE AGOSTO DE 2018</v>
      </c>
    </row>
    <row r="3" spans="2:13" x14ac:dyDescent="0.2">
      <c r="E3" s="17" t="str">
        <f>PRESIDENCIA!E3</f>
        <v>SEGUNDA QUINCENA DE AGOSTO DE 2018</v>
      </c>
      <c r="F3" s="2"/>
      <c r="G3" s="2"/>
      <c r="H3" s="2"/>
      <c r="I3" s="2"/>
      <c r="J3" s="2"/>
      <c r="K3" s="2"/>
      <c r="L3" s="2"/>
    </row>
    <row r="4" spans="2:13" x14ac:dyDescent="0.2">
      <c r="E4" s="5"/>
      <c r="F4" s="2"/>
      <c r="G4" s="2"/>
      <c r="H4" s="2"/>
      <c r="I4" s="2"/>
      <c r="J4" s="2"/>
      <c r="K4" s="2"/>
      <c r="L4" s="2"/>
    </row>
    <row r="5" spans="2:13" x14ac:dyDescent="0.2">
      <c r="B5" s="6" t="s">
        <v>3</v>
      </c>
      <c r="C5" s="6"/>
      <c r="D5" s="6" t="s">
        <v>67</v>
      </c>
      <c r="E5" s="59" t="s">
        <v>4</v>
      </c>
      <c r="F5" s="59" t="s">
        <v>139</v>
      </c>
      <c r="G5" s="59" t="s">
        <v>174</v>
      </c>
      <c r="H5" s="7" t="s">
        <v>4</v>
      </c>
      <c r="I5" s="7" t="s">
        <v>139</v>
      </c>
      <c r="J5" s="38" t="s">
        <v>174</v>
      </c>
      <c r="K5" s="23" t="s">
        <v>130</v>
      </c>
      <c r="L5" s="7" t="s">
        <v>5</v>
      </c>
      <c r="M5" s="6" t="s">
        <v>6</v>
      </c>
    </row>
    <row r="6" spans="2:13" ht="2.25" customHeight="1" x14ac:dyDescent="0.2">
      <c r="E6" s="62"/>
      <c r="F6" s="62"/>
      <c r="G6" s="62"/>
    </row>
    <row r="7" spans="2:13" ht="24.95" customHeight="1" x14ac:dyDescent="0.2">
      <c r="B7" s="8" t="s">
        <v>259</v>
      </c>
      <c r="C7" s="13"/>
      <c r="D7" s="69" t="s">
        <v>168</v>
      </c>
      <c r="E7" s="60">
        <v>4725</v>
      </c>
      <c r="F7" s="60"/>
      <c r="G7" s="60">
        <v>48.385919999999899</v>
      </c>
      <c r="H7" s="11">
        <f>+E7/30.42*16</f>
        <v>2485.207100591716</v>
      </c>
      <c r="I7" s="11">
        <f>+F7/30.42*16</f>
        <v>0</v>
      </c>
      <c r="J7" s="11">
        <f>+G7/30.42*16</f>
        <v>25.449530571992057</v>
      </c>
      <c r="K7" s="11"/>
      <c r="L7" s="11">
        <f>H7-I7+J7-K7</f>
        <v>2510.656631163708</v>
      </c>
      <c r="M7" s="12"/>
    </row>
    <row r="8" spans="2:13" ht="24.95" customHeight="1" x14ac:dyDescent="0.2">
      <c r="B8" s="10" t="s">
        <v>260</v>
      </c>
      <c r="C8" s="13"/>
      <c r="D8" s="69" t="s">
        <v>169</v>
      </c>
      <c r="E8" s="60">
        <v>4725</v>
      </c>
      <c r="F8" s="60"/>
      <c r="G8" s="60">
        <v>48.385919999999899</v>
      </c>
      <c r="H8" s="11">
        <f t="shared" ref="H8:H17" si="0">+E8/30.42*16</f>
        <v>2485.207100591716</v>
      </c>
      <c r="I8" s="11">
        <f t="shared" ref="I8:I17" si="1">+F8/30.42*16</f>
        <v>0</v>
      </c>
      <c r="J8" s="11">
        <f t="shared" ref="J8:J17" si="2">+G8/30.42*16</f>
        <v>25.449530571992057</v>
      </c>
      <c r="K8" s="11"/>
      <c r="L8" s="11">
        <f t="shared" ref="L8:L17" si="3">H8-I8+J8-K8</f>
        <v>2510.656631163708</v>
      </c>
      <c r="M8" s="12"/>
    </row>
    <row r="9" spans="2:13" ht="24.95" customHeight="1" x14ac:dyDescent="0.2">
      <c r="B9" s="8" t="s">
        <v>360</v>
      </c>
      <c r="C9" s="13"/>
      <c r="D9" s="69" t="s">
        <v>170</v>
      </c>
      <c r="E9" s="60">
        <v>4725</v>
      </c>
      <c r="F9" s="60"/>
      <c r="G9" s="60">
        <v>48.385919999999899</v>
      </c>
      <c r="H9" s="11">
        <f t="shared" si="0"/>
        <v>2485.207100591716</v>
      </c>
      <c r="I9" s="11">
        <f t="shared" si="1"/>
        <v>0</v>
      </c>
      <c r="J9" s="11">
        <f t="shared" si="2"/>
        <v>25.449530571992057</v>
      </c>
      <c r="K9" s="11"/>
      <c r="L9" s="11">
        <f t="shared" si="3"/>
        <v>2510.656631163708</v>
      </c>
      <c r="M9" s="12"/>
    </row>
    <row r="10" spans="2:13" ht="24.95" customHeight="1" x14ac:dyDescent="0.2">
      <c r="B10" s="8" t="s">
        <v>9</v>
      </c>
      <c r="C10" s="13"/>
      <c r="D10" s="69" t="s">
        <v>79</v>
      </c>
      <c r="E10" s="60">
        <v>4863.6000000000004</v>
      </c>
      <c r="F10" s="60"/>
      <c r="G10" s="60">
        <v>39.515519999999903</v>
      </c>
      <c r="H10" s="11">
        <f t="shared" si="0"/>
        <v>2558.1065088757396</v>
      </c>
      <c r="I10" s="11">
        <f t="shared" si="1"/>
        <v>0</v>
      </c>
      <c r="J10" s="11">
        <f t="shared" si="2"/>
        <v>20.783968441814544</v>
      </c>
      <c r="K10" s="11"/>
      <c r="L10" s="11">
        <f t="shared" si="3"/>
        <v>2578.8904773175541</v>
      </c>
      <c r="M10" s="12"/>
    </row>
    <row r="11" spans="2:13" ht="24.95" customHeight="1" x14ac:dyDescent="0.2">
      <c r="B11" s="8" t="s">
        <v>10</v>
      </c>
      <c r="C11" s="13"/>
      <c r="D11" s="69" t="s">
        <v>79</v>
      </c>
      <c r="E11" s="60">
        <v>2415</v>
      </c>
      <c r="F11" s="60"/>
      <c r="G11" s="60">
        <v>278.18592000000001</v>
      </c>
      <c r="H11" s="11">
        <f t="shared" si="0"/>
        <v>1270.2169625246547</v>
      </c>
      <c r="I11" s="11">
        <f t="shared" si="1"/>
        <v>0</v>
      </c>
      <c r="J11" s="11">
        <f t="shared" si="2"/>
        <v>146.31738067061144</v>
      </c>
      <c r="K11" s="11"/>
      <c r="L11" s="11">
        <f t="shared" si="3"/>
        <v>1416.534343195266</v>
      </c>
      <c r="M11" s="12"/>
    </row>
    <row r="12" spans="2:13" ht="24.95" customHeight="1" x14ac:dyDescent="0.2">
      <c r="B12" s="8" t="s">
        <v>11</v>
      </c>
      <c r="C12" s="13"/>
      <c r="D12" s="69" t="s">
        <v>79</v>
      </c>
      <c r="E12" s="60">
        <v>2415</v>
      </c>
      <c r="F12" s="60"/>
      <c r="G12" s="60">
        <v>278.18592000000001</v>
      </c>
      <c r="H12" s="11">
        <f t="shared" si="0"/>
        <v>1270.2169625246547</v>
      </c>
      <c r="I12" s="11">
        <f t="shared" si="1"/>
        <v>0</v>
      </c>
      <c r="J12" s="11">
        <f t="shared" si="2"/>
        <v>146.31738067061144</v>
      </c>
      <c r="K12" s="11"/>
      <c r="L12" s="11">
        <f t="shared" si="3"/>
        <v>1416.534343195266</v>
      </c>
      <c r="M12" s="12"/>
    </row>
    <row r="13" spans="2:13" ht="24.95" customHeight="1" x14ac:dyDescent="0.2">
      <c r="B13" s="10" t="s">
        <v>12</v>
      </c>
      <c r="C13" s="13"/>
      <c r="D13" s="69" t="s">
        <v>80</v>
      </c>
      <c r="E13" s="60">
        <v>7066.5</v>
      </c>
      <c r="F13" s="60">
        <v>269.39652799999999</v>
      </c>
      <c r="G13" s="60"/>
      <c r="H13" s="11">
        <f t="shared" si="0"/>
        <v>3716.7652859960549</v>
      </c>
      <c r="I13" s="11">
        <f t="shared" si="1"/>
        <v>141.69442629848783</v>
      </c>
      <c r="J13" s="11">
        <f t="shared" si="2"/>
        <v>0</v>
      </c>
      <c r="K13" s="11"/>
      <c r="L13" s="11">
        <f t="shared" si="3"/>
        <v>3575.0708596975669</v>
      </c>
      <c r="M13" s="12"/>
    </row>
    <row r="14" spans="2:13" ht="24.95" customHeight="1" x14ac:dyDescent="0.2">
      <c r="B14" s="8" t="s">
        <v>13</v>
      </c>
      <c r="C14" s="13"/>
      <c r="D14" s="69" t="s">
        <v>80</v>
      </c>
      <c r="E14" s="60">
        <v>7066.5</v>
      </c>
      <c r="F14" s="60">
        <v>269.39652799999999</v>
      </c>
      <c r="G14" s="60"/>
      <c r="H14" s="11">
        <f t="shared" si="0"/>
        <v>3716.7652859960549</v>
      </c>
      <c r="I14" s="11">
        <f t="shared" si="1"/>
        <v>141.69442629848783</v>
      </c>
      <c r="J14" s="11">
        <f t="shared" si="2"/>
        <v>0</v>
      </c>
      <c r="K14" s="11"/>
      <c r="L14" s="11">
        <f t="shared" si="3"/>
        <v>3575.0708596975669</v>
      </c>
      <c r="M14" s="12"/>
    </row>
    <row r="15" spans="2:13" ht="24.95" customHeight="1" x14ac:dyDescent="0.2">
      <c r="B15" s="8" t="s">
        <v>14</v>
      </c>
      <c r="C15" s="13"/>
      <c r="D15" s="69" t="s">
        <v>81</v>
      </c>
      <c r="E15" s="60">
        <v>5884.2</v>
      </c>
      <c r="F15" s="60">
        <v>99.67228799999998</v>
      </c>
      <c r="G15" s="60"/>
      <c r="H15" s="11">
        <f t="shared" si="0"/>
        <v>3094.9112426035499</v>
      </c>
      <c r="I15" s="11">
        <f t="shared" si="1"/>
        <v>52.424609072978292</v>
      </c>
      <c r="J15" s="11">
        <f t="shared" si="2"/>
        <v>0</v>
      </c>
      <c r="K15" s="11"/>
      <c r="L15" s="11">
        <f t="shared" si="3"/>
        <v>3042.4866335305715</v>
      </c>
      <c r="M15" s="12"/>
    </row>
    <row r="16" spans="2:13" ht="24.95" customHeight="1" x14ac:dyDescent="0.2">
      <c r="B16" s="8" t="s">
        <v>295</v>
      </c>
      <c r="C16" s="13"/>
      <c r="D16" s="69" t="s">
        <v>171</v>
      </c>
      <c r="E16" s="60">
        <v>2929.5</v>
      </c>
      <c r="F16" s="60"/>
      <c r="G16" s="60">
        <v>245.04792</v>
      </c>
      <c r="H16" s="11">
        <f t="shared" si="0"/>
        <v>1540.8284023668639</v>
      </c>
      <c r="I16" s="11">
        <f t="shared" si="1"/>
        <v>0</v>
      </c>
      <c r="J16" s="11">
        <f t="shared" si="2"/>
        <v>128.88779487179488</v>
      </c>
      <c r="K16" s="11"/>
      <c r="L16" s="11">
        <f t="shared" si="3"/>
        <v>1669.7161972386589</v>
      </c>
      <c r="M16" s="12"/>
    </row>
    <row r="17" spans="2:13" ht="24.95" customHeight="1" x14ac:dyDescent="0.2">
      <c r="B17" s="8" t="s">
        <v>16</v>
      </c>
      <c r="C17" s="13"/>
      <c r="D17" s="69" t="s">
        <v>83</v>
      </c>
      <c r="E17" s="60">
        <v>2125.1999999999998</v>
      </c>
      <c r="F17" s="60"/>
      <c r="G17" s="60">
        <v>296.73311999999999</v>
      </c>
      <c r="H17" s="11">
        <f t="shared" si="0"/>
        <v>1117.790927021696</v>
      </c>
      <c r="I17" s="11">
        <f t="shared" si="1"/>
        <v>0</v>
      </c>
      <c r="J17" s="11">
        <f t="shared" si="2"/>
        <v>156.07264694280076</v>
      </c>
      <c r="K17" s="11"/>
      <c r="L17" s="11">
        <f t="shared" si="3"/>
        <v>1273.8635739644967</v>
      </c>
      <c r="M17" s="12"/>
    </row>
    <row r="18" spans="2:13" ht="24.95" customHeight="1" x14ac:dyDescent="0.2">
      <c r="B18" s="8"/>
      <c r="C18" s="13"/>
      <c r="D18" s="9"/>
      <c r="E18" s="60"/>
      <c r="F18" s="60"/>
      <c r="G18" s="60"/>
      <c r="H18" s="11"/>
      <c r="I18" s="11"/>
      <c r="J18" s="11"/>
      <c r="K18" s="11"/>
      <c r="L18" s="11"/>
    </row>
    <row r="19" spans="2:13" ht="21.95" customHeight="1" x14ac:dyDescent="0.2">
      <c r="D19" s="15" t="s">
        <v>50</v>
      </c>
      <c r="E19" s="61">
        <f t="shared" ref="E19:K19" si="4">SUM(E6:E18)</f>
        <v>48940.499999999993</v>
      </c>
      <c r="F19" s="61">
        <f t="shared" si="4"/>
        <v>638.46534399999996</v>
      </c>
      <c r="G19" s="61">
        <f t="shared" si="4"/>
        <v>1282.8261599999996</v>
      </c>
      <c r="H19" s="16">
        <f t="shared" si="4"/>
        <v>25741.222879684417</v>
      </c>
      <c r="I19" s="16">
        <f t="shared" si="4"/>
        <v>335.81346166995394</v>
      </c>
      <c r="J19" s="16">
        <f t="shared" si="4"/>
        <v>674.72776331360933</v>
      </c>
      <c r="K19" s="16">
        <f t="shared" si="4"/>
        <v>0</v>
      </c>
      <c r="L19" s="16">
        <f>SUM(L6:L18)</f>
        <v>26080.137181328071</v>
      </c>
    </row>
    <row r="20" spans="2:13" ht="21.95" customHeight="1" x14ac:dyDescent="0.2">
      <c r="D20" s="15"/>
      <c r="E20" s="16"/>
      <c r="F20" s="16"/>
      <c r="G20" s="16"/>
      <c r="H20" s="16"/>
      <c r="I20" s="16"/>
      <c r="J20" s="16"/>
      <c r="K20" s="16"/>
      <c r="L20" s="16"/>
    </row>
    <row r="21" spans="2:13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P21"/>
  <sheetViews>
    <sheetView topLeftCell="L1" zoomScale="80" zoomScaleNormal="80" workbookViewId="0">
      <selection activeCell="M1" sqref="M1:Q1048576"/>
    </sheetView>
  </sheetViews>
  <sheetFormatPr baseColWidth="10" defaultRowHeight="12.75" x14ac:dyDescent="0.2"/>
  <cols>
    <col min="1" max="1" width="1.7109375" style="36" customWidth="1"/>
    <col min="2" max="2" width="39.5703125" style="36" bestFit="1" customWidth="1"/>
    <col min="3" max="3" width="3.140625" style="36" customWidth="1"/>
    <col min="4" max="4" width="16.42578125" style="36" customWidth="1"/>
    <col min="5" max="5" width="2.140625" style="36" customWidth="1"/>
    <col min="6" max="6" width="1.7109375" style="36" customWidth="1"/>
    <col min="7" max="7" width="15.140625" style="36" customWidth="1"/>
    <col min="8" max="9" width="10.85546875" style="36" customWidth="1"/>
    <col min="10" max="10" width="7.5703125" style="36" customWidth="1"/>
    <col min="11" max="11" width="11.42578125" style="36"/>
    <col min="12" max="12" width="26" style="36" customWidth="1"/>
    <col min="13" max="16384" width="11.42578125" style="36"/>
  </cols>
  <sheetData>
    <row r="1" spans="2:16" ht="18" x14ac:dyDescent="0.25">
      <c r="E1" s="42" t="s">
        <v>0</v>
      </c>
      <c r="F1" s="43"/>
      <c r="G1" s="43"/>
      <c r="H1" s="43"/>
      <c r="I1" s="43"/>
      <c r="J1" s="43"/>
      <c r="K1" s="43"/>
      <c r="L1" s="44" t="s">
        <v>1</v>
      </c>
    </row>
    <row r="2" spans="2:16" ht="15" x14ac:dyDescent="0.25">
      <c r="E2" s="45" t="s">
        <v>52</v>
      </c>
      <c r="F2" s="43"/>
      <c r="G2" s="43"/>
      <c r="H2" s="43"/>
      <c r="I2" s="43"/>
      <c r="J2" s="43"/>
      <c r="K2" s="43"/>
      <c r="L2" s="46" t="str">
        <f>PRESIDENCIA!L2</f>
        <v>31 DE AGOSTO DE 2018</v>
      </c>
    </row>
    <row r="3" spans="2:16" x14ac:dyDescent="0.2">
      <c r="E3" s="46" t="str">
        <f>PRESIDENCIA!E3</f>
        <v>SEGUNDA QUINCENA DE AGOSTO DE 2018</v>
      </c>
      <c r="F3" s="43"/>
      <c r="G3" s="43"/>
      <c r="H3" s="43"/>
      <c r="I3" s="43"/>
      <c r="J3" s="43"/>
      <c r="K3" s="43"/>
    </row>
    <row r="4" spans="2:16" x14ac:dyDescent="0.2">
      <c r="E4" s="96"/>
      <c r="F4" s="43"/>
      <c r="G4" s="43"/>
      <c r="H4" s="43"/>
      <c r="I4" s="43"/>
      <c r="J4" s="43"/>
      <c r="K4" s="43"/>
    </row>
    <row r="5" spans="2:16" x14ac:dyDescent="0.2">
      <c r="B5" s="47" t="s">
        <v>3</v>
      </c>
      <c r="C5" s="47"/>
      <c r="D5" s="47" t="s">
        <v>67</v>
      </c>
      <c r="E5" s="97" t="s">
        <v>4</v>
      </c>
      <c r="F5" s="97" t="s">
        <v>139</v>
      </c>
      <c r="G5" s="48" t="s">
        <v>4</v>
      </c>
      <c r="H5" s="48" t="s">
        <v>139</v>
      </c>
      <c r="I5" s="98" t="s">
        <v>174</v>
      </c>
      <c r="J5" s="48" t="s">
        <v>130</v>
      </c>
      <c r="K5" s="48" t="s">
        <v>5</v>
      </c>
      <c r="L5" s="47" t="s">
        <v>6</v>
      </c>
      <c r="M5" s="106"/>
    </row>
    <row r="6" spans="2:16" x14ac:dyDescent="0.2">
      <c r="E6" s="86"/>
      <c r="F6" s="86"/>
    </row>
    <row r="7" spans="2:16" ht="24.95" customHeight="1" x14ac:dyDescent="0.2">
      <c r="B7" s="40" t="s">
        <v>257</v>
      </c>
      <c r="C7" s="51"/>
      <c r="D7" s="107" t="s">
        <v>84</v>
      </c>
      <c r="E7" s="63">
        <v>36772.71</v>
      </c>
      <c r="F7" s="63">
        <v>6832.2917280000001</v>
      </c>
      <c r="G7" s="18">
        <f>+E7/30.42*16</f>
        <v>19341.333333333332</v>
      </c>
      <c r="H7" s="18">
        <f>+F7/30.42*16</f>
        <v>3593.5788181459566</v>
      </c>
      <c r="I7" s="18"/>
      <c r="J7" s="18">
        <v>0</v>
      </c>
      <c r="K7" s="18">
        <f>G7-H7+I7-J7</f>
        <v>15747.754515187375</v>
      </c>
      <c r="L7" s="35"/>
      <c r="M7" s="43"/>
      <c r="N7" s="43"/>
      <c r="O7" s="43"/>
      <c r="P7" s="43"/>
    </row>
    <row r="8" spans="2:16" ht="24.95" customHeight="1" x14ac:dyDescent="0.2">
      <c r="B8" s="40" t="s">
        <v>287</v>
      </c>
      <c r="C8" s="51"/>
      <c r="D8" s="107" t="s">
        <v>194</v>
      </c>
      <c r="E8" s="18">
        <v>11514.3</v>
      </c>
      <c r="F8" s="18">
        <v>1183.0530239999998</v>
      </c>
      <c r="G8" s="18">
        <f t="shared" ref="G8:G17" si="0">+E8/30.42*16</f>
        <v>6056.1735700197232</v>
      </c>
      <c r="H8" s="18">
        <f t="shared" ref="H8:H17" si="1">+F8/30.42*16</f>
        <v>622.25011124260345</v>
      </c>
      <c r="I8" s="18"/>
      <c r="J8" s="18"/>
      <c r="K8" s="18">
        <f t="shared" ref="K8:K17" si="2">G8-H8+I8-J8</f>
        <v>5433.9234587771198</v>
      </c>
      <c r="L8" s="35"/>
      <c r="M8" s="43"/>
      <c r="N8" s="43"/>
      <c r="O8" s="43"/>
      <c r="P8" s="43"/>
    </row>
    <row r="9" spans="2:16" ht="36" x14ac:dyDescent="0.2">
      <c r="B9" s="40" t="s">
        <v>17</v>
      </c>
      <c r="C9" s="51"/>
      <c r="D9" s="107" t="s">
        <v>369</v>
      </c>
      <c r="E9" s="63">
        <v>16793.669999999998</v>
      </c>
      <c r="F9" s="63">
        <v>2293.67</v>
      </c>
      <c r="G9" s="18">
        <f t="shared" si="0"/>
        <v>8832.9625246548312</v>
      </c>
      <c r="H9" s="18">
        <f t="shared" si="1"/>
        <v>1206.4010519395135</v>
      </c>
      <c r="I9" s="18"/>
      <c r="J9" s="18"/>
      <c r="K9" s="18">
        <f t="shared" si="2"/>
        <v>7626.5614727153179</v>
      </c>
      <c r="L9" s="35"/>
      <c r="M9" s="43"/>
      <c r="N9" s="43"/>
      <c r="O9" s="43"/>
      <c r="P9" s="43"/>
    </row>
    <row r="10" spans="2:16" ht="24.95" customHeight="1" x14ac:dyDescent="0.2">
      <c r="B10" s="40" t="s">
        <v>21</v>
      </c>
      <c r="C10" s="51"/>
      <c r="D10" s="107" t="s">
        <v>71</v>
      </c>
      <c r="E10" s="63">
        <v>8964</v>
      </c>
      <c r="F10" s="63">
        <v>746.52640000000019</v>
      </c>
      <c r="G10" s="18">
        <f t="shared" si="0"/>
        <v>4714.792899408284</v>
      </c>
      <c r="H10" s="18">
        <f t="shared" si="1"/>
        <v>392.65030900723218</v>
      </c>
      <c r="I10" s="18"/>
      <c r="J10" s="18"/>
      <c r="K10" s="18">
        <f t="shared" si="2"/>
        <v>4322.1425904010521</v>
      </c>
      <c r="L10" s="35"/>
      <c r="M10" s="43"/>
      <c r="N10" s="43"/>
      <c r="O10" s="43"/>
      <c r="P10" s="43"/>
    </row>
    <row r="11" spans="2:16" ht="24.95" customHeight="1" x14ac:dyDescent="0.2">
      <c r="B11" s="40" t="s">
        <v>384</v>
      </c>
      <c r="C11" s="51"/>
      <c r="D11" s="107" t="s">
        <v>86</v>
      </c>
      <c r="E11" s="63">
        <v>8964</v>
      </c>
      <c r="F11" s="63">
        <v>746.52640000000019</v>
      </c>
      <c r="G11" s="18">
        <f t="shared" si="0"/>
        <v>4714.792899408284</v>
      </c>
      <c r="H11" s="18">
        <f t="shared" si="1"/>
        <v>392.65030900723218</v>
      </c>
      <c r="I11" s="18"/>
      <c r="J11" s="18">
        <v>0</v>
      </c>
      <c r="K11" s="18">
        <f t="shared" si="2"/>
        <v>4322.1425904010521</v>
      </c>
      <c r="L11" s="35"/>
      <c r="M11" s="43"/>
      <c r="N11" s="43"/>
      <c r="O11" s="43"/>
      <c r="P11" s="43"/>
    </row>
    <row r="12" spans="2:16" ht="24.95" customHeight="1" x14ac:dyDescent="0.2">
      <c r="B12" s="40" t="s">
        <v>18</v>
      </c>
      <c r="C12" s="51"/>
      <c r="D12" s="107" t="s">
        <v>85</v>
      </c>
      <c r="E12" s="63">
        <v>33214.199999999997</v>
      </c>
      <c r="F12" s="63">
        <v>5995.3301759999995</v>
      </c>
      <c r="G12" s="18">
        <f t="shared" si="0"/>
        <v>17469.664694280076</v>
      </c>
      <c r="H12" s="18">
        <f t="shared" si="1"/>
        <v>3153.3623542406308</v>
      </c>
      <c r="I12" s="18"/>
      <c r="J12" s="18">
        <v>4</v>
      </c>
      <c r="K12" s="18">
        <f t="shared" si="2"/>
        <v>14312.302340039445</v>
      </c>
      <c r="L12" s="35"/>
      <c r="M12" s="43"/>
      <c r="N12" s="43"/>
      <c r="O12" s="43"/>
      <c r="P12" s="43"/>
    </row>
    <row r="13" spans="2:16" ht="24.95" customHeight="1" x14ac:dyDescent="0.2">
      <c r="B13" s="40" t="s">
        <v>19</v>
      </c>
      <c r="C13" s="51"/>
      <c r="D13" s="107" t="s">
        <v>109</v>
      </c>
      <c r="E13" s="63">
        <v>15361.5</v>
      </c>
      <c r="F13" s="63">
        <v>1987.7610799999998</v>
      </c>
      <c r="G13" s="18">
        <f t="shared" si="0"/>
        <v>8079.6844181459564</v>
      </c>
      <c r="H13" s="18">
        <f t="shared" si="1"/>
        <v>1045.5022117028268</v>
      </c>
      <c r="I13" s="18"/>
      <c r="J13" s="18">
        <v>3</v>
      </c>
      <c r="K13" s="18">
        <f t="shared" si="2"/>
        <v>7031.1822064431299</v>
      </c>
      <c r="L13" s="35"/>
      <c r="M13" s="58"/>
      <c r="N13" s="58"/>
      <c r="O13" s="58"/>
      <c r="P13" s="43"/>
    </row>
    <row r="14" spans="2:16" ht="24.95" customHeight="1" x14ac:dyDescent="0.2">
      <c r="B14" s="40" t="s">
        <v>20</v>
      </c>
      <c r="C14" s="51"/>
      <c r="D14" s="107" t="s">
        <v>87</v>
      </c>
      <c r="E14" s="63">
        <v>9777.6</v>
      </c>
      <c r="F14" s="63">
        <v>876.70240000000024</v>
      </c>
      <c r="G14" s="18">
        <f t="shared" si="0"/>
        <v>5142.7218934911243</v>
      </c>
      <c r="H14" s="18">
        <f t="shared" si="1"/>
        <v>461.11894806048662</v>
      </c>
      <c r="I14" s="18"/>
      <c r="J14" s="18">
        <v>0</v>
      </c>
      <c r="K14" s="18">
        <f t="shared" si="2"/>
        <v>4681.6029454306381</v>
      </c>
      <c r="L14" s="35"/>
      <c r="M14" s="43"/>
      <c r="N14" s="43"/>
      <c r="O14" s="43"/>
      <c r="P14" s="43"/>
    </row>
    <row r="15" spans="2:16" ht="19.5" customHeight="1" x14ac:dyDescent="0.2">
      <c r="B15" s="40" t="s">
        <v>173</v>
      </c>
      <c r="C15" s="51"/>
      <c r="D15" s="107" t="s">
        <v>71</v>
      </c>
      <c r="E15" s="63">
        <v>8964</v>
      </c>
      <c r="F15" s="63">
        <v>746.52640000000019</v>
      </c>
      <c r="G15" s="18">
        <f t="shared" si="0"/>
        <v>4714.792899408284</v>
      </c>
      <c r="H15" s="18">
        <f t="shared" si="1"/>
        <v>392.65030900723218</v>
      </c>
      <c r="I15" s="18"/>
      <c r="J15" s="18"/>
      <c r="K15" s="18">
        <f t="shared" si="2"/>
        <v>4322.1425904010521</v>
      </c>
      <c r="L15" s="35"/>
    </row>
    <row r="16" spans="2:16" ht="36" x14ac:dyDescent="0.2">
      <c r="B16" s="40" t="s">
        <v>258</v>
      </c>
      <c r="C16" s="51"/>
      <c r="D16" s="107" t="s">
        <v>369</v>
      </c>
      <c r="E16" s="63">
        <v>16793.669999999998</v>
      </c>
      <c r="F16" s="63">
        <v>2293.67</v>
      </c>
      <c r="G16" s="18">
        <f t="shared" si="0"/>
        <v>8832.9625246548312</v>
      </c>
      <c r="H16" s="18">
        <f t="shared" si="1"/>
        <v>1206.4010519395135</v>
      </c>
      <c r="I16" s="18"/>
      <c r="J16" s="18"/>
      <c r="K16" s="18">
        <f>G16-H16+I16-J16</f>
        <v>7626.5614727153179</v>
      </c>
      <c r="L16" s="35"/>
    </row>
    <row r="17" spans="1:12" ht="24.75" customHeight="1" x14ac:dyDescent="0.2">
      <c r="B17" s="40" t="s">
        <v>291</v>
      </c>
      <c r="C17" s="51"/>
      <c r="D17" s="107" t="s">
        <v>158</v>
      </c>
      <c r="E17" s="63">
        <v>12791.05</v>
      </c>
      <c r="F17" s="63">
        <v>1438.7129599999996</v>
      </c>
      <c r="G17" s="18">
        <f t="shared" si="0"/>
        <v>6727.7054569362253</v>
      </c>
      <c r="H17" s="18">
        <f t="shared" si="1"/>
        <v>756.71950558842843</v>
      </c>
      <c r="I17" s="18"/>
      <c r="J17" s="18"/>
      <c r="K17" s="18">
        <f t="shared" si="2"/>
        <v>5970.9859513477968</v>
      </c>
      <c r="L17" s="35"/>
    </row>
    <row r="18" spans="1:12" ht="21.95" customHeight="1" x14ac:dyDescent="0.2">
      <c r="E18" s="86"/>
      <c r="F18" s="86"/>
    </row>
    <row r="19" spans="1:12" ht="21.95" customHeight="1" x14ac:dyDescent="0.2">
      <c r="D19" s="57" t="s">
        <v>50</v>
      </c>
      <c r="E19" s="93">
        <f t="shared" ref="E19:K19" si="3">SUM(E7:E17)</f>
        <v>179910.7</v>
      </c>
      <c r="F19" s="93">
        <f t="shared" si="3"/>
        <v>25140.770568000004</v>
      </c>
      <c r="G19" s="58">
        <f t="shared" si="3"/>
        <v>94627.587113740956</v>
      </c>
      <c r="H19" s="58">
        <f t="shared" si="3"/>
        <v>13223.284979881657</v>
      </c>
      <c r="I19" s="58">
        <f t="shared" si="3"/>
        <v>0</v>
      </c>
      <c r="J19" s="58">
        <f t="shared" si="3"/>
        <v>7</v>
      </c>
      <c r="K19" s="58">
        <f t="shared" si="3"/>
        <v>81397.30213385931</v>
      </c>
    </row>
    <row r="20" spans="1:12" ht="21.95" customHeight="1" x14ac:dyDescent="0.2"/>
    <row r="21" spans="1:12" x14ac:dyDescent="0.2">
      <c r="A21" s="108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L30"/>
  <sheetViews>
    <sheetView topLeftCell="J1" zoomScale="80" zoomScaleNormal="80" workbookViewId="0">
      <selection activeCell="M1" sqref="M1:Q1048576"/>
    </sheetView>
  </sheetViews>
  <sheetFormatPr baseColWidth="10" defaultRowHeight="12.75" x14ac:dyDescent="0.2"/>
  <cols>
    <col min="1" max="1" width="1.7109375" style="36" customWidth="1"/>
    <col min="2" max="2" width="33.140625" style="36" bestFit="1" customWidth="1"/>
    <col min="3" max="3" width="5" style="36" customWidth="1"/>
    <col min="4" max="4" width="15.42578125" style="36" customWidth="1"/>
    <col min="5" max="6" width="1.28515625" style="36" customWidth="1"/>
    <col min="7" max="7" width="12.42578125" style="36" customWidth="1"/>
    <col min="8" max="8" width="11.28515625" style="36" bestFit="1" customWidth="1"/>
    <col min="9" max="9" width="11.28515625" style="36" customWidth="1"/>
    <col min="10" max="10" width="8.85546875" style="36" customWidth="1"/>
    <col min="11" max="11" width="12.28515625" style="36" bestFit="1" customWidth="1"/>
    <col min="12" max="12" width="24.140625" style="36" customWidth="1"/>
    <col min="13" max="16384" width="11.42578125" style="36"/>
  </cols>
  <sheetData>
    <row r="1" spans="2:12" ht="18" x14ac:dyDescent="0.25">
      <c r="E1" s="42" t="s">
        <v>0</v>
      </c>
      <c r="F1" s="43"/>
      <c r="G1" s="43"/>
      <c r="H1" s="43"/>
      <c r="I1" s="42"/>
      <c r="J1" s="43"/>
      <c r="K1" s="43"/>
      <c r="L1" s="44" t="s">
        <v>1</v>
      </c>
    </row>
    <row r="2" spans="2:12" ht="15" x14ac:dyDescent="0.25">
      <c r="E2" s="45" t="s">
        <v>53</v>
      </c>
      <c r="F2" s="43"/>
      <c r="G2" s="43"/>
      <c r="H2" s="43"/>
      <c r="I2" s="45"/>
      <c r="J2" s="43"/>
      <c r="K2" s="43"/>
      <c r="L2" s="46" t="str">
        <f>PRESIDENCIA!L2</f>
        <v>31 DE AGOSTO DE 2018</v>
      </c>
    </row>
    <row r="3" spans="2:12" x14ac:dyDescent="0.2">
      <c r="E3" s="46" t="str">
        <f>PRESIDENCIA!E3</f>
        <v>SEGUNDA QUINCENA DE AGOSTO DE 2018</v>
      </c>
      <c r="F3" s="43"/>
      <c r="G3" s="43"/>
      <c r="H3" s="43"/>
      <c r="I3" s="46"/>
      <c r="J3" s="43"/>
      <c r="K3" s="43"/>
    </row>
    <row r="4" spans="2:12" ht="1.5" customHeight="1" x14ac:dyDescent="0.2">
      <c r="E4" s="96"/>
      <c r="F4" s="43"/>
      <c r="G4" s="43"/>
      <c r="H4" s="43"/>
      <c r="I4" s="96"/>
      <c r="J4" s="43"/>
      <c r="K4" s="43"/>
    </row>
    <row r="5" spans="2:12" x14ac:dyDescent="0.2">
      <c r="B5" s="47" t="s">
        <v>3</v>
      </c>
      <c r="C5" s="47"/>
      <c r="D5" s="47" t="s">
        <v>67</v>
      </c>
      <c r="E5" s="97" t="s">
        <v>4</v>
      </c>
      <c r="F5" s="97" t="s">
        <v>139</v>
      </c>
      <c r="G5" s="48" t="s">
        <v>4</v>
      </c>
      <c r="H5" s="48" t="s">
        <v>139</v>
      </c>
      <c r="I5" s="98" t="s">
        <v>174</v>
      </c>
      <c r="J5" s="48" t="s">
        <v>130</v>
      </c>
      <c r="K5" s="48" t="s">
        <v>5</v>
      </c>
      <c r="L5" s="47" t="s">
        <v>6</v>
      </c>
    </row>
    <row r="6" spans="2:12" ht="1.5" customHeight="1" x14ac:dyDescent="0.2">
      <c r="E6" s="86"/>
      <c r="F6" s="86"/>
    </row>
    <row r="7" spans="2:12" ht="19.5" customHeight="1" x14ac:dyDescent="0.2">
      <c r="B7" s="40" t="s">
        <v>288</v>
      </c>
      <c r="C7" s="109"/>
      <c r="D7" s="110" t="s">
        <v>104</v>
      </c>
      <c r="E7" s="63">
        <v>23172.400000000001</v>
      </c>
      <c r="F7" s="63">
        <v>3656.16932</v>
      </c>
      <c r="G7" s="18">
        <f>+E7/30.42*16</f>
        <v>12187.981591058515</v>
      </c>
      <c r="H7" s="18">
        <f>+F7/30.42*16</f>
        <v>1923.0344878369492</v>
      </c>
      <c r="I7" s="18"/>
      <c r="J7" s="18">
        <v>0</v>
      </c>
      <c r="K7" s="18">
        <f>G7-H7+I7-J7</f>
        <v>10264.947103221566</v>
      </c>
      <c r="L7" s="35"/>
    </row>
    <row r="8" spans="2:12" x14ac:dyDescent="0.2">
      <c r="B8" s="40"/>
      <c r="C8" s="109"/>
      <c r="D8" s="110"/>
      <c r="E8" s="63"/>
      <c r="F8" s="63"/>
      <c r="G8" s="18">
        <f t="shared" ref="G8:G24" si="0">+E8/30.42*16</f>
        <v>0</v>
      </c>
      <c r="H8" s="18">
        <f t="shared" ref="H8:H24" si="1">+F8/30.42*16</f>
        <v>0</v>
      </c>
      <c r="I8" s="18"/>
      <c r="J8" s="18"/>
      <c r="K8" s="18"/>
      <c r="L8" s="35"/>
    </row>
    <row r="9" spans="2:12" ht="24.75" customHeight="1" x14ac:dyDescent="0.2">
      <c r="B9" s="40" t="s">
        <v>23</v>
      </c>
      <c r="C9" s="109"/>
      <c r="D9" s="110" t="s">
        <v>89</v>
      </c>
      <c r="E9" s="63">
        <v>19626.599999999999</v>
      </c>
      <c r="F9" s="63">
        <v>2898.7864399999999</v>
      </c>
      <c r="G9" s="18">
        <f t="shared" si="0"/>
        <v>10322.99802761341</v>
      </c>
      <c r="H9" s="18">
        <f t="shared" si="1"/>
        <v>1524.6739986850755</v>
      </c>
      <c r="I9" s="18"/>
      <c r="J9" s="18"/>
      <c r="K9" s="18">
        <f>G9-H9+I9-J9</f>
        <v>8798.3240289283349</v>
      </c>
      <c r="L9" s="35"/>
    </row>
    <row r="10" spans="2:12" ht="24.95" customHeight="1" x14ac:dyDescent="0.2">
      <c r="B10" s="40" t="s">
        <v>22</v>
      </c>
      <c r="C10" s="109"/>
      <c r="D10" s="110" t="s">
        <v>89</v>
      </c>
      <c r="E10" s="63">
        <v>19626.599999999999</v>
      </c>
      <c r="F10" s="63">
        <v>2898.7864399999999</v>
      </c>
      <c r="G10" s="18">
        <f t="shared" si="0"/>
        <v>10322.99802761341</v>
      </c>
      <c r="H10" s="18">
        <f t="shared" si="1"/>
        <v>1524.6739986850755</v>
      </c>
      <c r="I10" s="18"/>
      <c r="J10" s="18">
        <v>9</v>
      </c>
      <c r="K10" s="18">
        <f t="shared" ref="K10:K18" si="2">G10-H10+I10-J10</f>
        <v>8789.3240289283349</v>
      </c>
      <c r="L10" s="35"/>
    </row>
    <row r="11" spans="2:12" ht="24.95" customHeight="1" x14ac:dyDescent="0.2">
      <c r="B11" s="40"/>
      <c r="C11" s="109"/>
      <c r="D11" s="110" t="s">
        <v>71</v>
      </c>
      <c r="E11" s="63"/>
      <c r="F11" s="63"/>
      <c r="G11" s="18">
        <f t="shared" si="0"/>
        <v>0</v>
      </c>
      <c r="H11" s="18">
        <f t="shared" si="1"/>
        <v>0</v>
      </c>
      <c r="I11" s="18"/>
      <c r="J11" s="18">
        <v>0</v>
      </c>
      <c r="K11" s="18">
        <f t="shared" si="2"/>
        <v>0</v>
      </c>
      <c r="L11" s="35"/>
    </row>
    <row r="12" spans="2:12" ht="24.95" customHeight="1" x14ac:dyDescent="0.2">
      <c r="B12" s="40" t="s">
        <v>24</v>
      </c>
      <c r="C12" s="109"/>
      <c r="D12" s="110" t="s">
        <v>90</v>
      </c>
      <c r="E12" s="63">
        <v>12826.8</v>
      </c>
      <c r="F12" s="63">
        <v>1446.3491599999995</v>
      </c>
      <c r="G12" s="18">
        <f t="shared" si="0"/>
        <v>6746.5088757396443</v>
      </c>
      <c r="H12" s="18">
        <f t="shared" si="1"/>
        <v>760.73591584483859</v>
      </c>
      <c r="I12" s="18"/>
      <c r="J12" s="18">
        <v>2</v>
      </c>
      <c r="K12" s="18">
        <f t="shared" si="2"/>
        <v>5983.7729598948054</v>
      </c>
      <c r="L12" s="35"/>
    </row>
    <row r="13" spans="2:12" ht="24.95" customHeight="1" x14ac:dyDescent="0.2">
      <c r="B13" s="40" t="s">
        <v>65</v>
      </c>
      <c r="C13" s="109"/>
      <c r="D13" s="110" t="s">
        <v>90</v>
      </c>
      <c r="E13" s="63">
        <v>12826.8</v>
      </c>
      <c r="F13" s="63">
        <v>1446.3491599999995</v>
      </c>
      <c r="G13" s="18">
        <f t="shared" si="0"/>
        <v>6746.5088757396443</v>
      </c>
      <c r="H13" s="18">
        <f t="shared" si="1"/>
        <v>760.73591584483859</v>
      </c>
      <c r="I13" s="18"/>
      <c r="J13" s="18">
        <v>2</v>
      </c>
      <c r="K13" s="18">
        <f t="shared" si="2"/>
        <v>5983.7729598948054</v>
      </c>
      <c r="L13" s="35"/>
    </row>
    <row r="14" spans="2:12" ht="24.95" customHeight="1" x14ac:dyDescent="0.2">
      <c r="B14" s="40" t="s">
        <v>113</v>
      </c>
      <c r="C14" s="109"/>
      <c r="D14" s="110" t="s">
        <v>90</v>
      </c>
      <c r="E14" s="63">
        <v>9819.6</v>
      </c>
      <c r="F14" s="63">
        <v>883.42240000000027</v>
      </c>
      <c r="G14" s="18">
        <f t="shared" si="0"/>
        <v>5164.8126232741615</v>
      </c>
      <c r="H14" s="18">
        <f t="shared" si="1"/>
        <v>464.65346482577263</v>
      </c>
      <c r="I14" s="18"/>
      <c r="J14" s="18">
        <v>0</v>
      </c>
      <c r="K14" s="18">
        <f t="shared" si="2"/>
        <v>4700.1591584483886</v>
      </c>
      <c r="L14" s="35"/>
    </row>
    <row r="15" spans="2:12" ht="24.95" customHeight="1" x14ac:dyDescent="0.2">
      <c r="B15" s="40" t="s">
        <v>114</v>
      </c>
      <c r="C15" s="109"/>
      <c r="D15" s="110" t="s">
        <v>90</v>
      </c>
      <c r="E15" s="63">
        <v>9819.6</v>
      </c>
      <c r="F15" s="63">
        <v>883.42240000000027</v>
      </c>
      <c r="G15" s="18">
        <f t="shared" si="0"/>
        <v>5164.8126232741615</v>
      </c>
      <c r="H15" s="18">
        <f t="shared" si="1"/>
        <v>464.65346482577263</v>
      </c>
      <c r="I15" s="18"/>
      <c r="J15" s="18">
        <v>0</v>
      </c>
      <c r="K15" s="18">
        <f t="shared" si="2"/>
        <v>4700.1591584483886</v>
      </c>
      <c r="L15" s="35"/>
    </row>
    <row r="16" spans="2:12" ht="24.95" customHeight="1" x14ac:dyDescent="0.2">
      <c r="B16" s="40" t="s">
        <v>25</v>
      </c>
      <c r="C16" s="109"/>
      <c r="D16" s="110" t="s">
        <v>72</v>
      </c>
      <c r="E16" s="63">
        <v>7816.2</v>
      </c>
      <c r="F16" s="63">
        <v>604.50388799999996</v>
      </c>
      <c r="G16" s="18">
        <f t="shared" si="0"/>
        <v>4111.084812623274</v>
      </c>
      <c r="H16" s="18">
        <f t="shared" si="1"/>
        <v>317.9507629191321</v>
      </c>
      <c r="I16" s="18"/>
      <c r="J16" s="18">
        <v>0</v>
      </c>
      <c r="K16" s="18">
        <f t="shared" si="2"/>
        <v>3793.1340497041419</v>
      </c>
      <c r="L16" s="35"/>
    </row>
    <row r="17" spans="2:12" ht="24.95" customHeight="1" x14ac:dyDescent="0.2">
      <c r="B17" s="40" t="s">
        <v>27</v>
      </c>
      <c r="C17" s="109"/>
      <c r="D17" s="110" t="s">
        <v>72</v>
      </c>
      <c r="E17" s="63">
        <v>7236.6</v>
      </c>
      <c r="F17" s="63">
        <v>323.83340800000008</v>
      </c>
      <c r="G17" s="18">
        <f t="shared" si="0"/>
        <v>3806.2327416173571</v>
      </c>
      <c r="H17" s="18">
        <f t="shared" si="1"/>
        <v>170.32657882971733</v>
      </c>
      <c r="I17" s="18"/>
      <c r="J17" s="18">
        <v>0</v>
      </c>
      <c r="K17" s="18">
        <f t="shared" si="2"/>
        <v>3635.9061627876399</v>
      </c>
      <c r="L17" s="35"/>
    </row>
    <row r="18" spans="2:12" ht="21.95" customHeight="1" x14ac:dyDescent="0.2">
      <c r="B18" s="40" t="s">
        <v>135</v>
      </c>
      <c r="C18" s="109"/>
      <c r="D18" s="110" t="s">
        <v>91</v>
      </c>
      <c r="E18" s="63">
        <v>10714.2</v>
      </c>
      <c r="F18" s="63">
        <v>1039.6751040000001</v>
      </c>
      <c r="G18" s="18">
        <f t="shared" si="0"/>
        <v>5635.3451676528603</v>
      </c>
      <c r="H18" s="18">
        <f t="shared" si="1"/>
        <v>546.83766153846159</v>
      </c>
      <c r="I18" s="18"/>
      <c r="J18" s="18">
        <v>0</v>
      </c>
      <c r="K18" s="18">
        <f t="shared" si="2"/>
        <v>5088.5075061143989</v>
      </c>
      <c r="L18" s="111"/>
    </row>
    <row r="19" spans="2:12" ht="21.95" customHeight="1" x14ac:dyDescent="0.2">
      <c r="B19" s="40" t="s">
        <v>282</v>
      </c>
      <c r="C19" s="109"/>
      <c r="D19" s="110" t="s">
        <v>71</v>
      </c>
      <c r="E19" s="63">
        <v>8964</v>
      </c>
      <c r="F19" s="63">
        <v>746.52640000000019</v>
      </c>
      <c r="G19" s="18">
        <f t="shared" si="0"/>
        <v>4714.792899408284</v>
      </c>
      <c r="H19" s="18">
        <f t="shared" si="1"/>
        <v>392.65030900723218</v>
      </c>
      <c r="I19" s="18"/>
      <c r="J19" s="18"/>
      <c r="K19" s="18">
        <f>G19-H19+I19-J19</f>
        <v>4322.1425904010521</v>
      </c>
      <c r="L19" s="111"/>
    </row>
    <row r="20" spans="2:12" ht="21.95" customHeight="1" x14ac:dyDescent="0.2">
      <c r="B20" s="40" t="s">
        <v>284</v>
      </c>
      <c r="C20" s="109"/>
      <c r="D20" s="110" t="s">
        <v>293</v>
      </c>
      <c r="E20" s="63">
        <v>12791.05</v>
      </c>
      <c r="F20" s="63">
        <v>1438.7129599999996</v>
      </c>
      <c r="G20" s="18">
        <f t="shared" si="0"/>
        <v>6727.7054569362253</v>
      </c>
      <c r="H20" s="18">
        <f t="shared" si="1"/>
        <v>756.71950558842843</v>
      </c>
      <c r="I20" s="18"/>
      <c r="J20" s="18"/>
      <c r="K20" s="18">
        <f>G20-H20+I20-J20</f>
        <v>5970.9859513477968</v>
      </c>
      <c r="L20" s="111"/>
    </row>
    <row r="21" spans="2:12" ht="21.95" customHeight="1" x14ac:dyDescent="0.2">
      <c r="B21" s="40" t="s">
        <v>283</v>
      </c>
      <c r="C21" s="109"/>
      <c r="D21" s="110" t="s">
        <v>280</v>
      </c>
      <c r="E21" s="63">
        <v>12791.05</v>
      </c>
      <c r="F21" s="63">
        <v>1438.7129599999996</v>
      </c>
      <c r="G21" s="18">
        <f t="shared" si="0"/>
        <v>6727.7054569362253</v>
      </c>
      <c r="H21" s="18">
        <f t="shared" si="1"/>
        <v>756.71950558842843</v>
      </c>
      <c r="I21" s="18"/>
      <c r="J21" s="18"/>
      <c r="K21" s="18">
        <f>G21-H21+I21-J21</f>
        <v>5970.9859513477968</v>
      </c>
      <c r="L21" s="111"/>
    </row>
    <row r="22" spans="2:12" ht="21.95" customHeight="1" x14ac:dyDescent="0.2">
      <c r="B22" s="40" t="s">
        <v>279</v>
      </c>
      <c r="C22" s="109"/>
      <c r="D22" s="110" t="s">
        <v>281</v>
      </c>
      <c r="E22" s="63">
        <v>12791.05</v>
      </c>
      <c r="F22" s="63">
        <v>1438.7129599999996</v>
      </c>
      <c r="G22" s="18">
        <f t="shared" si="0"/>
        <v>6727.7054569362253</v>
      </c>
      <c r="H22" s="18">
        <f t="shared" si="1"/>
        <v>756.71950558842843</v>
      </c>
      <c r="I22" s="18"/>
      <c r="J22" s="18"/>
      <c r="K22" s="18">
        <f>G22-H22+I22-J22</f>
        <v>5970.9859513477968</v>
      </c>
      <c r="L22" s="111"/>
    </row>
    <row r="23" spans="2:12" ht="21.95" customHeight="1" x14ac:dyDescent="0.2">
      <c r="B23" s="40" t="s">
        <v>372</v>
      </c>
      <c r="C23" s="109"/>
      <c r="D23" s="110" t="s">
        <v>374</v>
      </c>
      <c r="E23" s="63">
        <f>4842.01*2</f>
        <v>9684.02</v>
      </c>
      <c r="F23" s="63">
        <f>430.86*2</f>
        <v>861.72</v>
      </c>
      <c r="G23" s="18">
        <f t="shared" si="0"/>
        <v>5093.5016436554897</v>
      </c>
      <c r="H23" s="18">
        <f t="shared" si="1"/>
        <v>453.23865877712029</v>
      </c>
      <c r="I23" s="18"/>
      <c r="J23" s="18"/>
      <c r="K23" s="18">
        <f t="shared" ref="K23:K24" si="3">G23-H23+I23-J23</f>
        <v>4640.262984878369</v>
      </c>
      <c r="L23" s="111"/>
    </row>
    <row r="24" spans="2:12" ht="21.95" customHeight="1" x14ac:dyDescent="0.2">
      <c r="B24" s="40" t="s">
        <v>373</v>
      </c>
      <c r="C24" s="109"/>
      <c r="D24" s="110" t="s">
        <v>374</v>
      </c>
      <c r="E24" s="63">
        <f>4842.01*2</f>
        <v>9684.02</v>
      </c>
      <c r="F24" s="63">
        <f>430.86*2</f>
        <v>861.72</v>
      </c>
      <c r="G24" s="18">
        <f t="shared" si="0"/>
        <v>5093.5016436554897</v>
      </c>
      <c r="H24" s="18">
        <f t="shared" si="1"/>
        <v>453.23865877712029</v>
      </c>
      <c r="I24" s="18"/>
      <c r="J24" s="18"/>
      <c r="K24" s="18">
        <f t="shared" si="3"/>
        <v>4640.262984878369</v>
      </c>
      <c r="L24" s="111"/>
    </row>
    <row r="25" spans="2:12" ht="21.95" customHeight="1" x14ac:dyDescent="0.2">
      <c r="B25" s="40"/>
      <c r="C25" s="109"/>
      <c r="D25" s="112"/>
      <c r="E25" s="63"/>
      <c r="F25" s="63"/>
      <c r="G25" s="18"/>
      <c r="H25" s="18"/>
      <c r="I25" s="18"/>
      <c r="J25" s="18"/>
      <c r="K25" s="18"/>
      <c r="L25" s="87"/>
    </row>
    <row r="26" spans="2:12" ht="21.95" customHeight="1" x14ac:dyDescent="0.2">
      <c r="D26" s="57" t="s">
        <v>50</v>
      </c>
      <c r="E26" s="93">
        <f>SUM(E7:E18)</f>
        <v>133485.40000000002</v>
      </c>
      <c r="F26" s="93">
        <f>SUM(F7:F18)</f>
        <v>16081.297719999999</v>
      </c>
      <c r="G26" s="58">
        <f>SUM(G7:G25)</f>
        <v>105294.19592373437</v>
      </c>
      <c r="H26" s="58">
        <f>SUM(H7:H25)</f>
        <v>12027.56239316239</v>
      </c>
      <c r="I26" s="58">
        <f t="shared" ref="I26" si="4">SUM(I7:I25)</f>
        <v>0</v>
      </c>
      <c r="J26" s="58">
        <f>SUM(J7:J25)</f>
        <v>13</v>
      </c>
      <c r="K26" s="58">
        <f>SUM(K7:K25)</f>
        <v>93253.633530571999</v>
      </c>
    </row>
    <row r="27" spans="2:12" x14ac:dyDescent="0.2">
      <c r="B27" s="40"/>
      <c r="C27" s="40"/>
      <c r="D27" s="51"/>
      <c r="E27" s="18"/>
      <c r="F27" s="18"/>
      <c r="G27" s="18"/>
      <c r="H27" s="18"/>
      <c r="I27" s="18"/>
      <c r="J27" s="18"/>
      <c r="K27" s="18"/>
    </row>
    <row r="28" spans="2:12" x14ac:dyDescent="0.2">
      <c r="B28" s="40"/>
      <c r="C28" s="40"/>
      <c r="D28" s="51"/>
      <c r="E28" s="18"/>
      <c r="F28" s="18"/>
      <c r="G28" s="18"/>
      <c r="H28" s="18"/>
      <c r="I28" s="18"/>
      <c r="J28" s="18"/>
      <c r="K28" s="18"/>
    </row>
    <row r="29" spans="2:12" x14ac:dyDescent="0.2">
      <c r="B29" s="40"/>
      <c r="C29" s="40"/>
      <c r="D29" s="51"/>
      <c r="E29" s="18"/>
      <c r="F29" s="18"/>
      <c r="G29" s="18"/>
      <c r="H29" s="18"/>
      <c r="I29" s="18"/>
      <c r="J29" s="18"/>
      <c r="K29" s="18"/>
    </row>
    <row r="30" spans="2:12" x14ac:dyDescent="0.2">
      <c r="B30" s="40"/>
      <c r="C30" s="40"/>
      <c r="D30" s="51"/>
      <c r="E30" s="18"/>
      <c r="F30" s="18"/>
      <c r="G30" s="18"/>
      <c r="H30" s="18"/>
      <c r="I30" s="18"/>
      <c r="J30" s="18"/>
      <c r="K30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L23"/>
  <sheetViews>
    <sheetView topLeftCell="M13" workbookViewId="0">
      <selection activeCell="M13" sqref="M1:O1048576"/>
    </sheetView>
  </sheetViews>
  <sheetFormatPr baseColWidth="10" defaultRowHeight="12.75" x14ac:dyDescent="0.2"/>
  <cols>
    <col min="1" max="1" width="1.7109375" customWidth="1"/>
    <col min="2" max="2" width="31.140625" customWidth="1"/>
    <col min="3" max="3" width="5.140625" customWidth="1"/>
    <col min="4" max="4" width="15" customWidth="1"/>
    <col min="5" max="5" width="1" customWidth="1"/>
    <col min="6" max="6" width="1.42578125" customWidth="1"/>
    <col min="7" max="7" width="11.7109375" customWidth="1"/>
    <col min="8" max="8" width="10.140625" customWidth="1"/>
    <col min="9" max="9" width="10" customWidth="1"/>
    <col min="10" max="10" width="8.85546875" customWidth="1"/>
    <col min="11" max="11" width="11.28515625" bestFit="1" customWidth="1"/>
    <col min="12" max="12" width="32" customWidth="1"/>
  </cols>
  <sheetData>
    <row r="1" spans="2:12" ht="18" x14ac:dyDescent="0.25">
      <c r="E1" s="1" t="s">
        <v>0</v>
      </c>
      <c r="F1" s="2"/>
      <c r="G1" s="2"/>
      <c r="H1" s="2"/>
      <c r="I1" s="1"/>
      <c r="J1" s="2"/>
      <c r="K1" s="2"/>
      <c r="L1" s="3" t="s">
        <v>1</v>
      </c>
    </row>
    <row r="2" spans="2:12" ht="15" x14ac:dyDescent="0.25">
      <c r="E2" s="4" t="s">
        <v>53</v>
      </c>
      <c r="F2" s="2"/>
      <c r="G2" s="2"/>
      <c r="H2" s="2"/>
      <c r="I2" s="4"/>
      <c r="J2" s="2"/>
      <c r="K2" s="2"/>
      <c r="L2" s="17" t="str">
        <f>+O.PUB!L2</f>
        <v>31 DE AGOSTO DE 2018</v>
      </c>
    </row>
    <row r="3" spans="2:12" x14ac:dyDescent="0.2">
      <c r="E3" s="17" t="str">
        <f>+O.PUB!E3</f>
        <v>SEGUNDA QUINCENA DE AGOSTO DE 2018</v>
      </c>
      <c r="F3" s="2"/>
      <c r="G3" s="2"/>
      <c r="H3" s="2"/>
      <c r="I3" s="17"/>
      <c r="J3" s="2"/>
      <c r="K3" s="2"/>
    </row>
    <row r="4" spans="2:12" x14ac:dyDescent="0.2">
      <c r="E4" s="5"/>
      <c r="F4" s="2"/>
      <c r="G4" s="2"/>
      <c r="H4" s="2"/>
      <c r="I4" s="5"/>
      <c r="J4" s="2"/>
      <c r="K4" s="2"/>
    </row>
    <row r="5" spans="2:12" x14ac:dyDescent="0.2">
      <c r="B5" s="6" t="s">
        <v>3</v>
      </c>
      <c r="C5" s="6"/>
      <c r="D5" s="6" t="s">
        <v>67</v>
      </c>
      <c r="E5" s="59" t="s">
        <v>4</v>
      </c>
      <c r="F5" s="59" t="s">
        <v>139</v>
      </c>
      <c r="G5" s="7" t="s">
        <v>4</v>
      </c>
      <c r="H5" s="7" t="s">
        <v>139</v>
      </c>
      <c r="I5" s="38" t="s">
        <v>174</v>
      </c>
      <c r="J5" s="7" t="s">
        <v>130</v>
      </c>
      <c r="K5" s="7" t="s">
        <v>5</v>
      </c>
      <c r="L5" s="6" t="s">
        <v>6</v>
      </c>
    </row>
    <row r="6" spans="2:12" x14ac:dyDescent="0.2">
      <c r="E6" s="62"/>
      <c r="F6" s="62"/>
    </row>
    <row r="7" spans="2:12" ht="24.95" customHeight="1" x14ac:dyDescent="0.2">
      <c r="B7" s="8" t="s">
        <v>172</v>
      </c>
      <c r="C7" s="13"/>
      <c r="D7" s="69" t="s">
        <v>91</v>
      </c>
      <c r="E7" s="60">
        <v>8828</v>
      </c>
      <c r="F7" s="60">
        <v>724.7664000000002</v>
      </c>
      <c r="G7" s="11">
        <f>+E7/30.42*16</f>
        <v>4643.2610124917819</v>
      </c>
      <c r="H7" s="11">
        <f>+F7/30.42*16</f>
        <v>381.20520710059179</v>
      </c>
      <c r="I7" s="11"/>
      <c r="J7" s="11"/>
      <c r="K7" s="11">
        <f>G7-H7+I7-J7</f>
        <v>4262.05580539119</v>
      </c>
      <c r="L7" s="12"/>
    </row>
    <row r="8" spans="2:12" ht="24.95" customHeight="1" x14ac:dyDescent="0.2">
      <c r="B8" s="8" t="s">
        <v>133</v>
      </c>
      <c r="C8" s="13"/>
      <c r="D8" s="69" t="s">
        <v>92</v>
      </c>
      <c r="E8" s="60">
        <v>12087.6</v>
      </c>
      <c r="F8" s="60">
        <v>1288.4560399999998</v>
      </c>
      <c r="G8" s="11">
        <f t="shared" ref="G8:G21" si="0">+E8/30.42*16</f>
        <v>6357.7120315581851</v>
      </c>
      <c r="H8" s="11">
        <f t="shared" ref="H8:H21" si="1">+F8/30.42*16</f>
        <v>677.68890992767899</v>
      </c>
      <c r="I8" s="11"/>
      <c r="J8" s="11">
        <v>1</v>
      </c>
      <c r="K8" s="11">
        <f t="shared" ref="K8:K18" si="2">G8-H8+I8-J8</f>
        <v>5679.0231216305065</v>
      </c>
      <c r="L8" s="12"/>
    </row>
    <row r="9" spans="2:12" ht="24.95" customHeight="1" x14ac:dyDescent="0.2">
      <c r="B9" s="8" t="s">
        <v>30</v>
      </c>
      <c r="C9" s="13"/>
      <c r="D9" s="69" t="s">
        <v>92</v>
      </c>
      <c r="E9" s="60">
        <v>12087.6</v>
      </c>
      <c r="F9" s="60">
        <v>1288.4560399999998</v>
      </c>
      <c r="G9" s="11">
        <f t="shared" si="0"/>
        <v>6357.7120315581851</v>
      </c>
      <c r="H9" s="11">
        <f t="shared" si="1"/>
        <v>677.68890992767899</v>
      </c>
      <c r="I9" s="11"/>
      <c r="J9" s="11">
        <v>0</v>
      </c>
      <c r="K9" s="11">
        <f t="shared" si="2"/>
        <v>5680.0231216305065</v>
      </c>
      <c r="L9" s="12"/>
    </row>
    <row r="10" spans="2:12" ht="24.95" customHeight="1" x14ac:dyDescent="0.2">
      <c r="B10" s="8" t="s">
        <v>64</v>
      </c>
      <c r="C10" s="13"/>
      <c r="D10" s="69" t="s">
        <v>92</v>
      </c>
      <c r="E10" s="60">
        <v>11259.64</v>
      </c>
      <c r="F10" s="60">
        <v>1137.4179519999998</v>
      </c>
      <c r="G10" s="11">
        <f t="shared" si="0"/>
        <v>5922.2301117685729</v>
      </c>
      <c r="H10" s="11">
        <f t="shared" si="1"/>
        <v>598.24744352399728</v>
      </c>
      <c r="I10" s="11"/>
      <c r="J10" s="11"/>
      <c r="K10" s="11">
        <f t="shared" si="2"/>
        <v>5323.9826682445755</v>
      </c>
      <c r="L10" s="12"/>
    </row>
    <row r="11" spans="2:12" ht="24.95" customHeight="1" x14ac:dyDescent="0.2">
      <c r="B11" s="8" t="s">
        <v>31</v>
      </c>
      <c r="C11" s="13"/>
      <c r="D11" s="69" t="s">
        <v>92</v>
      </c>
      <c r="E11" s="60">
        <v>12087.6</v>
      </c>
      <c r="F11" s="60">
        <v>1288.4560399999998</v>
      </c>
      <c r="G11" s="11">
        <f t="shared" si="0"/>
        <v>6357.7120315581851</v>
      </c>
      <c r="H11" s="11">
        <f t="shared" si="1"/>
        <v>677.68890992767899</v>
      </c>
      <c r="I11" s="11"/>
      <c r="J11" s="11">
        <v>1</v>
      </c>
      <c r="K11" s="11">
        <f t="shared" si="2"/>
        <v>5679.0231216305065</v>
      </c>
      <c r="L11" s="12"/>
    </row>
    <row r="12" spans="2:12" ht="24.95" customHeight="1" x14ac:dyDescent="0.2">
      <c r="B12" s="8" t="s">
        <v>134</v>
      </c>
      <c r="C12" s="13"/>
      <c r="D12" s="69" t="s">
        <v>92</v>
      </c>
      <c r="E12" s="60">
        <v>12087.6</v>
      </c>
      <c r="F12" s="60">
        <v>1288.4560399999998</v>
      </c>
      <c r="G12" s="11">
        <f t="shared" si="0"/>
        <v>6357.7120315581851</v>
      </c>
      <c r="H12" s="11">
        <f t="shared" si="1"/>
        <v>677.68890992767899</v>
      </c>
      <c r="I12" s="11"/>
      <c r="J12" s="11">
        <v>2</v>
      </c>
      <c r="K12" s="11">
        <f t="shared" si="2"/>
        <v>5678.0231216305065</v>
      </c>
      <c r="L12" s="12"/>
    </row>
    <row r="13" spans="2:12" ht="24.95" customHeight="1" x14ac:dyDescent="0.2">
      <c r="B13" s="8" t="s">
        <v>126</v>
      </c>
      <c r="C13" s="13"/>
      <c r="D13" s="69" t="s">
        <v>92</v>
      </c>
      <c r="E13" s="60">
        <v>6757.8</v>
      </c>
      <c r="F13" s="60">
        <v>235.80996800000005</v>
      </c>
      <c r="G13" s="11">
        <f t="shared" si="0"/>
        <v>3554.3984220907296</v>
      </c>
      <c r="H13" s="11">
        <f t="shared" si="1"/>
        <v>124.02891150558845</v>
      </c>
      <c r="I13" s="11"/>
      <c r="J13" s="11"/>
      <c r="K13" s="11">
        <f t="shared" si="2"/>
        <v>3430.3695105851411</v>
      </c>
      <c r="L13" s="12"/>
    </row>
    <row r="14" spans="2:12" ht="24.95" customHeight="1" x14ac:dyDescent="0.2">
      <c r="B14" s="8" t="s">
        <v>177</v>
      </c>
      <c r="C14" s="13"/>
      <c r="D14" s="69" t="s">
        <v>92</v>
      </c>
      <c r="E14" s="60">
        <v>8635.2000000000007</v>
      </c>
      <c r="F14" s="60">
        <v>693.91840000000025</v>
      </c>
      <c r="G14" s="11">
        <f t="shared" si="0"/>
        <v>4541.8540433925054</v>
      </c>
      <c r="H14" s="11">
        <f t="shared" si="1"/>
        <v>364.98009204470753</v>
      </c>
      <c r="I14" s="11"/>
      <c r="J14" s="11"/>
      <c r="K14" s="11">
        <f t="shared" si="2"/>
        <v>4176.8739513477976</v>
      </c>
      <c r="L14" s="12"/>
    </row>
    <row r="15" spans="2:12" ht="24.95" customHeight="1" x14ac:dyDescent="0.2">
      <c r="B15" s="8" t="s">
        <v>178</v>
      </c>
      <c r="C15" s="13"/>
      <c r="D15" s="69" t="s">
        <v>92</v>
      </c>
      <c r="E15" s="60">
        <v>12087.6</v>
      </c>
      <c r="F15" s="60">
        <v>1288.4560399999998</v>
      </c>
      <c r="G15" s="11">
        <f t="shared" si="0"/>
        <v>6357.7120315581851</v>
      </c>
      <c r="H15" s="11">
        <f t="shared" si="1"/>
        <v>677.68890992767899</v>
      </c>
      <c r="I15" s="11"/>
      <c r="J15" s="11"/>
      <c r="K15" s="11">
        <f t="shared" si="2"/>
        <v>5680.0231216305065</v>
      </c>
      <c r="L15" s="12"/>
    </row>
    <row r="16" spans="2:12" ht="24.95" customHeight="1" x14ac:dyDescent="0.2">
      <c r="B16" s="8" t="s">
        <v>179</v>
      </c>
      <c r="C16" s="13"/>
      <c r="D16" s="69" t="s">
        <v>92</v>
      </c>
      <c r="E16" s="60">
        <v>9853</v>
      </c>
      <c r="F16" s="60">
        <v>888.7664000000002</v>
      </c>
      <c r="G16" s="11">
        <f t="shared" si="0"/>
        <v>5182.3800131492435</v>
      </c>
      <c r="H16" s="11">
        <f t="shared" si="1"/>
        <v>467.46424720578574</v>
      </c>
      <c r="I16" s="11"/>
      <c r="J16" s="11"/>
      <c r="K16" s="11">
        <f t="shared" si="2"/>
        <v>4714.9157659434577</v>
      </c>
      <c r="L16" s="12"/>
    </row>
    <row r="17" spans="2:12" ht="24.95" customHeight="1" x14ac:dyDescent="0.2">
      <c r="B17" s="8" t="s">
        <v>129</v>
      </c>
      <c r="C17" s="13"/>
      <c r="D17" s="69" t="s">
        <v>142</v>
      </c>
      <c r="E17" s="60">
        <v>10117.799999999999</v>
      </c>
      <c r="F17" s="60">
        <v>932.80022399999984</v>
      </c>
      <c r="G17" s="11">
        <f t="shared" si="0"/>
        <v>5321.6568047337269</v>
      </c>
      <c r="H17" s="11">
        <f t="shared" si="1"/>
        <v>490.62470690335294</v>
      </c>
      <c r="I17" s="11"/>
      <c r="J17" s="11"/>
      <c r="K17" s="11">
        <f t="shared" si="2"/>
        <v>4831.0320978303735</v>
      </c>
      <c r="L17" s="12"/>
    </row>
    <row r="18" spans="2:12" ht="24.95" customHeight="1" x14ac:dyDescent="0.2">
      <c r="B18" s="8" t="s">
        <v>155</v>
      </c>
      <c r="C18" s="13"/>
      <c r="D18" s="69" t="s">
        <v>90</v>
      </c>
      <c r="E18" s="60">
        <v>9819.6</v>
      </c>
      <c r="F18" s="60">
        <v>883.42240000000027</v>
      </c>
      <c r="G18" s="11">
        <f t="shared" si="0"/>
        <v>5164.8126232741615</v>
      </c>
      <c r="H18" s="11">
        <f t="shared" si="1"/>
        <v>464.65346482577263</v>
      </c>
      <c r="I18" s="11"/>
      <c r="J18" s="11"/>
      <c r="K18" s="11">
        <f t="shared" si="2"/>
        <v>4700.1591584483886</v>
      </c>
      <c r="L18" s="12"/>
    </row>
    <row r="19" spans="2:12" ht="21.95" customHeight="1" x14ac:dyDescent="0.2">
      <c r="B19" s="8" t="s">
        <v>118</v>
      </c>
      <c r="C19" s="13"/>
      <c r="D19" s="69" t="s">
        <v>75</v>
      </c>
      <c r="E19" s="60">
        <v>10175</v>
      </c>
      <c r="F19" s="60">
        <v>943.06</v>
      </c>
      <c r="G19" s="11">
        <f t="shared" si="0"/>
        <v>5351.7422748191975</v>
      </c>
      <c r="H19" s="11">
        <f t="shared" si="1"/>
        <v>496.02103879026953</v>
      </c>
      <c r="I19" s="11"/>
      <c r="J19" s="11"/>
      <c r="K19" s="11">
        <f>G19-H19+I19-J19</f>
        <v>4855.7212360289277</v>
      </c>
      <c r="L19" s="12"/>
    </row>
    <row r="20" spans="2:12" ht="21.95" customHeight="1" x14ac:dyDescent="0.2">
      <c r="B20" s="8" t="s">
        <v>160</v>
      </c>
      <c r="C20" s="13"/>
      <c r="D20" s="69" t="s">
        <v>75</v>
      </c>
      <c r="E20" s="60">
        <v>8098</v>
      </c>
      <c r="F20" s="60">
        <v>635.16372799999999</v>
      </c>
      <c r="G20" s="11">
        <f t="shared" si="0"/>
        <v>4259.3030900723206</v>
      </c>
      <c r="H20" s="11">
        <f t="shared" si="1"/>
        <v>334.07691150558838</v>
      </c>
      <c r="I20" s="11"/>
      <c r="J20" s="11"/>
      <c r="K20" s="11">
        <f>G20-H20+I20-J20</f>
        <v>3925.2261785667324</v>
      </c>
      <c r="L20" s="12"/>
    </row>
    <row r="21" spans="2:12" ht="21.95" customHeight="1" x14ac:dyDescent="0.2">
      <c r="B21" s="8" t="s">
        <v>302</v>
      </c>
      <c r="C21" s="13"/>
      <c r="D21" s="69" t="s">
        <v>78</v>
      </c>
      <c r="E21" s="60">
        <v>21718</v>
      </c>
      <c r="F21" s="60">
        <v>3345.5094799999997</v>
      </c>
      <c r="G21" s="11">
        <f t="shared" si="0"/>
        <v>11423.01117685733</v>
      </c>
      <c r="H21" s="11">
        <f t="shared" si="1"/>
        <v>1759.6368073635763</v>
      </c>
      <c r="I21" s="11"/>
      <c r="J21" s="11"/>
      <c r="K21" s="11">
        <f>G21-H21+I21-J21</f>
        <v>9663.374369493753</v>
      </c>
      <c r="L21" s="12"/>
    </row>
    <row r="22" spans="2:12" ht="21.95" customHeight="1" x14ac:dyDescent="0.2">
      <c r="D22" s="15" t="s">
        <v>50</v>
      </c>
      <c r="E22" s="61">
        <f>SUM(E7:E19)</f>
        <v>135884.04</v>
      </c>
      <c r="F22" s="61">
        <f>SUM(F7:F19)</f>
        <v>12882.241943999999</v>
      </c>
      <c r="G22" s="16">
        <f>SUM(G7:G21)</f>
        <v>87153.209730440503</v>
      </c>
      <c r="H22" s="16">
        <f>SUM(H7:H21)</f>
        <v>8869.3833804076257</v>
      </c>
      <c r="I22" s="16">
        <f>SUM(I7:I21)</f>
        <v>0</v>
      </c>
      <c r="J22" s="16">
        <f>SUM(J7:J21)</f>
        <v>4</v>
      </c>
      <c r="K22" s="16">
        <f>SUM(K7:K21)</f>
        <v>78279.826350032876</v>
      </c>
    </row>
    <row r="23" spans="2:12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Microsoft</cp:lastModifiedBy>
  <cp:lastPrinted>2018-08-31T15:17:00Z</cp:lastPrinted>
  <dcterms:created xsi:type="dcterms:W3CDTF">2004-03-09T14:35:28Z</dcterms:created>
  <dcterms:modified xsi:type="dcterms:W3CDTF">2019-04-17T01:17:34Z</dcterms:modified>
</cp:coreProperties>
</file>