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73E3A93-F34D-4906-9EB2-9E5D893CDD68}" xr6:coauthVersionLast="45" xr6:coauthVersionMax="45" xr10:uidLastSave="{00000000-0000-0000-0000-000000000000}"/>
  <bookViews>
    <workbookView xWindow="-120" yWindow="-120" windowWidth="24240" windowHeight="13140" firstSheet="11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DEPTO MOVILIDAD" sheetId="15" r:id="rId13"/>
    <sheet name="SERV MEDICOS" sheetId="38" r:id="rId14"/>
    <sheet name="PROTECCION CIVIL" sheetId="31" r:id="rId15"/>
    <sheet name="jubilados" sheetId="20" r:id="rId16"/>
    <sheet name="Hoja1" sheetId="33" r:id="rId17"/>
  </sheets>
  <definedNames>
    <definedName name="_xlnm.Print_Area" localSheetId="8">'C. D ECONOMICO'!$B$1:$L$20</definedName>
    <definedName name="_xlnm.Print_Area" localSheetId="9">'C. GESTION INTEGRAL op'!$B$1:$L$37</definedName>
    <definedName name="_xlnm.Print_Area" localSheetId="10">'C. GRAL CONSTRUC.'!$B$1:$M$37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PUBLICOS'!$B$1:$M$85</definedName>
    <definedName name="_xlnm.Print_Area" localSheetId="12">'DEPTO MOVILIDAD'!$B$1:$L$15</definedName>
    <definedName name="_xlnm.Print_Area" localSheetId="0">DIETAS!$B$1:$L$17</definedName>
    <definedName name="_xlnm.Print_Area" localSheetId="6">H.MPAL!$B$1:$L$18</definedName>
    <definedName name="_xlnm.Print_Area" localSheetId="15">jubilados!$B$1:$J$16</definedName>
    <definedName name="_xlnm.Print_Area" localSheetId="1">PRESIDENCIA!$B$1:$L$18</definedName>
    <definedName name="_xlnm.Print_Area" localSheetId="14">'PROTECCION CIVIL'!$B$1:$M$15</definedName>
    <definedName name="_xlnm.Print_Area" localSheetId="3">'SECRETARIA GENERAL'!$B$1:$M$22</definedName>
    <definedName name="_xlnm.Print_Area" localSheetId="11">SEG.CIUDADANA.!$B$1:$L$34</definedName>
    <definedName name="_xlnm.Print_Area" localSheetId="13">'SERV MEDICOS'!$B$1:$L$13</definedName>
    <definedName name="_xlnm.Print_Area" localSheetId="4">SINDICATURA!$B$1:$M$16</definedName>
    <definedName name="_xlnm.Print_Titles" localSheetId="9">'C. GESTION INTEGRAL op'!$1:$5</definedName>
    <definedName name="_xlnm.Print_Titles" localSheetId="7">'COORDINACION SERVICIOS PUBLICOS'!$1:$4</definedName>
  </definedNames>
  <calcPr calcId="181029"/>
</workbook>
</file>

<file path=xl/calcChain.xml><?xml version="1.0" encoding="utf-8"?>
<calcChain xmlns="http://schemas.openxmlformats.org/spreadsheetml/2006/main">
  <c r="I14" i="9" l="1"/>
  <c r="H14" i="9"/>
  <c r="E13" i="38" l="1"/>
  <c r="F13" i="38"/>
  <c r="E15" i="15"/>
  <c r="F15" i="15"/>
  <c r="E34" i="10"/>
  <c r="F34" i="10"/>
  <c r="I6" i="31" l="1"/>
  <c r="H6" i="31"/>
  <c r="F16" i="20"/>
  <c r="G16" i="20"/>
  <c r="H16" i="20"/>
  <c r="E12" i="20"/>
  <c r="I12" i="20" s="1"/>
  <c r="E8" i="20" l="1"/>
  <c r="I8" i="20" s="1"/>
  <c r="K85" i="28"/>
  <c r="J78" i="28"/>
  <c r="I78" i="28"/>
  <c r="H78" i="28"/>
  <c r="I13" i="28"/>
  <c r="H13" i="28"/>
  <c r="L78" i="28" l="1"/>
  <c r="J34" i="10" l="1"/>
  <c r="H28" i="10"/>
  <c r="G28" i="10"/>
  <c r="K28" i="10" s="1"/>
  <c r="H9" i="34" l="1"/>
  <c r="G9" i="34"/>
  <c r="J13" i="28"/>
  <c r="K37" i="9"/>
  <c r="K9" i="34" l="1"/>
  <c r="L13" i="28"/>
  <c r="E7" i="20" l="1"/>
  <c r="G9" i="15" l="1"/>
  <c r="H9" i="15"/>
  <c r="G11" i="15"/>
  <c r="H11" i="15"/>
  <c r="G10" i="15"/>
  <c r="H10" i="15"/>
  <c r="G8" i="15"/>
  <c r="H8" i="15"/>
  <c r="H24" i="9"/>
  <c r="I24" i="9"/>
  <c r="J24" i="9"/>
  <c r="H34" i="9"/>
  <c r="I34" i="9"/>
  <c r="J34" i="9"/>
  <c r="H16" i="9"/>
  <c r="I16" i="9"/>
  <c r="J16" i="9"/>
  <c r="H13" i="9"/>
  <c r="I13" i="9"/>
  <c r="J13" i="9"/>
  <c r="H12" i="9"/>
  <c r="I12" i="9"/>
  <c r="J12" i="9"/>
  <c r="H25" i="9"/>
  <c r="I25" i="9"/>
  <c r="J25" i="9"/>
  <c r="H23" i="9"/>
  <c r="I23" i="9"/>
  <c r="J23" i="9"/>
  <c r="J14" i="9"/>
  <c r="H15" i="9"/>
  <c r="I15" i="9"/>
  <c r="J15" i="9"/>
  <c r="H20" i="9"/>
  <c r="I20" i="9"/>
  <c r="J20" i="9"/>
  <c r="H26" i="9"/>
  <c r="I26" i="9"/>
  <c r="J26" i="9"/>
  <c r="H32" i="9"/>
  <c r="I32" i="9"/>
  <c r="J32" i="9"/>
  <c r="H22" i="9"/>
  <c r="I22" i="9"/>
  <c r="J22" i="9"/>
  <c r="H35" i="9"/>
  <c r="I35" i="9"/>
  <c r="J35" i="9"/>
  <c r="H17" i="9"/>
  <c r="I17" i="9"/>
  <c r="J17" i="9"/>
  <c r="H18" i="9"/>
  <c r="I18" i="9"/>
  <c r="J18" i="9"/>
  <c r="H10" i="9"/>
  <c r="I10" i="9"/>
  <c r="J10" i="9"/>
  <c r="H28" i="9"/>
  <c r="I28" i="9"/>
  <c r="J28" i="9"/>
  <c r="H30" i="9"/>
  <c r="I30" i="9"/>
  <c r="J30" i="9"/>
  <c r="H31" i="9"/>
  <c r="I31" i="9"/>
  <c r="J31" i="9"/>
  <c r="H27" i="9"/>
  <c r="I27" i="9"/>
  <c r="J27" i="9"/>
  <c r="H8" i="9"/>
  <c r="I8" i="9"/>
  <c r="J8" i="9"/>
  <c r="H29" i="9"/>
  <c r="I29" i="9"/>
  <c r="J29" i="9"/>
  <c r="H7" i="9"/>
  <c r="I7" i="9"/>
  <c r="J7" i="9"/>
  <c r="H33" i="9"/>
  <c r="I33" i="9"/>
  <c r="J33" i="9"/>
  <c r="H19" i="9"/>
  <c r="I19" i="9"/>
  <c r="J19" i="9"/>
  <c r="H21" i="9"/>
  <c r="I21" i="9"/>
  <c r="J21" i="9"/>
  <c r="H11" i="9"/>
  <c r="I11" i="9"/>
  <c r="J11" i="9"/>
  <c r="F69" i="28" l="1"/>
  <c r="E69" i="28"/>
  <c r="J27" i="28"/>
  <c r="J71" i="28"/>
  <c r="J39" i="28"/>
  <c r="J17" i="28"/>
  <c r="J51" i="28"/>
  <c r="J30" i="28"/>
  <c r="J79" i="28"/>
  <c r="J54" i="28"/>
  <c r="J73" i="28"/>
  <c r="J76" i="28"/>
  <c r="J65" i="28"/>
  <c r="J18" i="28"/>
  <c r="J68" i="28"/>
  <c r="J34" i="28"/>
  <c r="J63" i="28"/>
  <c r="J44" i="28"/>
  <c r="J59" i="28"/>
  <c r="J10" i="28"/>
  <c r="J75" i="28"/>
  <c r="J19" i="28"/>
  <c r="J20" i="28"/>
  <c r="J60" i="28"/>
  <c r="J21" i="28"/>
  <c r="J41" i="28"/>
  <c r="J26" i="28"/>
  <c r="J8" i="28"/>
  <c r="J9" i="28"/>
  <c r="J67" i="28"/>
  <c r="J72" i="28"/>
  <c r="J14" i="28"/>
  <c r="J40" i="28"/>
  <c r="J11" i="28"/>
  <c r="J61" i="28"/>
  <c r="J77" i="28"/>
  <c r="J56" i="28"/>
  <c r="J50" i="28"/>
  <c r="J53" i="28"/>
  <c r="J16" i="28"/>
  <c r="J32" i="28"/>
  <c r="J25" i="28"/>
  <c r="J15" i="28"/>
  <c r="J46" i="28"/>
  <c r="J80" i="28"/>
  <c r="J47" i="28"/>
  <c r="J23" i="28"/>
  <c r="J31" i="28"/>
  <c r="J82" i="28"/>
  <c r="J62" i="28"/>
  <c r="J57" i="28"/>
  <c r="J28" i="28"/>
  <c r="J12" i="28"/>
  <c r="J43" i="28"/>
  <c r="J37" i="28"/>
  <c r="J33" i="28"/>
  <c r="J81" i="28"/>
  <c r="J70" i="28"/>
  <c r="J24" i="28"/>
  <c r="J64" i="28"/>
  <c r="J74" i="28"/>
  <c r="J55" i="28"/>
  <c r="J35" i="28"/>
  <c r="J22" i="28"/>
  <c r="J52" i="28"/>
  <c r="J83" i="28"/>
  <c r="J48" i="28"/>
  <c r="J6" i="28"/>
  <c r="J58" i="28"/>
  <c r="J66" i="28"/>
  <c r="J38" i="28"/>
  <c r="J69" i="28"/>
  <c r="J49" i="28"/>
  <c r="J45" i="28"/>
  <c r="J29" i="28"/>
  <c r="J7" i="28"/>
  <c r="J42" i="28"/>
  <c r="J36" i="28"/>
  <c r="I27" i="28"/>
  <c r="H27" i="28"/>
  <c r="I71" i="28"/>
  <c r="H71" i="28"/>
  <c r="I39" i="28"/>
  <c r="H39" i="28"/>
  <c r="I17" i="28"/>
  <c r="H17" i="28"/>
  <c r="I51" i="28"/>
  <c r="H51" i="28"/>
  <c r="I30" i="28"/>
  <c r="H30" i="28"/>
  <c r="I79" i="28"/>
  <c r="H79" i="28"/>
  <c r="I54" i="28"/>
  <c r="H54" i="28"/>
  <c r="I73" i="28"/>
  <c r="H73" i="28"/>
  <c r="I76" i="28"/>
  <c r="H76" i="28"/>
  <c r="I65" i="28"/>
  <c r="H65" i="28"/>
  <c r="I18" i="28"/>
  <c r="H18" i="28"/>
  <c r="I68" i="28"/>
  <c r="H68" i="28"/>
  <c r="I34" i="28"/>
  <c r="H34" i="28"/>
  <c r="I63" i="28"/>
  <c r="H63" i="28"/>
  <c r="I44" i="28"/>
  <c r="H44" i="28"/>
  <c r="I59" i="28"/>
  <c r="H59" i="28"/>
  <c r="I10" i="28"/>
  <c r="H10" i="28"/>
  <c r="I75" i="28"/>
  <c r="H75" i="28"/>
  <c r="I19" i="28"/>
  <c r="H19" i="28"/>
  <c r="I20" i="28"/>
  <c r="H20" i="28"/>
  <c r="I60" i="28"/>
  <c r="H60" i="28"/>
  <c r="I21" i="28"/>
  <c r="H21" i="28"/>
  <c r="I41" i="28"/>
  <c r="H41" i="28"/>
  <c r="I26" i="28"/>
  <c r="H26" i="28"/>
  <c r="I8" i="28"/>
  <c r="H8" i="28"/>
  <c r="I9" i="28"/>
  <c r="H9" i="28"/>
  <c r="I67" i="28"/>
  <c r="H67" i="28"/>
  <c r="I72" i="28"/>
  <c r="H72" i="28"/>
  <c r="I14" i="28"/>
  <c r="H14" i="28"/>
  <c r="I40" i="28"/>
  <c r="H40" i="28"/>
  <c r="I11" i="28"/>
  <c r="H11" i="28"/>
  <c r="I61" i="28"/>
  <c r="H61" i="28"/>
  <c r="I77" i="28"/>
  <c r="H77" i="28"/>
  <c r="I56" i="28"/>
  <c r="H56" i="28"/>
  <c r="I50" i="28"/>
  <c r="H50" i="28"/>
  <c r="I53" i="28"/>
  <c r="H53" i="28"/>
  <c r="I16" i="28"/>
  <c r="H16" i="28"/>
  <c r="I32" i="28"/>
  <c r="H32" i="28"/>
  <c r="I25" i="28"/>
  <c r="H25" i="28"/>
  <c r="I15" i="28"/>
  <c r="H15" i="28"/>
  <c r="I46" i="28"/>
  <c r="H46" i="28"/>
  <c r="I80" i="28"/>
  <c r="H80" i="28"/>
  <c r="I47" i="28"/>
  <c r="H47" i="28"/>
  <c r="I23" i="28"/>
  <c r="H23" i="28"/>
  <c r="I31" i="28"/>
  <c r="H31" i="28"/>
  <c r="I82" i="28"/>
  <c r="H82" i="28"/>
  <c r="I62" i="28"/>
  <c r="H62" i="28"/>
  <c r="I57" i="28"/>
  <c r="H57" i="28"/>
  <c r="I28" i="28"/>
  <c r="H28" i="28"/>
  <c r="I12" i="28"/>
  <c r="H12" i="28"/>
  <c r="I43" i="28"/>
  <c r="H43" i="28"/>
  <c r="I37" i="28"/>
  <c r="H37" i="28"/>
  <c r="I33" i="28"/>
  <c r="H33" i="28"/>
  <c r="I81" i="28"/>
  <c r="H81" i="28"/>
  <c r="I70" i="28"/>
  <c r="H70" i="28"/>
  <c r="I24" i="28"/>
  <c r="H24" i="28"/>
  <c r="I64" i="28"/>
  <c r="H64" i="28"/>
  <c r="I74" i="28"/>
  <c r="H74" i="28"/>
  <c r="I55" i="28"/>
  <c r="H55" i="28"/>
  <c r="I35" i="28"/>
  <c r="H35" i="28"/>
  <c r="I22" i="28"/>
  <c r="H22" i="28"/>
  <c r="I52" i="28"/>
  <c r="H52" i="28"/>
  <c r="I83" i="28"/>
  <c r="H83" i="28"/>
  <c r="I48" i="28"/>
  <c r="H48" i="28"/>
  <c r="I6" i="28"/>
  <c r="H6" i="28"/>
  <c r="I58" i="28"/>
  <c r="H58" i="28"/>
  <c r="I66" i="28"/>
  <c r="H66" i="28"/>
  <c r="I38" i="28"/>
  <c r="H38" i="28"/>
  <c r="I69" i="28"/>
  <c r="H69" i="28"/>
  <c r="I49" i="28"/>
  <c r="H49" i="28"/>
  <c r="I45" i="28"/>
  <c r="H45" i="28"/>
  <c r="I29" i="28"/>
  <c r="H29" i="28"/>
  <c r="I7" i="28"/>
  <c r="H7" i="28"/>
  <c r="I42" i="28"/>
  <c r="H42" i="28"/>
  <c r="I36" i="28"/>
  <c r="H36" i="28"/>
  <c r="J17" i="22"/>
  <c r="I17" i="22"/>
  <c r="H17" i="22"/>
  <c r="J15" i="22"/>
  <c r="I15" i="22"/>
  <c r="H15" i="22"/>
  <c r="J16" i="22"/>
  <c r="I16" i="22"/>
  <c r="H16" i="22"/>
  <c r="J8" i="22"/>
  <c r="I8" i="22"/>
  <c r="H8" i="22"/>
  <c r="J9" i="22"/>
  <c r="I9" i="22"/>
  <c r="H9" i="22"/>
  <c r="J10" i="22"/>
  <c r="I10" i="22"/>
  <c r="H10" i="22"/>
  <c r="J20" i="22"/>
  <c r="I20" i="22"/>
  <c r="H20" i="22"/>
  <c r="H11" i="1"/>
  <c r="G11" i="1"/>
  <c r="L27" i="28" l="1"/>
  <c r="L21" i="9"/>
  <c r="L11" i="9"/>
  <c r="L19" i="9"/>
  <c r="K11" i="1"/>
  <c r="H19" i="34"/>
  <c r="G19" i="34"/>
  <c r="H18" i="34"/>
  <c r="G18" i="34"/>
  <c r="H17" i="34"/>
  <c r="G17" i="34"/>
  <c r="K17" i="34" l="1"/>
  <c r="K18" i="34"/>
  <c r="K19" i="34"/>
  <c r="J18" i="8"/>
  <c r="H15" i="8"/>
  <c r="G15" i="8"/>
  <c r="K15" i="8" l="1"/>
  <c r="L71" i="28"/>
  <c r="J37" i="7"/>
  <c r="L39" i="28" l="1"/>
  <c r="L10" i="9"/>
  <c r="L17" i="28" l="1"/>
  <c r="L30" i="28"/>
  <c r="L79" i="28"/>
  <c r="I13" i="38"/>
  <c r="J13" i="38"/>
  <c r="I15" i="15"/>
  <c r="J15" i="15"/>
  <c r="H14" i="15"/>
  <c r="G14" i="15"/>
  <c r="H13" i="15"/>
  <c r="G13" i="15"/>
  <c r="L9" i="22"/>
  <c r="L15" i="22"/>
  <c r="L51" i="28" l="1"/>
  <c r="L73" i="28"/>
  <c r="L18" i="28"/>
  <c r="L54" i="28"/>
  <c r="L76" i="28"/>
  <c r="L65" i="28"/>
  <c r="K11" i="15"/>
  <c r="K10" i="15"/>
  <c r="K8" i="15"/>
  <c r="K13" i="15"/>
  <c r="K14" i="15"/>
  <c r="L7" i="9"/>
  <c r="L17" i="22"/>
  <c r="I11" i="31" l="1"/>
  <c r="H11" i="31"/>
  <c r="I8" i="31"/>
  <c r="H8" i="31"/>
  <c r="I9" i="31"/>
  <c r="H9" i="31"/>
  <c r="I10" i="31"/>
  <c r="H10" i="31"/>
  <c r="I12" i="31"/>
  <c r="H12" i="31"/>
  <c r="I7" i="31"/>
  <c r="H7" i="31"/>
  <c r="H9" i="38"/>
  <c r="G9" i="38"/>
  <c r="H10" i="38"/>
  <c r="G10" i="38"/>
  <c r="H11" i="38"/>
  <c r="G11" i="38"/>
  <c r="H7" i="38"/>
  <c r="G7" i="38"/>
  <c r="K9" i="15"/>
  <c r="H32" i="10"/>
  <c r="G32" i="10"/>
  <c r="H26" i="10"/>
  <c r="G26" i="10"/>
  <c r="H15" i="10"/>
  <c r="G15" i="10"/>
  <c r="H24" i="10"/>
  <c r="G24" i="10"/>
  <c r="H17" i="10"/>
  <c r="G17" i="10"/>
  <c r="H30" i="10"/>
  <c r="G30" i="10"/>
  <c r="H14" i="10"/>
  <c r="G14" i="10"/>
  <c r="H10" i="10"/>
  <c r="G10" i="10"/>
  <c r="H19" i="10"/>
  <c r="G19" i="10"/>
  <c r="H31" i="10"/>
  <c r="G31" i="10"/>
  <c r="H21" i="10"/>
  <c r="G21" i="10"/>
  <c r="H8" i="10"/>
  <c r="G8" i="10"/>
  <c r="H23" i="10"/>
  <c r="G23" i="10"/>
  <c r="H22" i="10"/>
  <c r="G22" i="10"/>
  <c r="H20" i="10"/>
  <c r="G20" i="10"/>
  <c r="H18" i="10"/>
  <c r="G18" i="10"/>
  <c r="H29" i="10"/>
  <c r="G29" i="10"/>
  <c r="H25" i="10"/>
  <c r="G25" i="10"/>
  <c r="H11" i="10"/>
  <c r="G11" i="10"/>
  <c r="H13" i="10"/>
  <c r="G13" i="10"/>
  <c r="H16" i="10"/>
  <c r="G16" i="10"/>
  <c r="H9" i="10"/>
  <c r="G9" i="10"/>
  <c r="H12" i="10"/>
  <c r="G12" i="10"/>
  <c r="H27" i="10"/>
  <c r="G27" i="10"/>
  <c r="H30" i="7"/>
  <c r="G30" i="7"/>
  <c r="H29" i="7"/>
  <c r="G29" i="7"/>
  <c r="H35" i="7"/>
  <c r="G35" i="7"/>
  <c r="H24" i="7"/>
  <c r="G24" i="7"/>
  <c r="H10" i="7"/>
  <c r="G10" i="7"/>
  <c r="H25" i="7"/>
  <c r="G25" i="7"/>
  <c r="H34" i="7"/>
  <c r="G34" i="7"/>
  <c r="H27" i="7"/>
  <c r="G27" i="7"/>
  <c r="H36" i="7"/>
  <c r="G36" i="7"/>
  <c r="H22" i="7"/>
  <c r="G22" i="7"/>
  <c r="H33" i="7"/>
  <c r="G33" i="7"/>
  <c r="H20" i="7"/>
  <c r="G20" i="7"/>
  <c r="H32" i="7"/>
  <c r="G32" i="7"/>
  <c r="H21" i="7"/>
  <c r="G21" i="7"/>
  <c r="H17" i="7"/>
  <c r="G17" i="7"/>
  <c r="H15" i="7"/>
  <c r="G15" i="7"/>
  <c r="H12" i="7"/>
  <c r="G12" i="7"/>
  <c r="H9" i="7"/>
  <c r="G9" i="7"/>
  <c r="H13" i="7"/>
  <c r="G13" i="7"/>
  <c r="H11" i="7"/>
  <c r="G11" i="7"/>
  <c r="H16" i="7"/>
  <c r="G16" i="7"/>
  <c r="H26" i="7"/>
  <c r="G26" i="7"/>
  <c r="H8" i="7"/>
  <c r="G8" i="7"/>
  <c r="H19" i="7"/>
  <c r="G19" i="7"/>
  <c r="H28" i="7"/>
  <c r="G28" i="7"/>
  <c r="H18" i="7"/>
  <c r="G18" i="7"/>
  <c r="H23" i="7"/>
  <c r="G23" i="7"/>
  <c r="H10" i="34"/>
  <c r="G10" i="34"/>
  <c r="H16" i="34"/>
  <c r="G16" i="34"/>
  <c r="H11" i="34"/>
  <c r="G11" i="34"/>
  <c r="H12" i="34"/>
  <c r="G12" i="34"/>
  <c r="H13" i="34"/>
  <c r="G13" i="34"/>
  <c r="H8" i="34"/>
  <c r="G8" i="34"/>
  <c r="H14" i="34"/>
  <c r="G14" i="34"/>
  <c r="H15" i="34"/>
  <c r="G15" i="34"/>
  <c r="H16" i="8"/>
  <c r="G16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I8" i="24"/>
  <c r="H8" i="24"/>
  <c r="J9" i="24"/>
  <c r="I9" i="24"/>
  <c r="H9" i="24"/>
  <c r="J10" i="24"/>
  <c r="I10" i="24"/>
  <c r="H10" i="2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16" i="22"/>
  <c r="L8" i="22"/>
  <c r="J14" i="22"/>
  <c r="I14" i="22"/>
  <c r="H14" i="22"/>
  <c r="J21" i="22"/>
  <c r="I21" i="22"/>
  <c r="H21" i="22"/>
  <c r="J12" i="22"/>
  <c r="I12" i="22"/>
  <c r="H12" i="22"/>
  <c r="J19" i="22"/>
  <c r="I19" i="22"/>
  <c r="H19" i="22"/>
  <c r="J18" i="22"/>
  <c r="I18" i="22"/>
  <c r="H18" i="22"/>
  <c r="J13" i="22"/>
  <c r="I13" i="22"/>
  <c r="H13" i="22"/>
  <c r="J11" i="22"/>
  <c r="I11" i="22"/>
  <c r="H11" i="22"/>
  <c r="G7" i="36"/>
  <c r="H16" i="1"/>
  <c r="G16" i="1"/>
  <c r="H14" i="1"/>
  <c r="G14" i="1"/>
  <c r="H12" i="1"/>
  <c r="G12" i="1"/>
  <c r="H13" i="1"/>
  <c r="G13" i="1"/>
  <c r="H10" i="1"/>
  <c r="G10" i="1"/>
  <c r="H8" i="1"/>
  <c r="G8" i="1"/>
  <c r="H9" i="1"/>
  <c r="G9" i="1"/>
  <c r="H15" i="1"/>
  <c r="G15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20" i="34"/>
  <c r="J20" i="34"/>
  <c r="G85" i="28"/>
  <c r="G9" i="36"/>
  <c r="I37" i="7"/>
  <c r="L29" i="9" l="1"/>
  <c r="L8" i="9"/>
  <c r="L33" i="9"/>
  <c r="K30" i="7"/>
  <c r="L68" i="28"/>
  <c r="L44" i="28"/>
  <c r="L63" i="28"/>
  <c r="L34" i="28"/>
  <c r="I7" i="20"/>
  <c r="L31" i="9" l="1"/>
  <c r="L27" i="9"/>
  <c r="L30" i="9"/>
  <c r="K10" i="34"/>
  <c r="K16" i="34"/>
  <c r="L59" i="28"/>
  <c r="L75" i="28"/>
  <c r="L10" i="28"/>
  <c r="L19" i="28"/>
  <c r="L20" i="28"/>
  <c r="L60" i="28"/>
  <c r="L41" i="28"/>
  <c r="L8" i="28"/>
  <c r="L21" i="28"/>
  <c r="L26" i="28"/>
  <c r="D26" i="33" l="1"/>
  <c r="E26" i="33"/>
  <c r="E15" i="33"/>
  <c r="B11" i="33"/>
  <c r="E14" i="20" l="1"/>
  <c r="I14" i="20" s="1"/>
  <c r="E5" i="20"/>
  <c r="E13" i="20"/>
  <c r="I13" i="20" s="1"/>
  <c r="E9" i="20"/>
  <c r="I9" i="20" s="1"/>
  <c r="I5" i="20" l="1"/>
  <c r="E16" i="20"/>
  <c r="B22" i="33" s="1"/>
  <c r="K13" i="1"/>
  <c r="L6" i="31" l="1"/>
  <c r="L11" i="31"/>
  <c r="L8" i="31"/>
  <c r="L9" i="31"/>
  <c r="L10" i="31"/>
  <c r="L7" i="31"/>
  <c r="I5" i="31"/>
  <c r="H5" i="31"/>
  <c r="H15" i="31" s="1"/>
  <c r="B20" i="33" s="1"/>
  <c r="J12" i="31"/>
  <c r="L12" i="31" s="1"/>
  <c r="H8" i="38"/>
  <c r="G8" i="38"/>
  <c r="G13" i="38" s="1"/>
  <c r="B26" i="33" s="1"/>
  <c r="E25" i="33"/>
  <c r="D25" i="33"/>
  <c r="H7" i="15"/>
  <c r="H15" i="15" s="1"/>
  <c r="C25" i="33" s="1"/>
  <c r="G7" i="15"/>
  <c r="G15" i="15" s="1"/>
  <c r="E3" i="38"/>
  <c r="L2" i="38"/>
  <c r="E24" i="33"/>
  <c r="K32" i="10"/>
  <c r="K26" i="10"/>
  <c r="K15" i="10"/>
  <c r="K24" i="10"/>
  <c r="K17" i="10"/>
  <c r="K30" i="10"/>
  <c r="K14" i="10"/>
  <c r="K10" i="10"/>
  <c r="K19" i="10"/>
  <c r="K31" i="10"/>
  <c r="K21" i="10"/>
  <c r="K8" i="10"/>
  <c r="K23" i="10"/>
  <c r="K22" i="10"/>
  <c r="K20" i="10"/>
  <c r="K18" i="10"/>
  <c r="K29" i="10"/>
  <c r="K25" i="10"/>
  <c r="K11" i="10"/>
  <c r="K16" i="10"/>
  <c r="K9" i="10"/>
  <c r="K12" i="10"/>
  <c r="K27" i="10"/>
  <c r="H7" i="10"/>
  <c r="H34" i="10" s="1"/>
  <c r="C24" i="33" s="1"/>
  <c r="G7" i="10"/>
  <c r="G34" i="10" s="1"/>
  <c r="B24" i="33" s="1"/>
  <c r="E19" i="33"/>
  <c r="J9" i="9"/>
  <c r="J37" i="9" s="1"/>
  <c r="I9" i="9"/>
  <c r="I37" i="9" s="1"/>
  <c r="H9" i="9"/>
  <c r="H37" i="9" s="1"/>
  <c r="E18" i="33"/>
  <c r="D18" i="33"/>
  <c r="H7" i="7"/>
  <c r="G7" i="7"/>
  <c r="H7" i="34"/>
  <c r="H20" i="34" s="1"/>
  <c r="G7" i="34"/>
  <c r="G20" i="34" s="1"/>
  <c r="L61" i="28"/>
  <c r="J5" i="28"/>
  <c r="J85" i="28" s="1"/>
  <c r="I5" i="28"/>
  <c r="I85" i="28" s="1"/>
  <c r="H5" i="28"/>
  <c r="H85" i="28" s="1"/>
  <c r="E27" i="33" l="1"/>
  <c r="D19" i="33"/>
  <c r="H13" i="38"/>
  <c r="C26" i="33" s="1"/>
  <c r="B25" i="33"/>
  <c r="B27" i="33" s="1"/>
  <c r="L34" i="9"/>
  <c r="L16" i="9"/>
  <c r="L20" i="9"/>
  <c r="L32" i="9"/>
  <c r="L22" i="9"/>
  <c r="L35" i="9"/>
  <c r="L17" i="9"/>
  <c r="L18" i="9"/>
  <c r="L28" i="9"/>
  <c r="K18" i="7"/>
  <c r="K19" i="7"/>
  <c r="K13" i="7"/>
  <c r="K9" i="7"/>
  <c r="K12" i="7"/>
  <c r="K17" i="7"/>
  <c r="K22" i="7"/>
  <c r="K25" i="7"/>
  <c r="K35" i="7"/>
  <c r="K29" i="7"/>
  <c r="K14" i="34"/>
  <c r="K13" i="34"/>
  <c r="K12" i="34"/>
  <c r="K11" i="34"/>
  <c r="K15" i="34"/>
  <c r="L12" i="9"/>
  <c r="L25" i="9"/>
  <c r="L23" i="9"/>
  <c r="L14" i="9"/>
  <c r="L15" i="9"/>
  <c r="L26" i="9"/>
  <c r="L67" i="28"/>
  <c r="L36" i="28"/>
  <c r="L6" i="28"/>
  <c r="L83" i="28"/>
  <c r="L22" i="28"/>
  <c r="L55" i="28"/>
  <c r="L64" i="28"/>
  <c r="L70" i="28"/>
  <c r="L33" i="28"/>
  <c r="L12" i="28"/>
  <c r="L57" i="28"/>
  <c r="L23" i="28"/>
  <c r="L80" i="28"/>
  <c r="L15" i="28"/>
  <c r="L32" i="28"/>
  <c r="L53" i="28"/>
  <c r="L42" i="28"/>
  <c r="L29" i="28"/>
  <c r="L38" i="28"/>
  <c r="L58" i="28"/>
  <c r="L48" i="28"/>
  <c r="L52" i="28"/>
  <c r="L35" i="28"/>
  <c r="L74" i="28"/>
  <c r="L24" i="28"/>
  <c r="L37" i="28"/>
  <c r="L28" i="28"/>
  <c r="L62" i="28"/>
  <c r="L31" i="28"/>
  <c r="L47" i="28"/>
  <c r="L46" i="28"/>
  <c r="L25" i="28"/>
  <c r="L16" i="28"/>
  <c r="L77" i="28"/>
  <c r="L40" i="28"/>
  <c r="L9" i="28"/>
  <c r="B19" i="33"/>
  <c r="C19" i="33"/>
  <c r="L13" i="9"/>
  <c r="K8" i="38"/>
  <c r="K11" i="38"/>
  <c r="K10" i="38"/>
  <c r="K7" i="38"/>
  <c r="K9" i="38"/>
  <c r="K13" i="10"/>
  <c r="L24" i="9"/>
  <c r="K32" i="7"/>
  <c r="K33" i="7"/>
  <c r="K16" i="7"/>
  <c r="K23" i="7"/>
  <c r="K28" i="7"/>
  <c r="K8" i="7"/>
  <c r="K26" i="7"/>
  <c r="K11" i="7"/>
  <c r="K15" i="7"/>
  <c r="K21" i="7"/>
  <c r="K20" i="7"/>
  <c r="K36" i="7"/>
  <c r="K34" i="7"/>
  <c r="K10" i="7"/>
  <c r="K24" i="7"/>
  <c r="K8" i="34"/>
  <c r="L14" i="28"/>
  <c r="L72" i="28"/>
  <c r="L11" i="28"/>
  <c r="L56" i="28"/>
  <c r="L50" i="28"/>
  <c r="L82" i="28"/>
  <c r="L43" i="28"/>
  <c r="L81" i="28"/>
  <c r="L66" i="28"/>
  <c r="L69" i="28"/>
  <c r="L49" i="28"/>
  <c r="L45" i="28"/>
  <c r="L7" i="28"/>
  <c r="K12" i="8"/>
  <c r="I18" i="8"/>
  <c r="D15" i="33" s="1"/>
  <c r="K17" i="8"/>
  <c r="K14" i="8"/>
  <c r="K13" i="8"/>
  <c r="K10" i="8"/>
  <c r="K9" i="8"/>
  <c r="H7" i="8"/>
  <c r="H18" i="8" s="1"/>
  <c r="C15" i="33" s="1"/>
  <c r="G7" i="8"/>
  <c r="G18" i="8" s="1"/>
  <c r="B15" i="33" s="1"/>
  <c r="J7" i="24"/>
  <c r="I7" i="24"/>
  <c r="H7" i="24"/>
  <c r="H12" i="24" s="1"/>
  <c r="B14" i="33" s="1"/>
  <c r="L8" i="24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2" i="22" s="1"/>
  <c r="D12" i="33" s="1"/>
  <c r="F26" i="33" l="1"/>
  <c r="C27" i="33"/>
  <c r="K13" i="38"/>
  <c r="K27" i="7"/>
  <c r="K11" i="8"/>
  <c r="K16" i="8"/>
  <c r="K8" i="8"/>
  <c r="L9" i="24"/>
  <c r="L10" i="24"/>
  <c r="L19" i="22" l="1"/>
  <c r="L10" i="22"/>
  <c r="L20" i="22"/>
  <c r="I7" i="22"/>
  <c r="I22" i="22" s="1"/>
  <c r="C12" i="33" s="1"/>
  <c r="H7" i="22"/>
  <c r="H22" i="22" s="1"/>
  <c r="B12" i="33" s="1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8" i="1" s="1"/>
  <c r="H11" i="21"/>
  <c r="G11" i="21"/>
  <c r="K15" i="1" l="1"/>
  <c r="K16" i="1"/>
  <c r="L11" i="22"/>
  <c r="L13" i="22"/>
  <c r="L18" i="22"/>
  <c r="L12" i="22"/>
  <c r="L21" i="22"/>
  <c r="L14" i="22"/>
  <c r="K7" i="36"/>
  <c r="K9" i="36" s="1"/>
  <c r="F11" i="33" s="1"/>
  <c r="K9" i="1"/>
  <c r="K8" i="1"/>
  <c r="K10" i="1"/>
  <c r="K12" i="1"/>
  <c r="K14" i="1"/>
  <c r="H16" i="21" l="1"/>
  <c r="G16" i="21"/>
  <c r="G17" i="21" s="1"/>
  <c r="B9" i="33" s="1"/>
  <c r="F14" i="7" l="1"/>
  <c r="H14" i="7" s="1"/>
  <c r="E14" i="7"/>
  <c r="F31" i="7"/>
  <c r="H31" i="7" s="1"/>
  <c r="E31" i="7"/>
  <c r="H37" i="7" l="1"/>
  <c r="C18" i="33" s="1"/>
  <c r="G31" i="7"/>
  <c r="K31" i="7" s="1"/>
  <c r="G14" i="7"/>
  <c r="E37" i="7"/>
  <c r="F37" i="7"/>
  <c r="G37" i="7" l="1"/>
  <c r="B18" i="33" s="1"/>
  <c r="K14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9" i="33" l="1"/>
  <c r="F25" i="33"/>
  <c r="I15" i="31" l="1"/>
  <c r="C20" i="33" s="1"/>
  <c r="K15" i="31"/>
  <c r="E20" i="33" s="1"/>
  <c r="K16" i="21"/>
  <c r="E16" i="33" l="1"/>
  <c r="K7" i="15" l="1"/>
  <c r="K15" i="15" s="1"/>
  <c r="D16" i="33" l="1"/>
  <c r="H18" i="1" l="1"/>
  <c r="C10" i="33" s="1"/>
  <c r="C16" i="33"/>
  <c r="L2" i="21" l="1"/>
  <c r="E3" i="21"/>
  <c r="L5" i="28" l="1"/>
  <c r="L85" i="28" s="1"/>
  <c r="G15" i="31"/>
  <c r="F15" i="31"/>
  <c r="E15" i="31"/>
  <c r="J5" i="31"/>
  <c r="J15" i="31" s="1"/>
  <c r="D20" i="33" s="1"/>
  <c r="E3" i="31"/>
  <c r="M2" i="31"/>
  <c r="F85" i="28"/>
  <c r="E85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5" i="31"/>
  <c r="L7" i="25"/>
  <c r="L12" i="24"/>
  <c r="F14" i="33" s="1"/>
  <c r="L7" i="22"/>
  <c r="L22" i="22" l="1"/>
  <c r="F12" i="33" s="1"/>
  <c r="L16" i="25"/>
  <c r="F13" i="33" s="1"/>
  <c r="L15" i="31"/>
  <c r="F20" i="33" s="1"/>
  <c r="K7" i="1" l="1"/>
  <c r="K7" i="10" l="1"/>
  <c r="K34" i="10" s="1"/>
  <c r="K7" i="7"/>
  <c r="K37" i="7" s="1"/>
  <c r="F18" i="33" l="1"/>
  <c r="K7" i="8"/>
  <c r="L9" i="9"/>
  <c r="L37" i="9" s="1"/>
  <c r="I18" i="1"/>
  <c r="D10" i="33" s="1"/>
  <c r="D21" i="33" s="1"/>
  <c r="J18" i="1"/>
  <c r="E10" i="33" s="1"/>
  <c r="E21" i="33" s="1"/>
  <c r="K18" i="8" l="1"/>
  <c r="F15" i="33" s="1"/>
  <c r="F19" i="33"/>
  <c r="K18" i="1"/>
  <c r="F10" i="33" s="1"/>
  <c r="I10" i="20"/>
  <c r="I11" i="20"/>
  <c r="I6" i="20"/>
  <c r="E22" i="33"/>
  <c r="E23" i="33" s="1"/>
  <c r="E29" i="33" s="1"/>
  <c r="D22" i="33"/>
  <c r="D23" i="33" s="1"/>
  <c r="C22" i="33"/>
  <c r="C23" i="33" s="1"/>
  <c r="C29" i="33" s="1"/>
  <c r="I15" i="20"/>
  <c r="E3" i="20"/>
  <c r="J2" i="20"/>
  <c r="F18" i="8"/>
  <c r="E18" i="8"/>
  <c r="I34" i="10"/>
  <c r="D24" i="33" s="1"/>
  <c r="D27" i="33" s="1"/>
  <c r="G37" i="9"/>
  <c r="F37" i="9"/>
  <c r="E37" i="9"/>
  <c r="F18" i="1"/>
  <c r="E18" i="1"/>
  <c r="I16" i="20" l="1"/>
  <c r="F22" i="33"/>
  <c r="D29" i="33"/>
  <c r="F21" i="33"/>
  <c r="F24" i="33"/>
  <c r="F27" i="33" s="1"/>
  <c r="I35" i="10"/>
  <c r="L2" i="15"/>
  <c r="E3" i="15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9" i="33" s="1"/>
</calcChain>
</file>

<file path=xl/sharedStrings.xml><?xml version="1.0" encoding="utf-8"?>
<sst xmlns="http://schemas.openxmlformats.org/spreadsheetml/2006/main" count="779" uniqueCount="471">
  <si>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</si>
  <si>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</si>
  <si>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</si>
  <si>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</si>
  <si>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</si>
  <si>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</si>
  <si>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</si>
  <si>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</si>
  <si>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</si>
  <si>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</si>
  <si>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</si>
  <si>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</si>
  <si>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</si>
  <si>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</si>
  <si>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</si>
  <si>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</si>
  <si>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</si>
  <si>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</si>
  <si>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</si>
  <si>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</si>
  <si>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ENC. U. DEPTIVA.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</si>
  <si>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</si>
  <si>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</si>
  <si>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</si>
  <si>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</si>
  <si>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</si>
  <si>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</si>
  <si>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</si>
  <si>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</si>
  <si>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</si>
  <si>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</si>
  <si>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</si>
  <si>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</si>
  <si>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</si>
  <si>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</si>
  <si>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</si>
  <si>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</si>
  <si>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</si>
  <si>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</si>
  <si>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</si>
  <si>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</si>
  <si>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</si>
  <si>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NOMINA DE SUELDOS PROTECCION CIVIL</t>
  </si>
  <si>
    <t>CHOFER DE AMBULANCIA</t>
  </si>
  <si>
    <t>PRESIDENCIA</t>
  </si>
  <si>
    <t>SECRETARIA GENERAL</t>
  </si>
  <si>
    <t>HACIENDA</t>
  </si>
  <si>
    <t>PROTECCION CIVIL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</si>
  <si>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</si>
  <si>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</si>
  <si>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</si>
  <si>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</si>
  <si>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</si>
  <si>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</si>
  <si>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</si>
  <si>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</si>
  <si>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</si>
  <si>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</si>
  <si>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</si>
  <si>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</si>
  <si>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</si>
  <si>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</si>
  <si>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</si>
  <si>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</si>
  <si>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</si>
  <si>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</si>
  <si>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</si>
  <si>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</si>
  <si>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</si>
  <si>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</si>
  <si>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</si>
  <si>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</si>
  <si>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</si>
  <si>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</si>
  <si>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</si>
  <si>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</si>
  <si>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TREJOS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</si>
  <si>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</si>
  <si>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</si>
  <si>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</si>
  <si>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</si>
  <si>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</si>
  <si>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</si>
  <si>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</si>
  <si>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</si>
  <si>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</si>
  <si>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</si>
  <si>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</si>
  <si>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>RECEPCION SECRETARIA C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</si>
  <si>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</si>
  <si>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</si>
  <si>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</si>
  <si>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</si>
  <si>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</si>
  <si>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</si>
  <si>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</si>
  <si>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</si>
  <si>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J. DE DEPARTAMENTO DEPARTAMENTO DE CONTABILIDAD</t>
  </si>
  <si>
    <t>NOMINA DE SUELDOS COORDINACION GENERAL DE SERVICIOS MUNICIPALES</t>
  </si>
  <si>
    <t>CORDINADOR GENERAL DE SERVICIOS MUNICIPALES</t>
  </si>
  <si>
    <t xml:space="preserve"> JEFE DE DEPARTAMENTO DE PROVEDURIA</t>
  </si>
  <si>
    <t>JEFE  DE DEPARTAMENTO DE PATRIMONIO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</si>
  <si>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</si>
  <si>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</si>
  <si>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</si>
  <si>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</si>
  <si>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</si>
  <si>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</si>
  <si>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UNIDAD DE PLANTAS DE TRATAMIENTO Y LABORATORIO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</si>
  <si>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</si>
  <si>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</si>
  <si>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</si>
  <si>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</si>
  <si>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</si>
  <si>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</si>
  <si>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</si>
  <si>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</si>
  <si>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</si>
  <si>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</si>
  <si>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</si>
  <si>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</si>
  <si>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</si>
  <si>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</si>
  <si>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</si>
  <si>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</si>
  <si>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>DEPARTAMENTO DE MANTENIMIENTO VEHICULAR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</si>
  <si>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</si>
  <si>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</si>
  <si>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</si>
  <si>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</si>
  <si>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</si>
  <si>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</si>
  <si>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</si>
  <si>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</si>
  <si>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</si>
  <si>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</si>
  <si>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</si>
  <si>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</si>
  <si>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</si>
  <si>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UNIDAD ADMINISTRATIVA DE OBRAS PUBLICAS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</si>
  <si>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</si>
  <si>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</si>
  <si>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</si>
  <si>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</si>
  <si>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</si>
  <si>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</si>
  <si>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</si>
  <si>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</si>
  <si>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</si>
  <si>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</si>
  <si>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</si>
  <si>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</si>
  <si>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</si>
  <si>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</si>
  <si>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</si>
  <si>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</si>
  <si>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</si>
  <si>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</si>
  <si>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</si>
  <si>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CHOFER B</t>
  </si>
  <si>
    <t>MECANICO A</t>
  </si>
  <si>
    <t>AUX MECANICO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</si>
  <si>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</si>
  <si>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</si>
  <si>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</si>
  <si>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</si>
  <si>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</si>
  <si>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</si>
  <si>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DEPARTAMENTO DE PROGRAMAS SOCIALES</t>
  </si>
  <si>
    <t>AUXILIAR ADMINISTRATIVO D</t>
  </si>
  <si>
    <t>TITULAR DEL DEPARTAMENTO DE PARTICIPACION CIUDADANA</t>
  </si>
  <si>
    <t>JEFE DPTO TURISMO</t>
  </si>
  <si>
    <t>JEFE DPTO DE CULTURA</t>
  </si>
  <si>
    <t>JEFE DPTO EDUCACION</t>
  </si>
  <si>
    <t>JEFE DPTO DEPORTES</t>
  </si>
  <si>
    <t xml:space="preserve">INSTANCIA  MPAL DE LA MUJER </t>
  </si>
  <si>
    <t>SECRETARIA B</t>
  </si>
  <si>
    <t>MEDICO B</t>
  </si>
  <si>
    <t>NOMINA DE SUELDOS DEPTO. SEGURIDAD CIUDADANA</t>
  </si>
  <si>
    <t>COMISARIO GENERAL DE SEGURIDAD CIUDADANA</t>
  </si>
  <si>
    <t>COMANDANTE</t>
  </si>
  <si>
    <t>NOMINA DE SUELDOS DEPTO. DE MOVILIDAD</t>
  </si>
  <si>
    <t>JEFE DE DEPARTAMENTO DE MOVILIDAD</t>
  </si>
  <si>
    <t>NOMINA DE SUELDOS SERVICIOS MEDICOS MUNICIPALES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</si>
  <si>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</si>
  <si>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</si>
  <si>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</si>
  <si>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</si>
  <si>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</si>
  <si>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</si>
  <si>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</si>
  <si>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</si>
  <si>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AYU. SEGURIDAD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</si>
  <si>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</si>
  <si>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</si>
  <si>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</si>
  <si>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</si>
  <si>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</si>
  <si>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</si>
  <si>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</si>
  <si>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</si>
  <si>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</si>
  <si>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MOVILIDAD</t>
  </si>
  <si>
    <t>SERVICIOS MEDICOS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</si>
  <si>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</si>
  <si>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</si>
  <si>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</si>
  <si>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</si>
  <si>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</si>
  <si>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</si>
  <si>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</si>
  <si>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VIALIDAD</t>
  </si>
  <si>
    <t>AUXILIAR DE PARQUES Y JARDINES</t>
  </si>
  <si>
    <t>INTENDENTE C SAN ANTONIO</t>
  </si>
  <si>
    <t>AUXILIAR ADMINISTRATIVO C  MANTENIMIENTO</t>
  </si>
  <si>
    <t>INTENDENTE B EN LA PLAZA</t>
  </si>
  <si>
    <t>INTENDENCIA C EN COMANDANCIA</t>
  </si>
  <si>
    <t>JEFE DE RECURSOS HUMANOS</t>
  </si>
  <si>
    <t>AUXILIAR DE INTENDENCIA DE BAÑOS PUBLICOS</t>
  </si>
  <si>
    <t>AUXILIAR DE INTENDENCIA</t>
  </si>
  <si>
    <t>PODADOR DE PARQUES U JARDINES</t>
  </si>
  <si>
    <t>AUXILIAR DE INTENDENCIA  GUARDARASTRO</t>
  </si>
  <si>
    <t>AUX ADMINISTRATIVO  A</t>
  </si>
  <si>
    <t>AUXILIAR ADMINISTRATIVO A BIBLIOTECA</t>
  </si>
  <si>
    <t>JARDINERO B VIVERO</t>
  </si>
  <si>
    <t>PODADOR PARQUES Y JARDINES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</si>
  <si>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</si>
  <si>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</si>
  <si>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</si>
  <si>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</si>
  <si>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</si>
  <si>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</si>
  <si>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</si>
  <si>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</si>
  <si>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</si>
  <si>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</si>
  <si>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VILLALPANDO DOMINGUEZ ALDO IVAN</t>
  </si>
  <si>
    <t>ENFERMERO B</t>
  </si>
  <si>
    <t>SEGUNDA QUINCENA DE NOVIEMBRE DE 2018</t>
  </si>
  <si>
    <t>30 DE NOVIEMBRE DE 2018</t>
  </si>
  <si>
    <t>JEFE DEL DEPARTAMENTO DE SEGURIDAD CIUDADANA</t>
  </si>
  <si>
    <t xml:space="preserve">GUTIERREZ ESPARZA JUAN MANUEL </t>
  </si>
  <si>
    <t xml:space="preserve"> GOMEZ LARA LETICIA</t>
  </si>
  <si>
    <t xml:space="preserve"> CAMPOS MOLINA LIC. JORGE</t>
  </si>
  <si>
    <t xml:space="preserve"> MORALES HERNANDEZ LIC. JULIO CESAR</t>
  </si>
  <si>
    <t xml:space="preserve"> VILLAGOMEZ BUENO JUAN CARLOS</t>
  </si>
  <si>
    <t xml:space="preserve"> RODRIGUEZ GONZALEZ LUISA AURORA</t>
  </si>
  <si>
    <t xml:space="preserve">DE LA MORA ALMARAZ MARIA DEL CARMEN </t>
  </si>
  <si>
    <t xml:space="preserve">NUÑEZ CARRANZA JOSE LUIS </t>
  </si>
  <si>
    <t xml:space="preserve"> RAMIREZ MORA NIDIA</t>
  </si>
  <si>
    <t xml:space="preserve">GONZALEZ RODRIGUEZ LIC. ELISA </t>
  </si>
  <si>
    <t>RENTERIA GARCIA LIC. JUAN</t>
  </si>
  <si>
    <t xml:space="preserve">HARO OCAMPO LIC. PEDRO </t>
  </si>
  <si>
    <t xml:space="preserve">GUTIERREZ SANCHEZ LIC. MARIA GUADALUPE 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</si>
  <si>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</si>
  <si>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</si>
  <si>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</si>
  <si>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</si>
  <si>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</si>
  <si>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</si>
  <si>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</si>
  <si>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</si>
  <si>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</si>
  <si>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</si>
  <si>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VILLARREAL NELSON </t>
  </si>
  <si>
    <t xml:space="preserve">LOZANO SANCHEZ MARCELO </t>
  </si>
  <si>
    <t xml:space="preserve">OLIVA CAMARENA MARIA GUADALUPE </t>
  </si>
  <si>
    <t xml:space="preserve">MOYA MTRA. GLORIA ISABEL </t>
  </si>
  <si>
    <t xml:space="preserve">GARCIA GONZALEZ LIC. JOSE ALONSO </t>
  </si>
  <si>
    <t xml:space="preserve">REYES CAMACHO RAUL FERNANDO </t>
  </si>
  <si>
    <t xml:space="preserve">ROMERO WRROZ LIC. JOSE ANTONIO </t>
  </si>
  <si>
    <t xml:space="preserve">LORIA LUQUIN LIC. EDGAR ALEJANDRO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</si>
  <si>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</si>
  <si>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</si>
  <si>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</si>
  <si>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</si>
  <si>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</si>
  <si>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</si>
  <si>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</si>
  <si>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CRUZ GONZALEZ MA DEL CARMEN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</si>
  <si>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</si>
  <si>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</si>
  <si>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</si>
  <si>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MEDINA AYALA LUCIA </t>
  </si>
  <si>
    <t xml:space="preserve">PLASCENCIA CAMACHO JOSE SALVADOR </t>
  </si>
  <si>
    <t xml:space="preserve">SANCHEZ ALVARADO FRANCISCO </t>
  </si>
  <si>
    <t xml:space="preserve">SANCHEZ VELIZ MAURO </t>
  </si>
  <si>
    <t>SANDOVAL PINTO JORGE</t>
  </si>
  <si>
    <t xml:space="preserve">SANDOVAL MORA MAYRA YANET </t>
  </si>
  <si>
    <t xml:space="preserve">MARTINES NERY PATRICIA </t>
  </si>
  <si>
    <t xml:space="preserve">FLORES GONZALEZ EDUARDO </t>
  </si>
  <si>
    <t xml:space="preserve">GOMEZ VAZQUEZ RAMON 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</si>
  <si>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</si>
  <si>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</si>
  <si>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</si>
  <si>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</si>
  <si>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</si>
  <si>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</si>
  <si>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</si>
  <si>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MARTINEZ GONZALEZ JUAN JOSE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</si>
  <si>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</si>
  <si>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</si>
  <si>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</si>
  <si>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</si>
  <si>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</si>
  <si>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</si>
  <si>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</si>
  <si>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</si>
  <si>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</si>
  <si>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CARRANZA AVILA MODESTA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</si>
  <si>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</si>
  <si>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</si>
  <si>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</si>
  <si>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</si>
  <si>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</si>
  <si>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</si>
  <si>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</si>
  <si>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</si>
  <si>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</si>
  <si>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</si>
  <si>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</si>
  <si>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</si>
  <si>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</si>
  <si>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</si>
  <si>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</si>
  <si>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</si>
  <si>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</si>
  <si>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</si>
  <si>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</si>
  <si>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</si>
  <si>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</si>
  <si>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</si>
  <si>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</si>
  <si>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</si>
  <si>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</si>
  <si>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</si>
  <si>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</si>
  <si>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</si>
  <si>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</si>
  <si>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</si>
  <si>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</si>
  <si>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</si>
  <si>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</si>
  <si>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</si>
  <si>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</si>
  <si>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</si>
  <si>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</si>
  <si>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</si>
  <si>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</si>
  <si>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</si>
  <si>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</si>
  <si>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</si>
  <si>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</si>
  <si>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</si>
  <si>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</si>
  <si>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</si>
  <si>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</si>
  <si>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</si>
  <si>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LOPEZ GOMEZ ERIKA </t>
  </si>
  <si>
    <t xml:space="preserve">SUAREZ URIBE ADOLFO DAVID </t>
  </si>
  <si>
    <t xml:space="preserve">DELGADILLO GARCIA JORGE EDGARDO </t>
  </si>
  <si>
    <t>IBARRA DELGADO MARIA</t>
  </si>
  <si>
    <t xml:space="preserve">BECERRA PEREZ MARIA ISABEL </t>
  </si>
  <si>
    <t xml:space="preserve">GOMEZ FLORES JAVIER </t>
  </si>
  <si>
    <t xml:space="preserve">ROSALES VARELA CESAR </t>
  </si>
  <si>
    <t xml:space="preserve">CERVANTES PEREZ JOSE OSCAR </t>
  </si>
  <si>
    <t xml:space="preserve">BARAJAS FERNANDEZ LORENA </t>
  </si>
  <si>
    <t>SECRETARIA A  AGUA POTABLE</t>
  </si>
  <si>
    <t xml:space="preserve">SOUZA CAMACHO VIRIDIANA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</si>
  <si>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</si>
  <si>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</si>
  <si>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</si>
  <si>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</si>
  <si>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</si>
  <si>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</si>
  <si>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</si>
  <si>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>PACHEO VAZQUEZ HONORATO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</si>
  <si>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</si>
  <si>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</si>
  <si>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</si>
  <si>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</si>
  <si>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GONZALEZ ABUNDIS LUCERO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</si>
  <si>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</si>
  <si>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</si>
  <si>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</si>
  <si>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</si>
  <si>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</si>
  <si>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</si>
  <si>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</si>
  <si>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</si>
  <si>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</si>
  <si>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</si>
  <si>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</si>
  <si>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</si>
  <si>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</si>
  <si>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</si>
  <si>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</si>
  <si>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</si>
  <si>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</si>
  <si>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</si>
  <si>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</si>
  <si>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</si>
  <si>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</si>
  <si>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SANDOVAL ADRIAN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</si>
  <si>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</si>
  <si>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</si>
  <si>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</si>
  <si>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</si>
  <si>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</si>
  <si>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</si>
  <si>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</si>
  <si>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CORONA GONZALEZ LAURA YESENIA </t>
  </si>
  <si>
    <t xml:space="preserve">OLIVA GARCIA JOSE RUBEN 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</si>
  <si>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</si>
  <si>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</si>
  <si>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</si>
  <si>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</si>
  <si>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</si>
  <si>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</si>
  <si>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GARCIA ALMARAZ ALMA DELIA </t>
  </si>
  <si>
    <t xml:space="preserve">GONZALEZ GONZALEZ ANA LAURA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</si>
  <si>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</si>
  <si>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</si>
  <si>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</si>
  <si>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</si>
  <si>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</si>
  <si>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</si>
  <si>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RODRIGUEZ GONZALEZ JOSE DE JESUS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</si>
  <si>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</si>
  <si>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</si>
  <si>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</si>
  <si>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ANGELES MOYA MARIA DE LOS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</si>
  <si>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</si>
  <si>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</si>
  <si>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</si>
  <si>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</si>
  <si>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</si>
  <si>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</si>
  <si>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>IBARRA FIGUEROA LUIS ALFREDO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</si>
  <si>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</si>
  <si>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</si>
  <si>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</si>
  <si>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</si>
  <si>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</si>
  <si>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>IBARRA GUTIERREZ CESAR</t>
  </si>
  <si>
    <t xml:space="preserve">MERCADO IBARRA JUAN </t>
  </si>
  <si>
    <t>IBARRA JACABO MIGUEL ANGEL</t>
  </si>
  <si>
    <t xml:space="preserve">BASULTO GALLARDO J. JESUS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</si>
  <si>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</si>
  <si>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</si>
  <si>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</si>
  <si>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</si>
  <si>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</si>
  <si>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</si>
  <si>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</si>
  <si>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HUERTA SERGIO </t>
  </si>
  <si>
    <t xml:space="preserve">VAZQUEZ CAMACHO CRISTIAN VIDAL </t>
  </si>
  <si>
    <t xml:space="preserve">TORRES LOPEZ JAVIER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</si>
  <si>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</si>
  <si>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</si>
  <si>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</si>
  <si>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</si>
  <si>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</si>
  <si>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</si>
  <si>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</si>
  <si>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</si>
  <si>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</si>
  <si>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</si>
  <si>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CAMPOS PASTRANO IGNACIO </t>
  </si>
  <si>
    <t xml:space="preserve">RAMIREZ RUELAS ARTURO </t>
  </si>
  <si>
    <t xml:space="preserve">MARTINEZ PULIDO MARIA TRINIDAD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</si>
</sst>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1" xfId="1" applyFont="1" applyBorder="1" applyAlignment="1">
      <alignment horizontal="center"/>
    </xf>
    <xf numFmtId="165" fontId="13" fillId="0" borderId="0" xfId="1" applyFont="1"/>
    <xf numFmtId="165" fontId="14" fillId="0" borderId="0" xfId="1" applyFont="1"/>
    <xf numFmtId="0" fontId="12" fillId="0" borderId="0" xfId="0" applyFont="1"/>
    <xf numFmtId="165" fontId="13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" fillId="0" borderId="0" xfId="1" applyFill="1"/>
    <xf numFmtId="165" fontId="1" fillId="0" borderId="0" xfId="1" applyFill="1" applyAlignment="1">
      <alignment horizontal="center"/>
    </xf>
    <xf numFmtId="165" fontId="12" fillId="0" borderId="3" xfId="1" applyFont="1" applyFill="1" applyBorder="1" applyAlignment="1">
      <alignment horizontal="center"/>
    </xf>
    <xf numFmtId="165" fontId="12" fillId="0" borderId="4" xfId="1" applyFont="1" applyFill="1" applyBorder="1" applyAlignment="1">
      <alignment horizontal="center"/>
    </xf>
    <xf numFmtId="165" fontId="1" fillId="0" borderId="3" xfId="1" applyFill="1" applyBorder="1" applyAlignment="1">
      <alignment horizontal="center"/>
    </xf>
    <xf numFmtId="165" fontId="0" fillId="0" borderId="4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2" fillId="0" borderId="0" xfId="0" applyFont="1" applyFill="1"/>
    <xf numFmtId="0" fontId="0" fillId="0" borderId="0" xfId="0" applyFill="1" applyBorder="1"/>
    <xf numFmtId="164" fontId="13" fillId="0" borderId="0" xfId="2" applyFont="1" applyFill="1" applyBorder="1"/>
    <xf numFmtId="165" fontId="13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4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165" fontId="15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6" fillId="0" borderId="0" xfId="1" applyFont="1" applyFill="1"/>
    <xf numFmtId="165" fontId="11" fillId="0" borderId="0" xfId="1" applyFont="1" applyFill="1"/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14" fontId="0" fillId="0" borderId="0" xfId="0" applyNumberForma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N19"/>
  <sheetViews>
    <sheetView zoomScale="70" zoomScaleNormal="7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3" customWidth="1"/>
    <col min="2" max="2" width="34.5703125" style="23" customWidth="1"/>
    <col min="3" max="3" width="5.42578125" style="23" customWidth="1"/>
    <col min="4" max="4" width="12.570312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6.28515625" style="29" customWidth="1"/>
    <col min="11" max="11" width="13.140625" style="29" bestFit="1" customWidth="1"/>
    <col min="12" max="12" width="26.7109375" style="23" customWidth="1"/>
    <col min="13" max="16384" width="11.42578125" style="23"/>
  </cols>
  <sheetData>
    <row r="1" spans="2:14" ht="18" x14ac:dyDescent="0.25">
      <c r="E1" s="28" t="s">
        <v>0</v>
      </c>
      <c r="I1" s="28"/>
      <c r="L1" s="30" t="s">
        <v>1</v>
      </c>
    </row>
    <row r="2" spans="2:14" ht="15" x14ac:dyDescent="0.25">
      <c r="E2" s="31" t="s">
        <v>187</v>
      </c>
      <c r="I2" s="31"/>
      <c r="L2" s="32" t="str">
        <f>+PRESIDENCIA!L2</f>
        <v>30 DE NOVIEMBRE DE 2018</v>
      </c>
    </row>
    <row r="3" spans="2:14" x14ac:dyDescent="0.2">
      <c r="E3" s="75" t="str">
        <f>+PRESIDENCIA!E3</f>
        <v>SEGUNDA QUINCENA DE NOVIEMBRE DE 2018</v>
      </c>
      <c r="I3" s="76"/>
    </row>
    <row r="4" spans="2:14" x14ac:dyDescent="0.2">
      <c r="E4" s="76" t="s">
        <v>28</v>
      </c>
      <c r="I4" s="76"/>
    </row>
    <row r="5" spans="2:14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2:14" x14ac:dyDescent="0.2">
      <c r="B6" s="79"/>
      <c r="C6" s="79"/>
      <c r="D6" s="79"/>
      <c r="E6" s="80"/>
      <c r="F6" s="80"/>
      <c r="G6" s="80"/>
      <c r="H6" s="80"/>
      <c r="I6" s="80"/>
      <c r="J6" s="80"/>
      <c r="K6" s="80"/>
      <c r="L6" s="79"/>
    </row>
    <row r="7" spans="2:14" ht="24.95" customHeight="1" x14ac:dyDescent="0.2">
      <c r="B7" t="s">
        <v>232</v>
      </c>
      <c r="C7" s="37"/>
      <c r="D7" s="24" t="s">
        <v>55</v>
      </c>
      <c r="E7" s="15">
        <v>21880.14</v>
      </c>
      <c r="F7" s="15">
        <v>3380.14</v>
      </c>
      <c r="G7" s="15">
        <f t="shared" ref="G7:G15" si="0">E7/2</f>
        <v>10940.07</v>
      </c>
      <c r="H7" s="15">
        <f t="shared" ref="H7:H15" si="1">F7/2</f>
        <v>1690.07</v>
      </c>
      <c r="I7" s="15"/>
      <c r="J7" s="15">
        <v>0</v>
      </c>
      <c r="K7" s="15">
        <f t="shared" ref="K7:K16" si="2">G7-H7+I7-J7</f>
        <v>9250</v>
      </c>
      <c r="L7" s="22"/>
      <c r="M7" s="41"/>
      <c r="N7" s="41"/>
    </row>
    <row r="8" spans="2:14" ht="24.95" customHeight="1" x14ac:dyDescent="0.2">
      <c r="B8" t="s">
        <v>235</v>
      </c>
      <c r="C8" s="37"/>
      <c r="D8" s="24" t="s">
        <v>55</v>
      </c>
      <c r="E8" s="15">
        <v>21880.14</v>
      </c>
      <c r="F8" s="15">
        <v>3380.14</v>
      </c>
      <c r="G8" s="15">
        <f t="shared" si="0"/>
        <v>10940.07</v>
      </c>
      <c r="H8" s="15">
        <f t="shared" si="1"/>
        <v>1690.07</v>
      </c>
      <c r="I8" s="15"/>
      <c r="J8" s="15">
        <v>0</v>
      </c>
      <c r="K8" s="15">
        <f t="shared" si="2"/>
        <v>9250</v>
      </c>
      <c r="L8" s="22"/>
    </row>
    <row r="9" spans="2:14" ht="24.95" customHeight="1" x14ac:dyDescent="0.2">
      <c r="B9" t="s">
        <v>229</v>
      </c>
      <c r="C9" s="37"/>
      <c r="D9" s="24" t="s">
        <v>55</v>
      </c>
      <c r="E9" s="15">
        <v>21880.14</v>
      </c>
      <c r="F9" s="15">
        <v>3380.14</v>
      </c>
      <c r="G9" s="15">
        <f t="shared" si="0"/>
        <v>10940.07</v>
      </c>
      <c r="H9" s="15">
        <f t="shared" si="1"/>
        <v>1690.07</v>
      </c>
      <c r="I9" s="15"/>
      <c r="J9" s="15">
        <v>0</v>
      </c>
      <c r="K9" s="15">
        <f t="shared" si="2"/>
        <v>9250</v>
      </c>
      <c r="L9" s="22"/>
    </row>
    <row r="10" spans="2:14" ht="24.95" customHeight="1" x14ac:dyDescent="0.2">
      <c r="B10" t="s">
        <v>231</v>
      </c>
      <c r="C10" s="37"/>
      <c r="D10" s="24" t="s">
        <v>55</v>
      </c>
      <c r="E10" s="15">
        <v>21880.14</v>
      </c>
      <c r="F10" s="15">
        <v>3380.14</v>
      </c>
      <c r="G10" s="15">
        <f t="shared" si="0"/>
        <v>10940.07</v>
      </c>
      <c r="H10" s="15">
        <f t="shared" si="1"/>
        <v>1690.07</v>
      </c>
      <c r="I10" s="15"/>
      <c r="J10" s="15">
        <v>0</v>
      </c>
      <c r="K10" s="15">
        <f t="shared" si="2"/>
        <v>9250</v>
      </c>
      <c r="L10" s="22"/>
      <c r="M10" s="23" t="s">
        <v>54</v>
      </c>
    </row>
    <row r="11" spans="2:14" ht="24.95" customHeight="1" x14ac:dyDescent="0.2">
      <c r="B11" t="s">
        <v>227</v>
      </c>
      <c r="C11" s="37"/>
      <c r="D11" s="24" t="s">
        <v>55</v>
      </c>
      <c r="E11" s="15">
        <v>21880.14</v>
      </c>
      <c r="F11" s="15">
        <v>3380.14</v>
      </c>
      <c r="G11" s="15">
        <f t="shared" si="0"/>
        <v>10940.07</v>
      </c>
      <c r="H11" s="15">
        <f t="shared" si="1"/>
        <v>1690.07</v>
      </c>
      <c r="I11" s="15"/>
      <c r="J11" s="15">
        <v>0</v>
      </c>
      <c r="K11" s="15">
        <f t="shared" si="2"/>
        <v>9250</v>
      </c>
      <c r="L11" s="22"/>
    </row>
    <row r="12" spans="2:14" ht="24.95" customHeight="1" x14ac:dyDescent="0.2">
      <c r="B12" t="s">
        <v>234</v>
      </c>
      <c r="C12" s="37"/>
      <c r="D12" s="24" t="s">
        <v>55</v>
      </c>
      <c r="E12" s="15">
        <v>21880.14</v>
      </c>
      <c r="F12" s="15">
        <v>3380.14</v>
      </c>
      <c r="G12" s="15">
        <f t="shared" si="0"/>
        <v>10940.07</v>
      </c>
      <c r="H12" s="15">
        <f t="shared" si="1"/>
        <v>1690.07</v>
      </c>
      <c r="I12" s="15"/>
      <c r="J12" s="15">
        <v>0</v>
      </c>
      <c r="K12" s="15">
        <f t="shared" si="2"/>
        <v>9250</v>
      </c>
      <c r="L12" s="22"/>
    </row>
    <row r="13" spans="2:14" ht="24.95" customHeight="1" x14ac:dyDescent="0.2">
      <c r="B13" t="s">
        <v>230</v>
      </c>
      <c r="C13" s="37"/>
      <c r="D13" s="24" t="s">
        <v>55</v>
      </c>
      <c r="E13" s="15">
        <v>21880.14</v>
      </c>
      <c r="F13" s="15">
        <v>3380.14</v>
      </c>
      <c r="G13" s="15">
        <f t="shared" si="0"/>
        <v>10940.07</v>
      </c>
      <c r="H13" s="15">
        <f t="shared" si="1"/>
        <v>1690.07</v>
      </c>
      <c r="I13" s="15"/>
      <c r="J13" s="15">
        <v>0</v>
      </c>
      <c r="K13" s="15">
        <f t="shared" si="2"/>
        <v>9250</v>
      </c>
      <c r="L13" s="22"/>
    </row>
    <row r="14" spans="2:14" ht="24.95" customHeight="1" x14ac:dyDescent="0.2">
      <c r="B14" t="s">
        <v>233</v>
      </c>
      <c r="C14" s="37"/>
      <c r="D14" s="24" t="s">
        <v>55</v>
      </c>
      <c r="E14" s="15">
        <v>21880.14</v>
      </c>
      <c r="F14" s="15">
        <v>3380.14</v>
      </c>
      <c r="G14" s="15">
        <f t="shared" si="0"/>
        <v>10940.07</v>
      </c>
      <c r="H14" s="15">
        <f t="shared" si="1"/>
        <v>1690.07</v>
      </c>
      <c r="I14" s="15"/>
      <c r="J14" s="15">
        <v>0</v>
      </c>
      <c r="K14" s="15">
        <f t="shared" si="2"/>
        <v>9250</v>
      </c>
      <c r="L14" s="22"/>
    </row>
    <row r="15" spans="2:14" ht="24.95" customHeight="1" x14ac:dyDescent="0.2">
      <c r="B15" t="s">
        <v>228</v>
      </c>
      <c r="C15" s="37"/>
      <c r="D15" s="24" t="s">
        <v>55</v>
      </c>
      <c r="E15" s="15">
        <v>21880.14</v>
      </c>
      <c r="F15" s="15">
        <v>3380.14</v>
      </c>
      <c r="G15" s="15">
        <f t="shared" si="0"/>
        <v>10940.07</v>
      </c>
      <c r="H15" s="15">
        <f t="shared" si="1"/>
        <v>1690.07</v>
      </c>
      <c r="I15" s="15"/>
      <c r="J15" s="15">
        <v>0</v>
      </c>
      <c r="K15" s="15">
        <f t="shared" si="2"/>
        <v>9250</v>
      </c>
      <c r="L15" s="22"/>
    </row>
    <row r="16" spans="2:14" ht="21.95" customHeight="1" x14ac:dyDescent="0.2">
      <c r="B16" s="26"/>
      <c r="C16" s="37"/>
      <c r="D16" s="24"/>
      <c r="E16" s="15"/>
      <c r="F16" s="15"/>
      <c r="G16" s="15">
        <f>E16/30.42*15</f>
        <v>0</v>
      </c>
      <c r="H16" s="15">
        <f>+F16/30.42*15</f>
        <v>0</v>
      </c>
      <c r="I16" s="71"/>
      <c r="J16" s="71">
        <v>0</v>
      </c>
      <c r="K16" s="15">
        <f t="shared" si="2"/>
        <v>0</v>
      </c>
      <c r="L16" s="22"/>
    </row>
    <row r="17" spans="2:12" ht="21.95" customHeight="1" x14ac:dyDescent="0.2">
      <c r="B17" s="21"/>
      <c r="C17" s="21"/>
      <c r="D17" s="42" t="s">
        <v>6</v>
      </c>
      <c r="E17" s="43">
        <f t="shared" ref="E17:J17" si="3">SUM(E7:E16)</f>
        <v>196921.26</v>
      </c>
      <c r="F17" s="43">
        <f t="shared" si="3"/>
        <v>30421.26</v>
      </c>
      <c r="G17" s="43">
        <f>SUM(G7:G16)</f>
        <v>98460.63</v>
      </c>
      <c r="H17" s="43">
        <f t="shared" si="3"/>
        <v>15210.63</v>
      </c>
      <c r="I17" s="43">
        <f t="shared" si="3"/>
        <v>0</v>
      </c>
      <c r="J17" s="43">
        <f t="shared" si="3"/>
        <v>0</v>
      </c>
      <c r="K17" s="43">
        <f>SUM(K7:K16)</f>
        <v>83250</v>
      </c>
      <c r="L17" s="81"/>
    </row>
    <row r="19" spans="2:12" x14ac:dyDescent="0.2">
      <c r="B19" s="23" t="s">
        <v>28</v>
      </c>
      <c r="D19" s="42"/>
      <c r="E19" s="43"/>
      <c r="F19" s="43"/>
      <c r="G19" s="43"/>
      <c r="H19" s="43"/>
      <c r="I19" s="43"/>
      <c r="J19" s="43"/>
      <c r="K19" s="4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O41"/>
  <sheetViews>
    <sheetView topLeftCell="A23" zoomScale="80" zoomScaleNormal="80" workbookViewId="0">
      <selection activeCell="M23" sqref="M1:N1048576"/>
    </sheetView>
  </sheetViews>
  <sheetFormatPr baseColWidth="10" defaultRowHeight="12.75" x14ac:dyDescent="0.2"/>
  <cols>
    <col min="1" max="1" width="1.7109375" style="23" customWidth="1"/>
    <col min="2" max="2" width="33.140625" style="23" bestFit="1" customWidth="1"/>
    <col min="3" max="3" width="5" style="23" customWidth="1"/>
    <col min="4" max="4" width="15.42578125" style="23" customWidth="1"/>
    <col min="5" max="6" width="1.28515625" style="23" customWidth="1"/>
    <col min="7" max="7" width="12.42578125" style="23" customWidth="1"/>
    <col min="8" max="8" width="11.28515625" style="23" bestFit="1" customWidth="1"/>
    <col min="9" max="9" width="11.28515625" style="23" customWidth="1"/>
    <col min="10" max="10" width="8.85546875" style="23" customWidth="1"/>
    <col min="11" max="11" width="12.28515625" style="23" bestFit="1" customWidth="1"/>
    <col min="12" max="12" width="24.140625" style="23" customWidth="1"/>
    <col min="13" max="13" width="11.42578125" style="29"/>
    <col min="14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5" ht="15" x14ac:dyDescent="0.25">
      <c r="E2" s="31" t="s">
        <v>137</v>
      </c>
      <c r="F2" s="29"/>
      <c r="G2" s="29"/>
      <c r="H2" s="29"/>
      <c r="I2" s="31"/>
      <c r="J2" s="29"/>
      <c r="K2" s="29"/>
      <c r="L2" s="32" t="str">
        <f>PRESIDENCIA!L2</f>
        <v>30 DE NOVIEMBRE DE 2018</v>
      </c>
    </row>
    <row r="3" spans="2:15" x14ac:dyDescent="0.2">
      <c r="E3" s="32" t="str">
        <f>PRESIDENCIA!E3</f>
        <v>SEGUNDA QUINCENA DE NOVIEMBRE DE 2018</v>
      </c>
      <c r="F3" s="29"/>
      <c r="G3" s="29"/>
      <c r="H3" s="29"/>
      <c r="I3" s="32"/>
      <c r="J3" s="29"/>
      <c r="K3" s="29"/>
    </row>
    <row r="4" spans="2:15" ht="1.5" customHeight="1" x14ac:dyDescent="0.2">
      <c r="E4" s="76"/>
      <c r="F4" s="29"/>
      <c r="G4" s="29"/>
      <c r="H4" s="29"/>
      <c r="I4" s="76"/>
      <c r="J4" s="29"/>
      <c r="K4" s="29"/>
    </row>
    <row r="5" spans="2:15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2:15" ht="1.5" customHeight="1" x14ac:dyDescent="0.2">
      <c r="E6" s="67"/>
      <c r="F6" s="67"/>
    </row>
    <row r="7" spans="2:15" ht="45" x14ac:dyDescent="0.2">
      <c r="B7" s="26" t="s">
        <v>380</v>
      </c>
      <c r="C7" s="88"/>
      <c r="D7" s="89" t="s">
        <v>138</v>
      </c>
      <c r="E7" s="48">
        <v>23787.57</v>
      </c>
      <c r="F7" s="48">
        <v>3787.57</v>
      </c>
      <c r="G7" s="15">
        <f t="shared" ref="G7:G36" si="0">+E7/2</f>
        <v>11893.785</v>
      </c>
      <c r="H7" s="15">
        <f t="shared" ref="H7:H36" si="1">+F7/2</f>
        <v>1893.7850000000001</v>
      </c>
      <c r="I7" s="15"/>
      <c r="J7" s="15">
        <v>0</v>
      </c>
      <c r="K7" s="15">
        <f t="shared" ref="K7:K29" si="2">G7-H7+I7-J7</f>
        <v>10000</v>
      </c>
      <c r="L7" s="22"/>
      <c r="M7" s="43"/>
    </row>
    <row r="8" spans="2:15" ht="33.75" x14ac:dyDescent="0.2">
      <c r="B8" s="26" t="s">
        <v>385</v>
      </c>
      <c r="C8" s="88"/>
      <c r="D8" s="89" t="s">
        <v>143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>
        <v>0</v>
      </c>
      <c r="K8" s="15">
        <f t="shared" si="2"/>
        <v>4000</v>
      </c>
      <c r="L8" s="22"/>
      <c r="N8" s="41"/>
      <c r="O8" s="41"/>
    </row>
    <row r="9" spans="2:15" ht="24" x14ac:dyDescent="0.2">
      <c r="B9" s="8" t="s">
        <v>392</v>
      </c>
      <c r="C9" s="11"/>
      <c r="D9" s="50" t="s">
        <v>148</v>
      </c>
      <c r="E9" s="45">
        <v>9819.6</v>
      </c>
      <c r="F9" s="45">
        <v>883.42240000000027</v>
      </c>
      <c r="G9" s="15">
        <f t="shared" si="0"/>
        <v>4909.8</v>
      </c>
      <c r="H9" s="15">
        <f t="shared" si="1"/>
        <v>441.71120000000013</v>
      </c>
      <c r="I9" s="9"/>
      <c r="J9" s="9"/>
      <c r="K9" s="15">
        <f t="shared" si="2"/>
        <v>4468.0888000000004</v>
      </c>
      <c r="L9" s="22"/>
      <c r="M9"/>
      <c r="N9"/>
      <c r="O9"/>
    </row>
    <row r="10" spans="2:15" ht="24.75" customHeight="1" x14ac:dyDescent="0.2">
      <c r="B10" s="8" t="s">
        <v>405</v>
      </c>
      <c r="C10" s="11"/>
      <c r="D10" s="50" t="s">
        <v>161</v>
      </c>
      <c r="E10" s="45">
        <v>6757.8</v>
      </c>
      <c r="F10" s="45">
        <v>235.80996800000005</v>
      </c>
      <c r="G10" s="15">
        <f t="shared" si="0"/>
        <v>3378.9</v>
      </c>
      <c r="H10" s="15">
        <f t="shared" si="1"/>
        <v>117.90498400000003</v>
      </c>
      <c r="I10" s="9"/>
      <c r="J10" s="9"/>
      <c r="K10" s="15">
        <f t="shared" si="2"/>
        <v>3260.9950159999999</v>
      </c>
      <c r="L10" s="22"/>
      <c r="M10"/>
      <c r="N10"/>
      <c r="O10"/>
    </row>
    <row r="11" spans="2:15" ht="24.95" customHeight="1" x14ac:dyDescent="0.2">
      <c r="B11" s="26" t="s">
        <v>389</v>
      </c>
      <c r="C11" s="88"/>
      <c r="D11" s="89" t="s">
        <v>147</v>
      </c>
      <c r="E11" s="48">
        <v>12826.8</v>
      </c>
      <c r="F11" s="48">
        <v>1446.3491599999995</v>
      </c>
      <c r="G11" s="15">
        <f t="shared" si="0"/>
        <v>6413.4</v>
      </c>
      <c r="H11" s="15">
        <f t="shared" si="1"/>
        <v>723.17457999999976</v>
      </c>
      <c r="I11" s="15"/>
      <c r="J11" s="15">
        <v>2</v>
      </c>
      <c r="K11" s="15">
        <f t="shared" si="2"/>
        <v>5688.2254199999998</v>
      </c>
      <c r="L11" s="22"/>
      <c r="M11" s="43"/>
    </row>
    <row r="12" spans="2:15" ht="24.95" customHeight="1" x14ac:dyDescent="0.2">
      <c r="B12" s="26" t="s">
        <v>394</v>
      </c>
      <c r="C12" s="88"/>
      <c r="D12" s="89" t="s">
        <v>149</v>
      </c>
      <c r="E12" s="48">
        <v>9819.6</v>
      </c>
      <c r="F12" s="48">
        <v>883.42240000000027</v>
      </c>
      <c r="G12" s="15">
        <f t="shared" si="0"/>
        <v>4909.8</v>
      </c>
      <c r="H12" s="15">
        <f t="shared" si="1"/>
        <v>441.71120000000013</v>
      </c>
      <c r="I12" s="15"/>
      <c r="J12" s="15">
        <v>0</v>
      </c>
      <c r="K12" s="15">
        <f t="shared" si="2"/>
        <v>4468.0888000000004</v>
      </c>
      <c r="L12" s="22"/>
    </row>
    <row r="13" spans="2:15" ht="24.95" customHeight="1" x14ac:dyDescent="0.2">
      <c r="B13" s="26" t="s">
        <v>390</v>
      </c>
      <c r="C13" s="88"/>
      <c r="D13" s="89" t="s">
        <v>147</v>
      </c>
      <c r="E13" s="48">
        <v>9819.6</v>
      </c>
      <c r="F13" s="48">
        <v>883.42240000000027</v>
      </c>
      <c r="G13" s="15">
        <f t="shared" si="0"/>
        <v>4909.8</v>
      </c>
      <c r="H13" s="15">
        <f t="shared" si="1"/>
        <v>441.71120000000013</v>
      </c>
      <c r="I13" s="15"/>
      <c r="J13" s="15">
        <v>0</v>
      </c>
      <c r="K13" s="15">
        <f t="shared" si="2"/>
        <v>4468.0888000000004</v>
      </c>
      <c r="L13" s="22"/>
    </row>
    <row r="14" spans="2:15" ht="24.95" customHeight="1" x14ac:dyDescent="0.2">
      <c r="B14" s="26" t="s">
        <v>391</v>
      </c>
      <c r="C14" s="88"/>
      <c r="D14" s="89" t="s">
        <v>148</v>
      </c>
      <c r="E14" s="48">
        <f>4842.01*2</f>
        <v>9684.02</v>
      </c>
      <c r="F14" s="48">
        <f>430.86*2</f>
        <v>861.72</v>
      </c>
      <c r="G14" s="15">
        <f t="shared" si="0"/>
        <v>4842.01</v>
      </c>
      <c r="H14" s="15">
        <f t="shared" si="1"/>
        <v>430.86</v>
      </c>
      <c r="I14" s="15"/>
      <c r="J14" s="15"/>
      <c r="K14" s="15">
        <f t="shared" si="2"/>
        <v>4411.1500000000005</v>
      </c>
      <c r="L14" s="22"/>
      <c r="N14" s="29"/>
      <c r="O14" s="41"/>
    </row>
    <row r="15" spans="2:15" ht="24.95" customHeight="1" x14ac:dyDescent="0.2">
      <c r="B15" s="26" t="s">
        <v>395</v>
      </c>
      <c r="C15" s="88"/>
      <c r="D15" s="89" t="s">
        <v>150</v>
      </c>
      <c r="E15" s="15">
        <v>13614.64</v>
      </c>
      <c r="F15" s="15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 t="shared" si="2"/>
        <v>6000</v>
      </c>
      <c r="L15" s="22"/>
    </row>
    <row r="16" spans="2:15" ht="24.95" customHeight="1" x14ac:dyDescent="0.2">
      <c r="B16" s="26" t="s">
        <v>388</v>
      </c>
      <c r="C16" s="88"/>
      <c r="D16" s="89" t="s">
        <v>146</v>
      </c>
      <c r="E16" s="48">
        <v>12343.01</v>
      </c>
      <c r="F16" s="48">
        <v>1343.01</v>
      </c>
      <c r="G16" s="15">
        <f t="shared" si="0"/>
        <v>6171.5050000000001</v>
      </c>
      <c r="H16" s="15">
        <f t="shared" si="1"/>
        <v>671.505</v>
      </c>
      <c r="I16" s="15"/>
      <c r="J16" s="15"/>
      <c r="K16" s="15">
        <f t="shared" si="2"/>
        <v>5500</v>
      </c>
      <c r="L16" s="22"/>
    </row>
    <row r="17" spans="2:15" ht="24.95" customHeight="1" x14ac:dyDescent="0.2">
      <c r="B17" s="8" t="s">
        <v>396</v>
      </c>
      <c r="C17" s="11"/>
      <c r="D17" s="50" t="s">
        <v>151</v>
      </c>
      <c r="E17" s="45">
        <v>11259.64</v>
      </c>
      <c r="F17" s="45">
        <v>1137.4179519999998</v>
      </c>
      <c r="G17" s="15">
        <f t="shared" si="0"/>
        <v>5629.82</v>
      </c>
      <c r="H17" s="15">
        <f t="shared" si="1"/>
        <v>568.70897599999989</v>
      </c>
      <c r="I17" s="9"/>
      <c r="J17" s="9"/>
      <c r="K17" s="15">
        <f t="shared" si="2"/>
        <v>5061.1110239999998</v>
      </c>
      <c r="L17" s="22"/>
      <c r="M17"/>
      <c r="N17"/>
      <c r="O17"/>
    </row>
    <row r="18" spans="2:15" ht="21.95" customHeight="1" x14ac:dyDescent="0.2">
      <c r="B18" s="26" t="s">
        <v>382</v>
      </c>
      <c r="C18" s="88"/>
      <c r="D18" s="89" t="s">
        <v>140</v>
      </c>
      <c r="E18" s="48">
        <v>7334.48</v>
      </c>
      <c r="F18" s="48">
        <v>334.48</v>
      </c>
      <c r="G18" s="15">
        <f t="shared" si="0"/>
        <v>3667.24</v>
      </c>
      <c r="H18" s="15">
        <f t="shared" si="1"/>
        <v>167.24</v>
      </c>
      <c r="I18" s="15"/>
      <c r="J18" s="15"/>
      <c r="K18" s="15">
        <f t="shared" si="2"/>
        <v>3500</v>
      </c>
      <c r="L18" s="22"/>
    </row>
    <row r="19" spans="2:15" customFormat="1" ht="24.95" customHeight="1" x14ac:dyDescent="0.2">
      <c r="B19" s="26" t="s">
        <v>384</v>
      </c>
      <c r="C19" s="88"/>
      <c r="D19" s="89" t="s">
        <v>142</v>
      </c>
      <c r="E19" s="48">
        <v>19626.599999999999</v>
      </c>
      <c r="F19" s="48">
        <v>2898.7864399999999</v>
      </c>
      <c r="G19" s="15">
        <f t="shared" si="0"/>
        <v>9813.2999999999993</v>
      </c>
      <c r="H19" s="15">
        <f t="shared" si="1"/>
        <v>1449.3932199999999</v>
      </c>
      <c r="I19" s="15"/>
      <c r="J19" s="15">
        <v>9</v>
      </c>
      <c r="K19" s="15">
        <f t="shared" si="2"/>
        <v>8354.9067799999993</v>
      </c>
      <c r="L19" s="22"/>
      <c r="M19" s="29"/>
      <c r="N19" s="23"/>
      <c r="O19" s="23"/>
    </row>
    <row r="20" spans="2:15" ht="21.95" customHeight="1" x14ac:dyDescent="0.2">
      <c r="B20" s="8" t="s">
        <v>399</v>
      </c>
      <c r="C20" s="11"/>
      <c r="D20" s="50" t="s">
        <v>154</v>
      </c>
      <c r="E20" s="45">
        <v>12088.69</v>
      </c>
      <c r="F20" s="45">
        <v>1288.69</v>
      </c>
      <c r="G20" s="15">
        <f t="shared" si="0"/>
        <v>6044.3450000000003</v>
      </c>
      <c r="H20" s="15">
        <f t="shared" si="1"/>
        <v>644.34500000000003</v>
      </c>
      <c r="I20" s="9"/>
      <c r="J20" s="9">
        <v>1</v>
      </c>
      <c r="K20" s="15">
        <f t="shared" si="2"/>
        <v>5399</v>
      </c>
      <c r="L20" s="22"/>
      <c r="M20"/>
      <c r="N20"/>
      <c r="O20"/>
    </row>
    <row r="21" spans="2:15" ht="24.95" customHeight="1" x14ac:dyDescent="0.2">
      <c r="B21" s="8" t="s">
        <v>397</v>
      </c>
      <c r="C21" s="11"/>
      <c r="D21" s="50" t="s">
        <v>152</v>
      </c>
      <c r="E21" s="45">
        <v>12088.69</v>
      </c>
      <c r="F21" s="45">
        <v>1288.69</v>
      </c>
      <c r="G21" s="15">
        <f t="shared" si="0"/>
        <v>6044.3450000000003</v>
      </c>
      <c r="H21" s="15">
        <f t="shared" si="1"/>
        <v>644.34500000000003</v>
      </c>
      <c r="I21" s="9"/>
      <c r="J21" s="9">
        <v>1</v>
      </c>
      <c r="K21" s="15">
        <f t="shared" si="2"/>
        <v>5399</v>
      </c>
      <c r="L21" s="22"/>
      <c r="M21"/>
      <c r="N21"/>
      <c r="O21"/>
    </row>
    <row r="22" spans="2:15" ht="24.95" customHeight="1" x14ac:dyDescent="0.2">
      <c r="B22" s="8" t="s">
        <v>401</v>
      </c>
      <c r="C22" s="11"/>
      <c r="D22" s="50" t="s">
        <v>156</v>
      </c>
      <c r="E22" s="45">
        <v>8635.2000000000007</v>
      </c>
      <c r="F22" s="45">
        <v>693.91840000000025</v>
      </c>
      <c r="G22" s="15">
        <f t="shared" si="0"/>
        <v>4317.6000000000004</v>
      </c>
      <c r="H22" s="15">
        <f t="shared" si="1"/>
        <v>346.95920000000012</v>
      </c>
      <c r="I22" s="9"/>
      <c r="J22" s="9"/>
      <c r="K22" s="15">
        <f t="shared" si="2"/>
        <v>3970.6408000000001</v>
      </c>
      <c r="L22" s="22"/>
      <c r="M22"/>
      <c r="N22"/>
      <c r="O22"/>
    </row>
    <row r="23" spans="2:15" customFormat="1" ht="24.95" customHeight="1" x14ac:dyDescent="0.2">
      <c r="B23" s="26" t="s">
        <v>381</v>
      </c>
      <c r="C23" s="88"/>
      <c r="D23" s="89" t="s">
        <v>139</v>
      </c>
      <c r="E23" s="48">
        <v>8705.1</v>
      </c>
      <c r="F23" s="48">
        <v>705.1</v>
      </c>
      <c r="G23" s="15">
        <f t="shared" si="0"/>
        <v>4352.55</v>
      </c>
      <c r="H23" s="15">
        <f t="shared" si="1"/>
        <v>352.55</v>
      </c>
      <c r="I23" s="15"/>
      <c r="J23" s="15"/>
      <c r="K23" s="15">
        <f t="shared" si="2"/>
        <v>4000</v>
      </c>
      <c r="L23" s="22"/>
      <c r="M23" s="29"/>
      <c r="N23" s="23"/>
      <c r="O23" s="23"/>
    </row>
    <row r="24" spans="2:15" customFormat="1" ht="24.95" customHeight="1" x14ac:dyDescent="0.2">
      <c r="B24" s="26" t="s">
        <v>406</v>
      </c>
      <c r="C24" s="37"/>
      <c r="D24" s="49" t="s">
        <v>162</v>
      </c>
      <c r="E24" s="48">
        <v>10714.2</v>
      </c>
      <c r="F24" s="48">
        <v>1039.6751040000001</v>
      </c>
      <c r="G24" s="15">
        <f t="shared" si="0"/>
        <v>5357.1</v>
      </c>
      <c r="H24" s="15">
        <f t="shared" si="1"/>
        <v>519.83755200000007</v>
      </c>
      <c r="I24" s="15"/>
      <c r="J24" s="15"/>
      <c r="K24" s="15">
        <f t="shared" si="2"/>
        <v>4837.2624480000004</v>
      </c>
      <c r="L24" s="22"/>
      <c r="M24" s="39"/>
      <c r="N24" s="23"/>
      <c r="O24" s="23"/>
    </row>
    <row r="25" spans="2:15" customFormat="1" ht="24.95" customHeight="1" x14ac:dyDescent="0.2">
      <c r="B25" s="8" t="s">
        <v>404</v>
      </c>
      <c r="C25" s="11"/>
      <c r="D25" s="50" t="s">
        <v>160</v>
      </c>
      <c r="E25" s="45">
        <v>10745.24</v>
      </c>
      <c r="F25" s="45">
        <v>1045.24</v>
      </c>
      <c r="G25" s="15">
        <f t="shared" si="0"/>
        <v>5372.62</v>
      </c>
      <c r="H25" s="15">
        <f t="shared" si="1"/>
        <v>522.62</v>
      </c>
      <c r="I25" s="9"/>
      <c r="J25" s="9"/>
      <c r="K25" s="15">
        <f t="shared" si="2"/>
        <v>4850</v>
      </c>
      <c r="L25" s="22"/>
    </row>
    <row r="26" spans="2:15" customFormat="1" ht="24.95" customHeight="1" x14ac:dyDescent="0.2">
      <c r="B26" s="26" t="s">
        <v>387</v>
      </c>
      <c r="C26" s="88"/>
      <c r="D26" s="89" t="s">
        <v>145</v>
      </c>
      <c r="E26" s="48">
        <v>14886.24</v>
      </c>
      <c r="F26" s="48">
        <v>1886.25</v>
      </c>
      <c r="G26" s="15">
        <f t="shared" si="0"/>
        <v>7443.12</v>
      </c>
      <c r="H26" s="15">
        <f t="shared" si="1"/>
        <v>943.125</v>
      </c>
      <c r="I26" s="15"/>
      <c r="J26" s="15"/>
      <c r="K26" s="15">
        <f t="shared" si="2"/>
        <v>6499.9949999999999</v>
      </c>
      <c r="L26" s="22"/>
      <c r="M26" s="29"/>
      <c r="N26" s="23"/>
      <c r="O26" s="23"/>
    </row>
    <row r="27" spans="2:15" customFormat="1" ht="24.95" customHeight="1" x14ac:dyDescent="0.2">
      <c r="B27" s="26" t="s">
        <v>402</v>
      </c>
      <c r="C27" s="37"/>
      <c r="D27" s="49" t="s">
        <v>158</v>
      </c>
      <c r="E27" s="48">
        <v>12600</v>
      </c>
      <c r="F27" s="48">
        <v>1397.9046799999996</v>
      </c>
      <c r="G27" s="15">
        <f t="shared" si="0"/>
        <v>6300</v>
      </c>
      <c r="H27" s="15">
        <f t="shared" si="1"/>
        <v>698.95233999999982</v>
      </c>
      <c r="I27" s="15"/>
      <c r="J27" s="15"/>
      <c r="K27" s="15">
        <f t="shared" si="2"/>
        <v>5601.0476600000002</v>
      </c>
      <c r="L27" s="22"/>
      <c r="M27" s="39"/>
      <c r="N27" s="23"/>
      <c r="O27" s="23"/>
    </row>
    <row r="28" spans="2:15" customFormat="1" ht="24.95" customHeight="1" x14ac:dyDescent="0.2">
      <c r="B28" s="26" t="s">
        <v>383</v>
      </c>
      <c r="C28" s="88"/>
      <c r="D28" s="89" t="s">
        <v>141</v>
      </c>
      <c r="E28" s="48">
        <v>19626.599999999999</v>
      </c>
      <c r="F28" s="48">
        <v>2898.7864399999999</v>
      </c>
      <c r="G28" s="15">
        <f t="shared" si="0"/>
        <v>9813.2999999999993</v>
      </c>
      <c r="H28" s="15">
        <f t="shared" si="1"/>
        <v>1449.3932199999999</v>
      </c>
      <c r="I28" s="15"/>
      <c r="J28" s="15"/>
      <c r="K28" s="15">
        <f t="shared" si="2"/>
        <v>8363.9067799999993</v>
      </c>
      <c r="L28" s="22"/>
      <c r="M28" s="29"/>
      <c r="N28" s="29"/>
      <c r="O28" s="41"/>
    </row>
    <row r="29" spans="2:15" ht="24.75" customHeight="1" x14ac:dyDescent="0.2">
      <c r="B29" s="26" t="s">
        <v>408</v>
      </c>
      <c r="C29" s="88"/>
      <c r="D29" s="113" t="s">
        <v>164</v>
      </c>
      <c r="E29" s="48">
        <v>8705.1</v>
      </c>
      <c r="F29" s="48">
        <v>705.1</v>
      </c>
      <c r="G29" s="15">
        <f t="shared" si="0"/>
        <v>4352.55</v>
      </c>
      <c r="H29" s="15">
        <f t="shared" si="1"/>
        <v>352.55</v>
      </c>
      <c r="I29" s="15"/>
      <c r="J29" s="15"/>
      <c r="K29" s="15">
        <f t="shared" si="2"/>
        <v>4000</v>
      </c>
      <c r="L29" s="22"/>
      <c r="N29" s="29"/>
    </row>
    <row r="30" spans="2:15" customFormat="1" ht="24.95" customHeight="1" x14ac:dyDescent="0.2">
      <c r="B30" s="8" t="s">
        <v>409</v>
      </c>
      <c r="C30" s="11"/>
      <c r="D30" s="50" t="s">
        <v>204</v>
      </c>
      <c r="E30" s="45">
        <v>10175</v>
      </c>
      <c r="F30" s="45">
        <v>943.06</v>
      </c>
      <c r="G30" s="15">
        <f t="shared" si="0"/>
        <v>5087.5</v>
      </c>
      <c r="H30" s="15">
        <f t="shared" si="1"/>
        <v>471.53</v>
      </c>
      <c r="I30" s="15"/>
      <c r="J30" s="15">
        <v>0</v>
      </c>
      <c r="K30" s="15">
        <f>+G30-H30+I30-J30</f>
        <v>4615.97</v>
      </c>
      <c r="L30" s="22"/>
      <c r="M30" s="23"/>
      <c r="N30" s="23"/>
      <c r="O30" s="43"/>
    </row>
    <row r="31" spans="2:15" customFormat="1" ht="24.95" customHeight="1" x14ac:dyDescent="0.2">
      <c r="B31" s="26" t="s">
        <v>393</v>
      </c>
      <c r="C31" s="88"/>
      <c r="D31" s="89" t="s">
        <v>148</v>
      </c>
      <c r="E31" s="48">
        <f>4842.01*2</f>
        <v>9684.02</v>
      </c>
      <c r="F31" s="48">
        <f>430.86*2</f>
        <v>861.72</v>
      </c>
      <c r="G31" s="15">
        <f t="shared" si="0"/>
        <v>4842.01</v>
      </c>
      <c r="H31" s="15">
        <f t="shared" si="1"/>
        <v>430.86</v>
      </c>
      <c r="I31" s="15"/>
      <c r="J31" s="15"/>
      <c r="K31" s="15">
        <f t="shared" ref="K31:K36" si="3">G31-H31+I31-J31</f>
        <v>4411.1500000000005</v>
      </c>
      <c r="L31" s="22"/>
      <c r="M31" s="29"/>
      <c r="N31" s="29"/>
      <c r="O31" s="41"/>
    </row>
    <row r="32" spans="2:15" customFormat="1" ht="24.95" customHeight="1" x14ac:dyDescent="0.2">
      <c r="B32" s="8" t="s">
        <v>398</v>
      </c>
      <c r="C32" s="11"/>
      <c r="D32" s="50" t="s">
        <v>153</v>
      </c>
      <c r="E32" s="45">
        <v>12088.69</v>
      </c>
      <c r="F32" s="45">
        <v>1288.69</v>
      </c>
      <c r="G32" s="15">
        <f t="shared" si="0"/>
        <v>6044.3450000000003</v>
      </c>
      <c r="H32" s="15">
        <f t="shared" si="1"/>
        <v>644.34500000000003</v>
      </c>
      <c r="I32" s="9"/>
      <c r="J32" s="9"/>
      <c r="K32" s="15">
        <f t="shared" si="3"/>
        <v>5400</v>
      </c>
      <c r="L32" s="22"/>
    </row>
    <row r="33" spans="2:15" ht="24.75" customHeight="1" x14ac:dyDescent="0.2">
      <c r="B33" s="8" t="s">
        <v>400</v>
      </c>
      <c r="C33" s="11"/>
      <c r="D33" s="50" t="s">
        <v>155</v>
      </c>
      <c r="E33" s="45">
        <v>12088.69</v>
      </c>
      <c r="F33" s="45">
        <v>1288.69</v>
      </c>
      <c r="G33" s="15">
        <f t="shared" si="0"/>
        <v>6044.3450000000003</v>
      </c>
      <c r="H33" s="15">
        <f t="shared" si="1"/>
        <v>644.34500000000003</v>
      </c>
      <c r="I33" s="9"/>
      <c r="J33" s="9">
        <v>2</v>
      </c>
      <c r="K33" s="15">
        <f t="shared" si="3"/>
        <v>5398</v>
      </c>
      <c r="L33" s="22"/>
      <c r="M33"/>
      <c r="N33"/>
      <c r="O33"/>
    </row>
    <row r="34" spans="2:15" ht="21.95" customHeight="1" x14ac:dyDescent="0.2">
      <c r="B34" s="8" t="s">
        <v>403</v>
      </c>
      <c r="C34" s="11"/>
      <c r="D34" s="50" t="s">
        <v>159</v>
      </c>
      <c r="E34" s="48">
        <v>7334.48</v>
      </c>
      <c r="F34" s="48">
        <v>334.48</v>
      </c>
      <c r="G34" s="15">
        <f t="shared" si="0"/>
        <v>3667.24</v>
      </c>
      <c r="H34" s="15">
        <f t="shared" si="1"/>
        <v>167.24</v>
      </c>
      <c r="I34" s="9"/>
      <c r="J34" s="9"/>
      <c r="K34" s="15">
        <f t="shared" si="3"/>
        <v>3500</v>
      </c>
      <c r="L34" s="22"/>
      <c r="M34"/>
      <c r="N34"/>
      <c r="O34"/>
    </row>
    <row r="35" spans="2:15" x14ac:dyDescent="0.2">
      <c r="B35" s="26" t="s">
        <v>407</v>
      </c>
      <c r="C35" s="88"/>
      <c r="D35" s="89" t="s">
        <v>163</v>
      </c>
      <c r="E35" s="48">
        <v>10714.2</v>
      </c>
      <c r="F35" s="48">
        <v>1039.6751040000001</v>
      </c>
      <c r="G35" s="15">
        <f t="shared" si="0"/>
        <v>5357.1</v>
      </c>
      <c r="H35" s="15">
        <f t="shared" si="1"/>
        <v>519.83755200000007</v>
      </c>
      <c r="I35" s="15"/>
      <c r="J35" s="15">
        <v>0</v>
      </c>
      <c r="K35" s="15">
        <f t="shared" si="3"/>
        <v>4837.2624480000004</v>
      </c>
      <c r="L35" s="22"/>
      <c r="N35" s="29"/>
    </row>
    <row r="36" spans="2:15" ht="21.95" customHeight="1" x14ac:dyDescent="0.2">
      <c r="B36" s="8" t="s">
        <v>410</v>
      </c>
      <c r="C36" s="11"/>
      <c r="D36" s="50" t="s">
        <v>157</v>
      </c>
      <c r="E36" s="45">
        <v>10117.799999999999</v>
      </c>
      <c r="F36" s="45">
        <v>932.80022399999984</v>
      </c>
      <c r="G36" s="15">
        <f t="shared" si="0"/>
        <v>5058.8999999999996</v>
      </c>
      <c r="H36" s="15">
        <f t="shared" si="1"/>
        <v>466.40011199999992</v>
      </c>
      <c r="I36" s="9"/>
      <c r="J36" s="9"/>
      <c r="K36" s="15">
        <f t="shared" si="3"/>
        <v>4592.4998879999994</v>
      </c>
      <c r="L36" s="22"/>
      <c r="M36"/>
      <c r="N36"/>
      <c r="O36"/>
    </row>
    <row r="37" spans="2:15" ht="21.95" customHeight="1" x14ac:dyDescent="0.2">
      <c r="D37" s="42" t="s">
        <v>165</v>
      </c>
      <c r="E37" s="73">
        <f>SUM(E7:E35)</f>
        <v>336278.60000000003</v>
      </c>
      <c r="F37" s="73">
        <f>SUM(F7:F35)</f>
        <v>35720.820448000006</v>
      </c>
      <c r="G37" s="43">
        <f>SUM(G7:G36)</f>
        <v>173198.2</v>
      </c>
      <c r="H37" s="43">
        <f>SUM(H7:H36)</f>
        <v>18326.810336000002</v>
      </c>
      <c r="I37" s="43">
        <f>SUM(I7:I36)</f>
        <v>0</v>
      </c>
      <c r="J37" s="43">
        <f>SUM(J7:J36)</f>
        <v>15</v>
      </c>
      <c r="K37" s="43">
        <f>SUM(K7:K36)</f>
        <v>154856.38966399999</v>
      </c>
    </row>
    <row r="38" spans="2:15" x14ac:dyDescent="0.2">
      <c r="B38" s="26"/>
      <c r="C38" s="26"/>
      <c r="D38" s="37"/>
      <c r="E38" s="15"/>
      <c r="F38" s="15"/>
      <c r="G38" s="15"/>
      <c r="H38" s="15"/>
      <c r="I38" s="15"/>
      <c r="J38" s="15"/>
      <c r="K38" s="15"/>
    </row>
    <row r="39" spans="2:15" x14ac:dyDescent="0.2">
      <c r="B39" s="26"/>
      <c r="C39" s="26"/>
      <c r="D39" s="37"/>
      <c r="E39" s="15"/>
      <c r="F39" s="15"/>
      <c r="G39" s="15"/>
      <c r="H39" s="15"/>
      <c r="I39" s="15"/>
      <c r="J39" s="15"/>
      <c r="K39" s="15"/>
    </row>
    <row r="40" spans="2:15" x14ac:dyDescent="0.2">
      <c r="B40" s="26"/>
      <c r="C40" s="26"/>
      <c r="D40" s="37"/>
      <c r="E40" s="15"/>
      <c r="F40" s="15"/>
      <c r="G40" s="15"/>
      <c r="H40" s="15"/>
      <c r="I40" s="15"/>
      <c r="J40" s="15"/>
      <c r="K40" s="15"/>
    </row>
    <row r="41" spans="2:15" x14ac:dyDescent="0.2">
      <c r="B41" s="26"/>
      <c r="C41" s="26"/>
      <c r="D41" s="37"/>
      <c r="E41" s="15"/>
      <c r="F41" s="15"/>
      <c r="G41" s="15"/>
      <c r="H41" s="15"/>
      <c r="I41" s="15"/>
      <c r="J41" s="15"/>
      <c r="K41" s="15"/>
    </row>
  </sheetData>
  <sortState xmlns:xlrd2="http://schemas.microsoft.com/office/spreadsheetml/2017/richdata2" ref="B8:R37">
    <sortCondition ref="B8:B37"/>
  </sortState>
  <phoneticPr fontId="0" type="noConversion"/>
  <pageMargins left="0.15748031496062992" right="0.27559055118110237" top="0.19685039370078741" bottom="0.51181102362204722" header="0.11811023622047245" footer="0"/>
  <pageSetup scale="92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P39"/>
  <sheetViews>
    <sheetView zoomScale="70" zoomScaleNormal="70" workbookViewId="0">
      <selection activeCell="N1" sqref="N1:O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.85546875" customWidth="1"/>
    <col min="5" max="5" width="1.5703125" customWidth="1"/>
    <col min="6" max="6" width="1.85546875" customWidth="1"/>
    <col min="7" max="7" width="1.42578125" customWidth="1"/>
    <col min="8" max="8" width="13.140625" bestFit="1" customWidth="1"/>
    <col min="9" max="9" width="13" customWidth="1"/>
    <col min="10" max="11" width="9.85546875" customWidth="1"/>
    <col min="12" max="12" width="12.85546875" bestFit="1" customWidth="1"/>
    <col min="13" max="13" width="44" customWidth="1"/>
  </cols>
  <sheetData>
    <row r="1" spans="2:16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6" ht="15" x14ac:dyDescent="0.25">
      <c r="E2" s="4" t="s">
        <v>166</v>
      </c>
      <c r="F2" s="2"/>
      <c r="G2" s="2"/>
      <c r="H2" s="2"/>
      <c r="I2" s="2"/>
      <c r="J2" s="2"/>
      <c r="K2" s="2"/>
      <c r="L2" s="2"/>
      <c r="M2" s="14" t="str">
        <f>PRESIDENCIA!L2</f>
        <v>30 DE NOVIEMBRE DE 2018</v>
      </c>
    </row>
    <row r="3" spans="2:16" x14ac:dyDescent="0.2">
      <c r="E3" s="14" t="str">
        <f>PRESIDENCIA!E3</f>
        <v>SEGUNDA QUINCENA DE NOVIEMBRE DE 2018</v>
      </c>
      <c r="F3" s="2"/>
      <c r="G3" s="2"/>
      <c r="H3" s="2"/>
      <c r="I3" s="2"/>
      <c r="J3" s="2"/>
      <c r="K3" s="2"/>
      <c r="L3" s="2"/>
    </row>
    <row r="4" spans="2:16" x14ac:dyDescent="0.2">
      <c r="E4" s="5"/>
      <c r="F4" s="2"/>
      <c r="G4" s="2"/>
      <c r="H4" s="2"/>
      <c r="I4" s="2"/>
      <c r="J4" s="2"/>
      <c r="K4" s="2"/>
      <c r="L4" s="2"/>
    </row>
    <row r="5" spans="2:16" x14ac:dyDescent="0.2">
      <c r="B5" s="6" t="s">
        <v>2</v>
      </c>
      <c r="C5" s="6"/>
      <c r="D5" s="6" t="s">
        <v>8</v>
      </c>
      <c r="E5" s="44" t="s">
        <v>3</v>
      </c>
      <c r="F5" s="44" t="s">
        <v>31</v>
      </c>
      <c r="G5" s="44" t="s">
        <v>37</v>
      </c>
      <c r="H5" s="7" t="s">
        <v>3</v>
      </c>
      <c r="I5" s="7" t="s">
        <v>31</v>
      </c>
      <c r="J5" s="25" t="s">
        <v>37</v>
      </c>
      <c r="K5" s="17" t="s">
        <v>27</v>
      </c>
      <c r="L5" s="7" t="s">
        <v>4</v>
      </c>
      <c r="M5" s="6" t="s">
        <v>5</v>
      </c>
    </row>
    <row r="6" spans="2:16" ht="2.25" customHeight="1" x14ac:dyDescent="0.2">
      <c r="E6" s="47"/>
      <c r="F6" s="47"/>
      <c r="G6" s="47"/>
    </row>
    <row r="7" spans="2:16" ht="24.95" customHeight="1" x14ac:dyDescent="0.2">
      <c r="B7" s="21" t="s">
        <v>433</v>
      </c>
      <c r="C7" s="11"/>
      <c r="D7" s="50" t="s">
        <v>210</v>
      </c>
      <c r="E7" s="45">
        <v>7334.48</v>
      </c>
      <c r="F7" s="45">
        <v>334.48</v>
      </c>
      <c r="G7" s="45"/>
      <c r="H7" s="9">
        <f t="shared" ref="H7:H35" si="0">+E7/2</f>
        <v>3667.24</v>
      </c>
      <c r="I7" s="9">
        <f t="shared" ref="I7:I35" si="1">+F7/2</f>
        <v>167.24</v>
      </c>
      <c r="J7" s="9">
        <f t="shared" ref="J7:J35" si="2">+G7/2</f>
        <v>0</v>
      </c>
      <c r="K7" s="9"/>
      <c r="L7" s="15">
        <f>+H7-I7+J7-K7</f>
        <v>3500</v>
      </c>
      <c r="M7" s="22"/>
    </row>
    <row r="8" spans="2:16" ht="24.95" customHeight="1" x14ac:dyDescent="0.2">
      <c r="B8" s="21" t="s">
        <v>431</v>
      </c>
      <c r="C8" s="93"/>
      <c r="D8" s="90" t="s">
        <v>206</v>
      </c>
      <c r="E8" s="48">
        <v>9895.58</v>
      </c>
      <c r="F8" s="48">
        <v>895.58</v>
      </c>
      <c r="G8" s="48"/>
      <c r="H8" s="9">
        <f t="shared" si="0"/>
        <v>4947.79</v>
      </c>
      <c r="I8" s="9">
        <f t="shared" si="1"/>
        <v>447.79</v>
      </c>
      <c r="J8" s="9">
        <f t="shared" si="2"/>
        <v>0</v>
      </c>
      <c r="K8" s="15">
        <v>0</v>
      </c>
      <c r="L8" s="15">
        <f>+H8-I8+J8-K8</f>
        <v>4500</v>
      </c>
      <c r="M8" s="22"/>
      <c r="N8" s="23"/>
      <c r="O8" s="23"/>
      <c r="P8" s="43"/>
    </row>
    <row r="9" spans="2:16" ht="24.95" customHeight="1" x14ac:dyDescent="0.2">
      <c r="B9" s="108" t="s">
        <v>411</v>
      </c>
      <c r="C9" s="11"/>
      <c r="D9" s="50" t="s">
        <v>167</v>
      </c>
      <c r="E9" s="45">
        <v>13614.64</v>
      </c>
      <c r="F9" s="45">
        <v>1614.64</v>
      </c>
      <c r="G9" s="45"/>
      <c r="H9" s="9">
        <f t="shared" si="0"/>
        <v>6807.32</v>
      </c>
      <c r="I9" s="9">
        <f t="shared" si="1"/>
        <v>807.32</v>
      </c>
      <c r="J9" s="9">
        <f t="shared" si="2"/>
        <v>0</v>
      </c>
      <c r="K9" s="9"/>
      <c r="L9" s="9">
        <f>H9-I9+J9-K9</f>
        <v>6000</v>
      </c>
      <c r="M9" s="10"/>
    </row>
    <row r="10" spans="2:16" ht="24.95" customHeight="1" x14ac:dyDescent="0.2">
      <c r="B10" s="16" t="s">
        <v>426</v>
      </c>
      <c r="C10" s="51"/>
      <c r="D10" s="51" t="s">
        <v>177</v>
      </c>
      <c r="E10" s="69">
        <v>12343.01</v>
      </c>
      <c r="F10" s="70">
        <v>1343.01</v>
      </c>
      <c r="G10" s="70"/>
      <c r="H10" s="9">
        <f t="shared" si="0"/>
        <v>6171.5050000000001</v>
      </c>
      <c r="I10" s="9">
        <f t="shared" si="1"/>
        <v>671.505</v>
      </c>
      <c r="J10" s="9">
        <f t="shared" si="2"/>
        <v>0</v>
      </c>
      <c r="K10" s="38"/>
      <c r="L10" s="38">
        <f>H10-I10+J10-K10</f>
        <v>5500</v>
      </c>
      <c r="M10" s="22"/>
      <c r="N10" s="23"/>
      <c r="O10" s="23"/>
      <c r="P10" s="23"/>
    </row>
    <row r="11" spans="2:16" ht="24.95" customHeight="1" x14ac:dyDescent="0.2">
      <c r="B11" s="21" t="s">
        <v>437</v>
      </c>
      <c r="C11" s="37"/>
      <c r="D11" s="49" t="s">
        <v>205</v>
      </c>
      <c r="E11" s="48">
        <v>6733.12</v>
      </c>
      <c r="F11" s="48">
        <v>233.12</v>
      </c>
      <c r="G11" s="48"/>
      <c r="H11" s="9">
        <f t="shared" si="0"/>
        <v>3366.56</v>
      </c>
      <c r="I11" s="9">
        <f t="shared" si="1"/>
        <v>116.56</v>
      </c>
      <c r="J11" s="9">
        <f t="shared" si="2"/>
        <v>0</v>
      </c>
      <c r="K11" s="15">
        <v>0</v>
      </c>
      <c r="L11" s="15">
        <f>+H11-I11+J11-K11</f>
        <v>3250</v>
      </c>
      <c r="M11" s="22"/>
      <c r="N11" s="23"/>
      <c r="O11" s="23"/>
      <c r="P11" s="43"/>
    </row>
    <row r="12" spans="2:16" ht="24.95" customHeight="1" x14ac:dyDescent="0.2">
      <c r="B12" s="108" t="s">
        <v>416</v>
      </c>
      <c r="C12" s="11"/>
      <c r="D12" s="50" t="s">
        <v>167</v>
      </c>
      <c r="E12" s="45">
        <v>8705.1</v>
      </c>
      <c r="F12" s="45">
        <v>705.1</v>
      </c>
      <c r="G12" s="45"/>
      <c r="H12" s="9">
        <f t="shared" si="0"/>
        <v>4352.55</v>
      </c>
      <c r="I12" s="9">
        <f t="shared" si="1"/>
        <v>352.55</v>
      </c>
      <c r="J12" s="9">
        <f t="shared" si="2"/>
        <v>0</v>
      </c>
      <c r="K12" s="9"/>
      <c r="L12" s="9">
        <f t="shared" ref="L12:L18" si="3">H12-I12+J12-K12</f>
        <v>4000</v>
      </c>
      <c r="M12" s="10"/>
    </row>
    <row r="13" spans="2:16" ht="24.95" customHeight="1" x14ac:dyDescent="0.2">
      <c r="B13" s="108" t="s">
        <v>415</v>
      </c>
      <c r="C13" s="11"/>
      <c r="D13" s="50" t="s">
        <v>170</v>
      </c>
      <c r="E13" s="45">
        <v>9895.58</v>
      </c>
      <c r="F13" s="45">
        <v>895.58</v>
      </c>
      <c r="G13" s="45"/>
      <c r="H13" s="9">
        <f t="shared" si="0"/>
        <v>4947.79</v>
      </c>
      <c r="I13" s="9">
        <f t="shared" si="1"/>
        <v>447.79</v>
      </c>
      <c r="J13" s="9">
        <f t="shared" si="2"/>
        <v>0</v>
      </c>
      <c r="K13" s="9"/>
      <c r="L13" s="9">
        <f t="shared" si="3"/>
        <v>4500</v>
      </c>
      <c r="M13" s="10"/>
    </row>
    <row r="14" spans="2:16" ht="24.95" customHeight="1" x14ac:dyDescent="0.2">
      <c r="B14" s="108" t="s">
        <v>419</v>
      </c>
      <c r="C14" s="11"/>
      <c r="D14" s="50" t="s">
        <v>173</v>
      </c>
      <c r="E14" s="45">
        <v>13614.64</v>
      </c>
      <c r="F14" s="45">
        <v>1614.64</v>
      </c>
      <c r="G14" s="45"/>
      <c r="H14" s="9">
        <f>+E14/2/15*14</f>
        <v>6353.4986666666664</v>
      </c>
      <c r="I14" s="9">
        <f>+F14/2/15*14</f>
        <v>753.49866666666674</v>
      </c>
      <c r="J14" s="9">
        <f t="shared" si="2"/>
        <v>0</v>
      </c>
      <c r="K14" s="9"/>
      <c r="L14" s="9">
        <f t="shared" si="3"/>
        <v>5600</v>
      </c>
      <c r="M14" s="10"/>
    </row>
    <row r="15" spans="2:16" ht="24.95" customHeight="1" x14ac:dyDescent="0.2">
      <c r="B15" s="108" t="s">
        <v>420</v>
      </c>
      <c r="C15" s="11"/>
      <c r="D15" s="50" t="s">
        <v>174</v>
      </c>
      <c r="E15" s="45">
        <v>13614.64</v>
      </c>
      <c r="F15" s="45">
        <v>1614.64</v>
      </c>
      <c r="G15" s="45"/>
      <c r="H15" s="9">
        <f t="shared" si="0"/>
        <v>6807.32</v>
      </c>
      <c r="I15" s="9">
        <f t="shared" si="1"/>
        <v>807.32</v>
      </c>
      <c r="J15" s="9">
        <f t="shared" si="2"/>
        <v>0</v>
      </c>
      <c r="K15" s="9"/>
      <c r="L15" s="9">
        <f t="shared" si="3"/>
        <v>6000</v>
      </c>
      <c r="M15" s="10"/>
    </row>
    <row r="16" spans="2:16" ht="24.95" customHeight="1" x14ac:dyDescent="0.2">
      <c r="B16" s="108" t="s">
        <v>414</v>
      </c>
      <c r="C16" s="11"/>
      <c r="D16" s="50" t="s">
        <v>169</v>
      </c>
      <c r="E16" s="45">
        <v>5564.94</v>
      </c>
      <c r="F16" s="45">
        <v>64.94</v>
      </c>
      <c r="G16" s="45"/>
      <c r="H16" s="9">
        <f t="shared" si="0"/>
        <v>2782.47</v>
      </c>
      <c r="I16" s="9">
        <f t="shared" si="1"/>
        <v>32.47</v>
      </c>
      <c r="J16" s="9">
        <f t="shared" si="2"/>
        <v>0</v>
      </c>
      <c r="K16" s="9"/>
      <c r="L16" s="9">
        <f t="shared" si="3"/>
        <v>2750</v>
      </c>
      <c r="M16" s="10"/>
    </row>
    <row r="17" spans="2:16" ht="24.95" customHeight="1" x14ac:dyDescent="0.2">
      <c r="B17" s="108" t="s">
        <v>438</v>
      </c>
      <c r="C17" s="11"/>
      <c r="D17" s="50" t="s">
        <v>177</v>
      </c>
      <c r="E17" s="69">
        <v>12343.01</v>
      </c>
      <c r="F17" s="70">
        <v>1343.01</v>
      </c>
      <c r="G17" s="45"/>
      <c r="H17" s="9">
        <f t="shared" si="0"/>
        <v>6171.5050000000001</v>
      </c>
      <c r="I17" s="9">
        <f t="shared" si="1"/>
        <v>671.505</v>
      </c>
      <c r="J17" s="9">
        <f t="shared" si="2"/>
        <v>0</v>
      </c>
      <c r="K17" s="9"/>
      <c r="L17" s="9">
        <f t="shared" si="3"/>
        <v>5500</v>
      </c>
      <c r="M17" s="10"/>
    </row>
    <row r="18" spans="2:16" ht="24.95" customHeight="1" x14ac:dyDescent="0.2">
      <c r="B18" s="108" t="s">
        <v>425</v>
      </c>
      <c r="C18" s="11"/>
      <c r="D18" s="50" t="s">
        <v>237</v>
      </c>
      <c r="E18" s="45">
        <v>6125.98</v>
      </c>
      <c r="F18" s="45">
        <v>125.98</v>
      </c>
      <c r="G18" s="45"/>
      <c r="H18" s="9">
        <f t="shared" si="0"/>
        <v>3062.99</v>
      </c>
      <c r="I18" s="9">
        <f t="shared" si="1"/>
        <v>62.99</v>
      </c>
      <c r="J18" s="9">
        <f t="shared" si="2"/>
        <v>0</v>
      </c>
      <c r="K18" s="9"/>
      <c r="L18" s="9">
        <f t="shared" si="3"/>
        <v>3000</v>
      </c>
      <c r="M18" s="10"/>
    </row>
    <row r="19" spans="2:16" s="23" customFormat="1" ht="21.95" customHeight="1" x14ac:dyDescent="0.2">
      <c r="B19" s="21" t="s">
        <v>435</v>
      </c>
      <c r="C19" s="93"/>
      <c r="D19" s="90" t="s">
        <v>20</v>
      </c>
      <c r="E19" s="48">
        <v>9077</v>
      </c>
      <c r="F19" s="48">
        <v>764.60640000000012</v>
      </c>
      <c r="G19" s="48"/>
      <c r="H19" s="9">
        <f t="shared" si="0"/>
        <v>4538.5</v>
      </c>
      <c r="I19" s="9">
        <f t="shared" si="1"/>
        <v>382.30320000000006</v>
      </c>
      <c r="J19" s="9">
        <f t="shared" si="2"/>
        <v>0</v>
      </c>
      <c r="K19" s="15">
        <v>0</v>
      </c>
      <c r="L19" s="15">
        <f>+H19-I19+J19-K19</f>
        <v>4156.1967999999997</v>
      </c>
      <c r="M19" s="22"/>
      <c r="P19" s="43"/>
    </row>
    <row r="20" spans="2:16" ht="24.95" customHeight="1" x14ac:dyDescent="0.2">
      <c r="B20" s="108" t="s">
        <v>421</v>
      </c>
      <c r="C20" s="11"/>
      <c r="D20" s="50" t="s">
        <v>175</v>
      </c>
      <c r="E20" s="45">
        <v>9895.58</v>
      </c>
      <c r="F20" s="45">
        <v>895.58</v>
      </c>
      <c r="G20" s="45"/>
      <c r="H20" s="9">
        <f t="shared" si="0"/>
        <v>4947.79</v>
      </c>
      <c r="I20" s="9">
        <f t="shared" si="1"/>
        <v>447.79</v>
      </c>
      <c r="J20" s="9">
        <f t="shared" si="2"/>
        <v>0</v>
      </c>
      <c r="K20" s="9"/>
      <c r="L20" s="9">
        <f>H20-I20+J20-K20</f>
        <v>4500</v>
      </c>
      <c r="M20" s="10"/>
    </row>
    <row r="21" spans="2:16" ht="24.95" customHeight="1" x14ac:dyDescent="0.2">
      <c r="B21" s="21" t="s">
        <v>436</v>
      </c>
      <c r="C21" s="93"/>
      <c r="D21" s="90" t="s">
        <v>191</v>
      </c>
      <c r="E21" s="48">
        <v>5564.94</v>
      </c>
      <c r="F21" s="48">
        <v>64.94</v>
      </c>
      <c r="G21" s="48"/>
      <c r="H21" s="9">
        <f t="shared" si="0"/>
        <v>2782.47</v>
      </c>
      <c r="I21" s="9">
        <f t="shared" si="1"/>
        <v>32.47</v>
      </c>
      <c r="J21" s="9">
        <f t="shared" si="2"/>
        <v>0</v>
      </c>
      <c r="K21" s="15"/>
      <c r="L21" s="15">
        <f>+H21-I21+J21-K21</f>
        <v>2750</v>
      </c>
      <c r="M21" s="22"/>
      <c r="N21" s="23"/>
      <c r="O21" s="23"/>
      <c r="P21" s="43"/>
    </row>
    <row r="22" spans="2:16" ht="24.95" customHeight="1" x14ac:dyDescent="0.2">
      <c r="B22" s="108" t="s">
        <v>424</v>
      </c>
      <c r="C22" s="11"/>
      <c r="D22" s="50" t="s">
        <v>177</v>
      </c>
      <c r="E22" s="69">
        <v>12343.01</v>
      </c>
      <c r="F22" s="70">
        <v>1343.01</v>
      </c>
      <c r="G22" s="45"/>
      <c r="H22" s="9">
        <f t="shared" si="0"/>
        <v>6171.5050000000001</v>
      </c>
      <c r="I22" s="9">
        <f t="shared" si="1"/>
        <v>671.505</v>
      </c>
      <c r="J22" s="9">
        <f t="shared" si="2"/>
        <v>0</v>
      </c>
      <c r="K22" s="9"/>
      <c r="L22" s="9">
        <f>H22-I22+J22-K22</f>
        <v>5500</v>
      </c>
      <c r="M22" s="10"/>
    </row>
    <row r="23" spans="2:16" ht="24.95" customHeight="1" x14ac:dyDescent="0.2">
      <c r="B23" s="108" t="s">
        <v>418</v>
      </c>
      <c r="C23" s="11"/>
      <c r="D23" s="50" t="s">
        <v>172</v>
      </c>
      <c r="E23" s="45">
        <v>13614.64</v>
      </c>
      <c r="F23" s="45">
        <v>1614.64</v>
      </c>
      <c r="G23" s="45"/>
      <c r="H23" s="9">
        <f t="shared" si="0"/>
        <v>6807.32</v>
      </c>
      <c r="I23" s="9">
        <f t="shared" si="1"/>
        <v>807.32</v>
      </c>
      <c r="J23" s="9">
        <f t="shared" si="2"/>
        <v>0</v>
      </c>
      <c r="K23" s="9"/>
      <c r="L23" s="9">
        <f>H23-I23+J23-K23</f>
        <v>6000</v>
      </c>
      <c r="M23" s="10"/>
    </row>
    <row r="24" spans="2:16" s="23" customFormat="1" ht="24.75" customHeight="1" x14ac:dyDescent="0.2">
      <c r="B24" s="108" t="s">
        <v>412</v>
      </c>
      <c r="C24" s="11"/>
      <c r="D24" s="50" t="s">
        <v>168</v>
      </c>
      <c r="E24" s="45">
        <v>13614.64</v>
      </c>
      <c r="F24" s="45">
        <v>1614.64</v>
      </c>
      <c r="G24" s="45"/>
      <c r="H24" s="9">
        <f t="shared" si="0"/>
        <v>6807.32</v>
      </c>
      <c r="I24" s="9">
        <f t="shared" si="1"/>
        <v>807.32</v>
      </c>
      <c r="J24" s="9">
        <f t="shared" si="2"/>
        <v>0</v>
      </c>
      <c r="K24" s="9"/>
      <c r="L24" s="9">
        <f>H24-I24+J24-K24</f>
        <v>6000</v>
      </c>
      <c r="M24" s="10"/>
      <c r="N24"/>
      <c r="O24"/>
      <c r="P24"/>
    </row>
    <row r="25" spans="2:16" ht="24.95" customHeight="1" x14ac:dyDescent="0.2">
      <c r="B25" s="108" t="s">
        <v>417</v>
      </c>
      <c r="C25" s="11"/>
      <c r="D25" s="50" t="s">
        <v>171</v>
      </c>
      <c r="E25" s="45">
        <v>13614.64</v>
      </c>
      <c r="F25" s="45">
        <v>1614.64</v>
      </c>
      <c r="G25" s="45"/>
      <c r="H25" s="9">
        <f t="shared" si="0"/>
        <v>6807.32</v>
      </c>
      <c r="I25" s="9">
        <f t="shared" si="1"/>
        <v>807.32</v>
      </c>
      <c r="J25" s="9">
        <f t="shared" si="2"/>
        <v>0</v>
      </c>
      <c r="K25" s="9"/>
      <c r="L25" s="9">
        <f>H25-I25+J25-K25</f>
        <v>6000</v>
      </c>
      <c r="M25" s="10"/>
    </row>
    <row r="26" spans="2:16" s="23" customFormat="1" ht="21.95" customHeight="1" x14ac:dyDescent="0.2">
      <c r="B26" s="108" t="s">
        <v>422</v>
      </c>
      <c r="C26" s="11"/>
      <c r="D26" s="50" t="s">
        <v>176</v>
      </c>
      <c r="E26" s="45">
        <v>5564.94</v>
      </c>
      <c r="F26" s="45">
        <v>64.94</v>
      </c>
      <c r="G26" s="45"/>
      <c r="H26" s="9">
        <f t="shared" si="0"/>
        <v>2782.47</v>
      </c>
      <c r="I26" s="9">
        <f t="shared" si="1"/>
        <v>32.47</v>
      </c>
      <c r="J26" s="9">
        <f t="shared" si="2"/>
        <v>0</v>
      </c>
      <c r="K26" s="9"/>
      <c r="L26" s="9">
        <f>H26-I26+J26-K26</f>
        <v>2750</v>
      </c>
      <c r="M26" s="10"/>
      <c r="N26"/>
      <c r="O26"/>
      <c r="P26"/>
    </row>
    <row r="27" spans="2:16" s="23" customFormat="1" ht="21.95" customHeight="1" x14ac:dyDescent="0.2">
      <c r="B27" s="21" t="s">
        <v>430</v>
      </c>
      <c r="C27" s="93"/>
      <c r="D27" s="90" t="s">
        <v>14</v>
      </c>
      <c r="E27" s="48">
        <v>5884.2</v>
      </c>
      <c r="F27" s="48">
        <v>99.67228799999998</v>
      </c>
      <c r="G27" s="48"/>
      <c r="H27" s="9">
        <f t="shared" si="0"/>
        <v>2942.1</v>
      </c>
      <c r="I27" s="9">
        <f t="shared" si="1"/>
        <v>49.83614399999999</v>
      </c>
      <c r="J27" s="9">
        <f t="shared" si="2"/>
        <v>0</v>
      </c>
      <c r="K27" s="15"/>
      <c r="L27" s="15">
        <f>+H27-I27+J27-K27</f>
        <v>2892.263856</v>
      </c>
      <c r="M27" s="22"/>
      <c r="P27" s="43"/>
    </row>
    <row r="28" spans="2:16" s="23" customFormat="1" ht="21.95" customHeight="1" x14ac:dyDescent="0.2">
      <c r="B28" s="108" t="s">
        <v>427</v>
      </c>
      <c r="C28" s="11"/>
      <c r="D28" s="50" t="s">
        <v>169</v>
      </c>
      <c r="E28" s="45">
        <v>5564.94</v>
      </c>
      <c r="F28" s="45">
        <v>64.94</v>
      </c>
      <c r="G28" s="45"/>
      <c r="H28" s="9">
        <f t="shared" si="0"/>
        <v>2782.47</v>
      </c>
      <c r="I28" s="9">
        <f t="shared" si="1"/>
        <v>32.47</v>
      </c>
      <c r="J28" s="9">
        <f t="shared" si="2"/>
        <v>0</v>
      </c>
      <c r="K28" s="9"/>
      <c r="L28" s="9">
        <f>H28-I28+J28-K28</f>
        <v>2750</v>
      </c>
      <c r="M28" s="10"/>
      <c r="N28"/>
      <c r="O28"/>
      <c r="P28"/>
    </row>
    <row r="29" spans="2:16" s="23" customFormat="1" ht="32.25" customHeight="1" x14ac:dyDescent="0.2">
      <c r="B29" s="21" t="s">
        <v>432</v>
      </c>
      <c r="C29" s="93"/>
      <c r="D29" s="90" t="s">
        <v>207</v>
      </c>
      <c r="E29" s="48">
        <v>5564.94</v>
      </c>
      <c r="F29" s="48">
        <v>64.94</v>
      </c>
      <c r="G29" s="48"/>
      <c r="H29" s="9">
        <f t="shared" si="0"/>
        <v>2782.47</v>
      </c>
      <c r="I29" s="9">
        <f t="shared" si="1"/>
        <v>32.47</v>
      </c>
      <c r="J29" s="9">
        <f t="shared" si="2"/>
        <v>0</v>
      </c>
      <c r="K29" s="15"/>
      <c r="L29" s="15">
        <f>+H29-I29+J29-K29</f>
        <v>2750</v>
      </c>
      <c r="M29" s="22"/>
      <c r="P29" s="43"/>
    </row>
    <row r="30" spans="2:16" s="23" customFormat="1" ht="21.95" customHeight="1" x14ac:dyDescent="0.2">
      <c r="B30" s="21" t="s">
        <v>428</v>
      </c>
      <c r="C30" s="93"/>
      <c r="D30" s="90" t="s">
        <v>13</v>
      </c>
      <c r="E30" s="48">
        <v>7334.48</v>
      </c>
      <c r="F30" s="48">
        <v>334.48</v>
      </c>
      <c r="G30" s="48"/>
      <c r="H30" s="9">
        <f t="shared" si="0"/>
        <v>3667.24</v>
      </c>
      <c r="I30" s="9">
        <f t="shared" si="1"/>
        <v>167.24</v>
      </c>
      <c r="J30" s="9">
        <f t="shared" si="2"/>
        <v>0</v>
      </c>
      <c r="K30" s="15"/>
      <c r="L30" s="15">
        <f>+H30-I30+J30-K30</f>
        <v>3500</v>
      </c>
      <c r="M30" s="22"/>
      <c r="P30" s="43"/>
    </row>
    <row r="31" spans="2:16" ht="24.95" customHeight="1" x14ac:dyDescent="0.2">
      <c r="B31" s="21" t="s">
        <v>429</v>
      </c>
      <c r="C31" s="93"/>
      <c r="D31" s="90" t="s">
        <v>13</v>
      </c>
      <c r="E31" s="48">
        <v>7066.5</v>
      </c>
      <c r="F31" s="48">
        <v>269.39652799999999</v>
      </c>
      <c r="G31" s="48"/>
      <c r="H31" s="9">
        <f t="shared" si="0"/>
        <v>3533.25</v>
      </c>
      <c r="I31" s="9">
        <f t="shared" si="1"/>
        <v>134.69826399999999</v>
      </c>
      <c r="J31" s="9">
        <f t="shared" si="2"/>
        <v>0</v>
      </c>
      <c r="K31" s="15"/>
      <c r="L31" s="15">
        <f>+H31-I31+J31-K31</f>
        <v>3398.5517359999999</v>
      </c>
      <c r="M31" s="22"/>
      <c r="N31" s="23"/>
      <c r="O31" s="23"/>
      <c r="P31" s="43"/>
    </row>
    <row r="32" spans="2:16" ht="24.95" customHeight="1" x14ac:dyDescent="0.2">
      <c r="B32" s="21" t="s">
        <v>423</v>
      </c>
      <c r="C32" s="93"/>
      <c r="D32" s="50" t="s">
        <v>176</v>
      </c>
      <c r="E32" s="45">
        <v>5564.94</v>
      </c>
      <c r="F32" s="45">
        <v>64.94</v>
      </c>
      <c r="G32" s="48"/>
      <c r="H32" s="9">
        <f t="shared" si="0"/>
        <v>2782.47</v>
      </c>
      <c r="I32" s="9">
        <f t="shared" si="1"/>
        <v>32.47</v>
      </c>
      <c r="J32" s="9">
        <f t="shared" si="2"/>
        <v>0</v>
      </c>
      <c r="K32" s="15"/>
      <c r="L32" s="9">
        <f>H32-I32+J32-K32</f>
        <v>2750</v>
      </c>
      <c r="M32" s="22"/>
      <c r="N32" s="23"/>
      <c r="O32" s="23"/>
      <c r="P32" s="29"/>
    </row>
    <row r="33" spans="2:16" s="23" customFormat="1" ht="21.95" customHeight="1" x14ac:dyDescent="0.2">
      <c r="B33" s="21" t="s">
        <v>434</v>
      </c>
      <c r="C33" s="11"/>
      <c r="D33" s="50" t="s">
        <v>223</v>
      </c>
      <c r="E33" s="45">
        <v>7334.48</v>
      </c>
      <c r="F33" s="45">
        <v>334.48</v>
      </c>
      <c r="G33" s="45"/>
      <c r="H33" s="9">
        <f t="shared" si="0"/>
        <v>3667.24</v>
      </c>
      <c r="I33" s="9">
        <f t="shared" si="1"/>
        <v>167.24</v>
      </c>
      <c r="J33" s="9">
        <f t="shared" si="2"/>
        <v>0</v>
      </c>
      <c r="K33" s="9"/>
      <c r="L33" s="15">
        <f>+H33-I33+J33-K33</f>
        <v>3500</v>
      </c>
      <c r="M33" s="22"/>
      <c r="N33"/>
      <c r="O33"/>
      <c r="P33"/>
    </row>
    <row r="34" spans="2:16" s="23" customFormat="1" ht="21.95" customHeight="1" x14ac:dyDescent="0.2">
      <c r="B34" s="108" t="s">
        <v>413</v>
      </c>
      <c r="C34" s="11"/>
      <c r="D34" s="50" t="s">
        <v>167</v>
      </c>
      <c r="E34" s="45">
        <v>8705.1</v>
      </c>
      <c r="F34" s="45">
        <v>705.1</v>
      </c>
      <c r="G34" s="45"/>
      <c r="H34" s="9">
        <f t="shared" si="0"/>
        <v>4352.55</v>
      </c>
      <c r="I34" s="9">
        <f t="shared" si="1"/>
        <v>352.55</v>
      </c>
      <c r="J34" s="9">
        <f t="shared" si="2"/>
        <v>0</v>
      </c>
      <c r="K34" s="9"/>
      <c r="L34" s="9">
        <f>H34-I34+J34-K34</f>
        <v>4000</v>
      </c>
      <c r="M34" s="10"/>
      <c r="N34"/>
      <c r="O34"/>
      <c r="P34"/>
    </row>
    <row r="35" spans="2:16" s="23" customFormat="1" ht="21.95" customHeight="1" x14ac:dyDescent="0.2">
      <c r="B35" s="108" t="s">
        <v>236</v>
      </c>
      <c r="C35" s="11"/>
      <c r="D35" s="50" t="s">
        <v>177</v>
      </c>
      <c r="E35" s="69">
        <v>12343.01</v>
      </c>
      <c r="F35" s="70">
        <v>1343.01</v>
      </c>
      <c r="G35" s="45"/>
      <c r="H35" s="9">
        <f t="shared" si="0"/>
        <v>6171.5050000000001</v>
      </c>
      <c r="I35" s="9">
        <f t="shared" si="1"/>
        <v>671.505</v>
      </c>
      <c r="J35" s="9">
        <f t="shared" si="2"/>
        <v>0</v>
      </c>
      <c r="K35" s="9"/>
      <c r="L35" s="9">
        <f>H35-I35+J35-K35</f>
        <v>5500</v>
      </c>
      <c r="M35" s="10"/>
      <c r="N35"/>
      <c r="O35"/>
      <c r="P35"/>
    </row>
    <row r="36" spans="2:16" s="23" customFormat="1" ht="21.95" customHeight="1" x14ac:dyDescent="0.2">
      <c r="B36" s="21"/>
      <c r="C36" s="37"/>
      <c r="D36" s="50"/>
      <c r="E36" s="45"/>
      <c r="F36" s="45"/>
      <c r="G36" s="45"/>
      <c r="H36" s="9"/>
      <c r="I36" s="9"/>
      <c r="J36" s="9"/>
      <c r="K36" s="9"/>
      <c r="L36" s="9"/>
      <c r="M36" s="10"/>
      <c r="P36" s="43"/>
    </row>
    <row r="37" spans="2:16" ht="21.95" customHeight="1" x14ac:dyDescent="0.2">
      <c r="D37" s="12" t="s">
        <v>6</v>
      </c>
      <c r="E37" s="46">
        <f>SUM(E6:E33)</f>
        <v>247388.59000000008</v>
      </c>
      <c r="F37" s="46">
        <f>SUM(F6:F33)</f>
        <v>19994.565215999999</v>
      </c>
      <c r="G37" s="46">
        <f>SUM(G6:G33)</f>
        <v>0</v>
      </c>
      <c r="H37" s="13">
        <f>SUM(H6:H36)</f>
        <v>133764.52866666668</v>
      </c>
      <c r="I37" s="13">
        <f>SUM(I6:I36)</f>
        <v>10967.516274666665</v>
      </c>
      <c r="J37" s="13">
        <f>SUM(J6:J36)</f>
        <v>0</v>
      </c>
      <c r="K37" s="13">
        <f>SUM(K6:K36)</f>
        <v>0</v>
      </c>
      <c r="L37" s="13">
        <f>SUM(L6:L36)</f>
        <v>122797.012392</v>
      </c>
    </row>
    <row r="38" spans="2:16" ht="21.95" customHeight="1" x14ac:dyDescent="0.2">
      <c r="D38" s="12"/>
      <c r="E38" s="13"/>
      <c r="F38" s="13"/>
      <c r="G38" s="13"/>
      <c r="H38" s="13"/>
      <c r="I38" s="13"/>
      <c r="J38" s="13"/>
      <c r="K38" s="13"/>
      <c r="L38" s="13"/>
    </row>
    <row r="39" spans="2:16" ht="21.95" customHeight="1" x14ac:dyDescent="0.2"/>
  </sheetData>
  <sortState xmlns:xlrd2="http://schemas.microsoft.com/office/spreadsheetml/2017/richdata2" ref="B7:S35">
    <sortCondition ref="B7:B35"/>
  </sortState>
  <phoneticPr fontId="0" type="noConversion"/>
  <pageMargins left="0.15748031496062992" right="0.11811023622047245" top="0.55118110236220474" bottom="0.59055118110236227" header="0" footer="0"/>
  <pageSetup scale="6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M36"/>
  <sheetViews>
    <sheetView tabSelected="1" zoomScale="90" zoomScaleNormal="90" workbookViewId="0">
      <selection activeCell="B13" sqref="B13"/>
    </sheetView>
  </sheetViews>
  <sheetFormatPr baseColWidth="10" defaultRowHeight="12.75" x14ac:dyDescent="0.2"/>
  <cols>
    <col min="1" max="1" width="1.7109375" style="23" customWidth="1"/>
    <col min="2" max="2" width="35.85546875" style="23" bestFit="1" customWidth="1"/>
    <col min="3" max="3" width="2.28515625" style="23" customWidth="1"/>
    <col min="4" max="4" width="16" style="23" customWidth="1"/>
    <col min="5" max="5" width="1.5703125" style="23" customWidth="1"/>
    <col min="6" max="6" width="1.28515625" style="23" customWidth="1"/>
    <col min="7" max="7" width="12.140625" style="23" bestFit="1" customWidth="1"/>
    <col min="8" max="8" width="11.140625" style="23" bestFit="1" customWidth="1"/>
    <col min="9" max="9" width="11.85546875" style="23" customWidth="1"/>
    <col min="10" max="10" width="9.140625" style="23" customWidth="1"/>
    <col min="11" max="11" width="12.140625" style="23" bestFit="1" customWidth="1"/>
    <col min="12" max="12" width="25.42578125" style="23" customWidth="1"/>
    <col min="13" max="16384" width="11.42578125" style="23"/>
  </cols>
  <sheetData>
    <row r="1" spans="1:12" ht="18" x14ac:dyDescent="0.25">
      <c r="A1" s="23" t="s">
        <v>28</v>
      </c>
      <c r="B1" s="68"/>
      <c r="C1" s="68"/>
      <c r="D1" s="68"/>
      <c r="E1" s="100" t="s">
        <v>0</v>
      </c>
      <c r="F1" s="101"/>
      <c r="G1" s="101"/>
      <c r="H1" s="101"/>
      <c r="I1" s="101"/>
      <c r="J1" s="101"/>
      <c r="K1" s="101"/>
      <c r="L1" s="79" t="s">
        <v>1</v>
      </c>
    </row>
    <row r="2" spans="1:12" ht="15" x14ac:dyDescent="0.25">
      <c r="B2" s="68"/>
      <c r="C2" s="68"/>
      <c r="D2" s="68"/>
      <c r="E2" s="102" t="s">
        <v>178</v>
      </c>
      <c r="F2" s="101"/>
      <c r="G2" s="101"/>
      <c r="H2" s="101"/>
      <c r="I2" s="101"/>
      <c r="J2" s="101"/>
      <c r="K2" s="101"/>
      <c r="L2" s="103" t="str">
        <f>PRESIDENCIA!L2</f>
        <v>30 DE NOVIEMBRE DE 2018</v>
      </c>
    </row>
    <row r="3" spans="1:12" x14ac:dyDescent="0.2">
      <c r="B3" s="68"/>
      <c r="C3" s="68"/>
      <c r="D3" s="68"/>
      <c r="E3" s="103" t="str">
        <f>PRESIDENCIA!E3</f>
        <v>SEGUNDA QUINCENA DE NOVIEMBRE DE 2018</v>
      </c>
      <c r="F3" s="101"/>
      <c r="G3" s="101"/>
      <c r="H3" s="101"/>
      <c r="I3" s="101"/>
      <c r="J3" s="101"/>
      <c r="K3" s="101"/>
      <c r="L3" s="68"/>
    </row>
    <row r="4" spans="1:12" x14ac:dyDescent="0.2">
      <c r="B4" s="68"/>
      <c r="C4" s="68"/>
      <c r="D4" s="68"/>
      <c r="E4" s="80"/>
      <c r="F4" s="101"/>
      <c r="G4" s="101"/>
      <c r="H4" s="101"/>
      <c r="I4" s="101"/>
      <c r="J4" s="101"/>
      <c r="K4" s="101"/>
      <c r="L4" s="68"/>
    </row>
    <row r="5" spans="1:12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6" t="s">
        <v>27</v>
      </c>
      <c r="K5" s="34" t="s">
        <v>4</v>
      </c>
      <c r="L5" s="33" t="s">
        <v>5</v>
      </c>
    </row>
    <row r="6" spans="1:12" ht="1.5" customHeight="1" x14ac:dyDescent="0.2">
      <c r="B6" s="68"/>
      <c r="C6" s="68"/>
      <c r="D6" s="68"/>
      <c r="E6" s="104"/>
      <c r="F6" s="104"/>
      <c r="G6" s="68"/>
      <c r="H6" s="68"/>
      <c r="I6" s="68"/>
      <c r="J6" s="68"/>
      <c r="K6" s="68"/>
      <c r="L6" s="68"/>
    </row>
    <row r="7" spans="1:12" ht="34.5" customHeight="1" x14ac:dyDescent="0.2">
      <c r="B7" s="21" t="s">
        <v>439</v>
      </c>
      <c r="C7" s="20"/>
      <c r="D7" s="90" t="s">
        <v>179</v>
      </c>
      <c r="E7" s="69">
        <v>30312.959999999999</v>
      </c>
      <c r="F7" s="70">
        <v>5312.96</v>
      </c>
      <c r="G7" s="38">
        <f t="shared" ref="G7:G32" si="0">+E7/2</f>
        <v>15156.48</v>
      </c>
      <c r="H7" s="38">
        <f t="shared" ref="H7:H32" si="1">+F7/2</f>
        <v>2656.48</v>
      </c>
      <c r="I7" s="38"/>
      <c r="J7" s="38"/>
      <c r="K7" s="38">
        <f t="shared" ref="K7:K32" si="2">G7-H7+I7-J7</f>
        <v>12500</v>
      </c>
      <c r="L7" s="22"/>
    </row>
    <row r="8" spans="1:12" ht="34.5" customHeight="1" x14ac:dyDescent="0.2">
      <c r="B8" s="16"/>
      <c r="C8" s="51"/>
      <c r="D8" s="51" t="s">
        <v>25</v>
      </c>
      <c r="E8" s="69">
        <v>11744.26</v>
      </c>
      <c r="F8" s="70">
        <v>1224.26</v>
      </c>
      <c r="G8" s="38">
        <f t="shared" si="0"/>
        <v>5872.13</v>
      </c>
      <c r="H8" s="38">
        <f t="shared" si="1"/>
        <v>612.13</v>
      </c>
      <c r="I8" s="38"/>
      <c r="J8" s="38"/>
      <c r="K8" s="38">
        <f t="shared" si="2"/>
        <v>5260</v>
      </c>
      <c r="L8" s="22"/>
    </row>
    <row r="9" spans="1:12" ht="34.5" customHeight="1" x14ac:dyDescent="0.2">
      <c r="B9" s="21"/>
      <c r="C9" s="20"/>
      <c r="D9" s="20" t="s">
        <v>25</v>
      </c>
      <c r="E9" s="69">
        <v>11744.26</v>
      </c>
      <c r="F9" s="70">
        <v>1224.26</v>
      </c>
      <c r="G9" s="38">
        <f t="shared" si="0"/>
        <v>5872.13</v>
      </c>
      <c r="H9" s="38">
        <f t="shared" si="1"/>
        <v>612.13</v>
      </c>
      <c r="I9" s="72"/>
      <c r="J9" s="72"/>
      <c r="K9" s="38">
        <f t="shared" si="2"/>
        <v>5260</v>
      </c>
      <c r="L9" s="22"/>
    </row>
    <row r="10" spans="1:12" ht="21.95" customHeight="1" x14ac:dyDescent="0.2">
      <c r="B10" s="27"/>
      <c r="C10" s="20"/>
      <c r="D10" s="20" t="s">
        <v>25</v>
      </c>
      <c r="E10" s="69">
        <v>11744.26</v>
      </c>
      <c r="F10" s="70">
        <v>1224.26</v>
      </c>
      <c r="G10" s="38">
        <f t="shared" si="0"/>
        <v>5872.13</v>
      </c>
      <c r="H10" s="38">
        <f t="shared" si="1"/>
        <v>612.13</v>
      </c>
      <c r="I10" s="72"/>
      <c r="J10" s="72"/>
      <c r="K10" s="38">
        <f t="shared" si="2"/>
        <v>5260</v>
      </c>
      <c r="L10" s="22"/>
    </row>
    <row r="11" spans="1:12" ht="21.95" customHeight="1" x14ac:dyDescent="0.2">
      <c r="B11" s="16" t="s">
        <v>442</v>
      </c>
      <c r="C11" s="51"/>
      <c r="D11" s="20" t="s">
        <v>180</v>
      </c>
      <c r="E11" s="69">
        <v>12978.82</v>
      </c>
      <c r="F11" s="70">
        <v>1478.82</v>
      </c>
      <c r="G11" s="38">
        <f t="shared" si="0"/>
        <v>6489.41</v>
      </c>
      <c r="H11" s="38">
        <f t="shared" si="1"/>
        <v>739.41</v>
      </c>
      <c r="I11" s="38"/>
      <c r="J11" s="38"/>
      <c r="K11" s="38">
        <f t="shared" si="2"/>
        <v>5750</v>
      </c>
      <c r="L11" s="22"/>
    </row>
    <row r="12" spans="1:12" ht="24.95" customHeight="1" x14ac:dyDescent="0.2">
      <c r="B12" s="21"/>
      <c r="C12" s="20"/>
      <c r="D12" s="90" t="s">
        <v>25</v>
      </c>
      <c r="E12" s="69">
        <v>11744.26</v>
      </c>
      <c r="F12" s="70">
        <v>1224.26</v>
      </c>
      <c r="G12" s="38">
        <f t="shared" si="0"/>
        <v>5872.13</v>
      </c>
      <c r="H12" s="38">
        <f t="shared" si="1"/>
        <v>612.13</v>
      </c>
      <c r="I12" s="38"/>
      <c r="J12" s="38"/>
      <c r="K12" s="38">
        <f t="shared" si="2"/>
        <v>5260</v>
      </c>
      <c r="L12" s="22"/>
    </row>
    <row r="13" spans="1:12" ht="24.95" customHeight="1" x14ac:dyDescent="0.2">
      <c r="B13" s="21" t="s">
        <v>441</v>
      </c>
      <c r="C13" s="20"/>
      <c r="D13" s="20" t="s">
        <v>180</v>
      </c>
      <c r="E13" s="69">
        <v>12978.82</v>
      </c>
      <c r="F13" s="70">
        <v>1478.82</v>
      </c>
      <c r="G13" s="38">
        <f t="shared" si="0"/>
        <v>6489.41</v>
      </c>
      <c r="H13" s="38">
        <f t="shared" si="1"/>
        <v>739.41</v>
      </c>
      <c r="I13" s="72"/>
      <c r="J13" s="72">
        <v>4</v>
      </c>
      <c r="K13" s="38">
        <f t="shared" si="2"/>
        <v>5746</v>
      </c>
      <c r="L13" s="22"/>
    </row>
    <row r="14" spans="1:12" ht="24.75" customHeight="1" x14ac:dyDescent="0.2">
      <c r="B14" s="16"/>
      <c r="C14" s="51"/>
      <c r="D14" s="51" t="s">
        <v>25</v>
      </c>
      <c r="E14" s="69">
        <v>11744.26</v>
      </c>
      <c r="F14" s="70">
        <v>1224.26</v>
      </c>
      <c r="G14" s="38">
        <f t="shared" si="0"/>
        <v>5872.13</v>
      </c>
      <c r="H14" s="38">
        <f t="shared" si="1"/>
        <v>612.13</v>
      </c>
      <c r="I14" s="38"/>
      <c r="J14" s="38"/>
      <c r="K14" s="38">
        <f t="shared" si="2"/>
        <v>5260</v>
      </c>
      <c r="L14" s="22"/>
    </row>
    <row r="15" spans="1:12" ht="24.95" customHeight="1" x14ac:dyDescent="0.2">
      <c r="B15" s="21"/>
      <c r="D15" s="20" t="s">
        <v>25</v>
      </c>
      <c r="E15" s="69">
        <v>11744.26</v>
      </c>
      <c r="F15" s="70">
        <v>1224.26</v>
      </c>
      <c r="G15" s="38">
        <f t="shared" si="0"/>
        <v>5872.13</v>
      </c>
      <c r="H15" s="38">
        <f t="shared" si="1"/>
        <v>612.13</v>
      </c>
      <c r="I15" s="72"/>
      <c r="J15" s="72"/>
      <c r="K15" s="38">
        <f t="shared" si="2"/>
        <v>5260</v>
      </c>
      <c r="L15" s="22"/>
    </row>
    <row r="16" spans="1:12" ht="24.95" customHeight="1" x14ac:dyDescent="0.2">
      <c r="B16" s="21"/>
      <c r="D16" s="20" t="s">
        <v>25</v>
      </c>
      <c r="E16" s="69">
        <v>11744.26</v>
      </c>
      <c r="F16" s="70">
        <v>1224.26</v>
      </c>
      <c r="G16" s="38">
        <f t="shared" si="0"/>
        <v>5872.13</v>
      </c>
      <c r="H16" s="38">
        <f t="shared" si="1"/>
        <v>612.13</v>
      </c>
      <c r="I16" s="72"/>
      <c r="J16" s="72"/>
      <c r="K16" s="38">
        <f t="shared" si="2"/>
        <v>5260</v>
      </c>
      <c r="L16" s="22"/>
    </row>
    <row r="17" spans="2:13" ht="24.95" customHeight="1" x14ac:dyDescent="0.2">
      <c r="B17" s="21"/>
      <c r="C17" s="20"/>
      <c r="D17" s="20" t="s">
        <v>25</v>
      </c>
      <c r="E17" s="69">
        <v>11744.26</v>
      </c>
      <c r="F17" s="70">
        <v>1224.26</v>
      </c>
      <c r="G17" s="38">
        <f t="shared" si="0"/>
        <v>5872.13</v>
      </c>
      <c r="H17" s="38">
        <f t="shared" si="1"/>
        <v>612.13</v>
      </c>
      <c r="I17" s="72"/>
      <c r="J17" s="72"/>
      <c r="K17" s="38">
        <f t="shared" si="2"/>
        <v>5260</v>
      </c>
      <c r="L17" s="22"/>
    </row>
    <row r="18" spans="2:13" ht="24.95" customHeight="1" x14ac:dyDescent="0.2">
      <c r="B18" s="18"/>
      <c r="C18" s="51"/>
      <c r="D18" s="105" t="s">
        <v>25</v>
      </c>
      <c r="E18" s="69">
        <v>11744.26</v>
      </c>
      <c r="F18" s="70">
        <v>1224.26</v>
      </c>
      <c r="G18" s="38">
        <f t="shared" si="0"/>
        <v>5872.13</v>
      </c>
      <c r="H18" s="38">
        <f t="shared" si="1"/>
        <v>612.13</v>
      </c>
      <c r="I18" s="38"/>
      <c r="J18" s="38">
        <v>4</v>
      </c>
      <c r="K18" s="38">
        <f t="shared" si="2"/>
        <v>5256</v>
      </c>
      <c r="L18" s="22"/>
    </row>
    <row r="19" spans="2:13" ht="24.95" customHeight="1" x14ac:dyDescent="0.2">
      <c r="B19" s="21"/>
      <c r="C19" s="20"/>
      <c r="D19" s="20" t="s">
        <v>25</v>
      </c>
      <c r="E19" s="69">
        <v>11744.26</v>
      </c>
      <c r="F19" s="70">
        <v>1224.26</v>
      </c>
      <c r="G19" s="38">
        <f t="shared" si="0"/>
        <v>5872.13</v>
      </c>
      <c r="H19" s="38">
        <f t="shared" si="1"/>
        <v>612.13</v>
      </c>
      <c r="I19" s="72"/>
      <c r="J19" s="72"/>
      <c r="K19" s="38">
        <f t="shared" si="2"/>
        <v>5260</v>
      </c>
      <c r="L19" s="22"/>
    </row>
    <row r="20" spans="2:13" ht="25.5" customHeight="1" x14ac:dyDescent="0.2">
      <c r="B20" s="18"/>
      <c r="C20" s="51"/>
      <c r="D20" s="105" t="s">
        <v>25</v>
      </c>
      <c r="E20" s="69">
        <v>11744.26</v>
      </c>
      <c r="F20" s="70">
        <v>1224.26</v>
      </c>
      <c r="G20" s="38">
        <f t="shared" si="0"/>
        <v>5872.13</v>
      </c>
      <c r="H20" s="38">
        <f t="shared" si="1"/>
        <v>612.13</v>
      </c>
      <c r="I20" s="38"/>
      <c r="J20" s="38"/>
      <c r="K20" s="38">
        <f t="shared" si="2"/>
        <v>5260</v>
      </c>
      <c r="L20" s="22"/>
      <c r="M20" s="41"/>
    </row>
    <row r="21" spans="2:13" ht="21.95" customHeight="1" x14ac:dyDescent="0.2">
      <c r="B21" s="16"/>
      <c r="C21" s="51"/>
      <c r="D21" s="51" t="s">
        <v>25</v>
      </c>
      <c r="E21" s="69">
        <v>11744.26</v>
      </c>
      <c r="F21" s="70">
        <v>1224.26</v>
      </c>
      <c r="G21" s="38">
        <f t="shared" si="0"/>
        <v>5872.13</v>
      </c>
      <c r="H21" s="38">
        <f t="shared" si="1"/>
        <v>612.13</v>
      </c>
      <c r="I21" s="38"/>
      <c r="J21" s="38"/>
      <c r="K21" s="38">
        <f t="shared" si="2"/>
        <v>5260</v>
      </c>
      <c r="L21" s="22"/>
    </row>
    <row r="22" spans="2:13" ht="24.95" customHeight="1" x14ac:dyDescent="0.2">
      <c r="B22" s="16"/>
      <c r="C22" s="51"/>
      <c r="D22" s="105" t="s">
        <v>25</v>
      </c>
      <c r="E22" s="69">
        <v>11744.26</v>
      </c>
      <c r="F22" s="70">
        <v>1224.26</v>
      </c>
      <c r="G22" s="38">
        <f t="shared" si="0"/>
        <v>5872.13</v>
      </c>
      <c r="H22" s="38">
        <f t="shared" si="1"/>
        <v>612.13</v>
      </c>
      <c r="I22" s="38"/>
      <c r="J22" s="38">
        <v>4</v>
      </c>
      <c r="K22" s="38">
        <f t="shared" si="2"/>
        <v>5256</v>
      </c>
      <c r="L22" s="22"/>
    </row>
    <row r="23" spans="2:13" ht="21.95" customHeight="1" x14ac:dyDescent="0.2">
      <c r="B23" s="21"/>
      <c r="C23" s="20"/>
      <c r="D23" s="20" t="s">
        <v>25</v>
      </c>
      <c r="E23" s="69">
        <v>11744.26</v>
      </c>
      <c r="F23" s="70">
        <v>1224.26</v>
      </c>
      <c r="G23" s="38">
        <f t="shared" si="0"/>
        <v>5872.13</v>
      </c>
      <c r="H23" s="38">
        <f t="shared" si="1"/>
        <v>612.13</v>
      </c>
      <c r="I23" s="72"/>
      <c r="J23" s="72"/>
      <c r="K23" s="38">
        <f t="shared" si="2"/>
        <v>5260</v>
      </c>
      <c r="L23" s="22"/>
    </row>
    <row r="24" spans="2:13" ht="24.95" customHeight="1" x14ac:dyDescent="0.2">
      <c r="B24" s="21"/>
      <c r="C24" s="20"/>
      <c r="D24" s="20" t="s">
        <v>25</v>
      </c>
      <c r="E24" s="69">
        <v>11744.26</v>
      </c>
      <c r="F24" s="70">
        <v>1224.26</v>
      </c>
      <c r="G24" s="38">
        <f t="shared" si="0"/>
        <v>5872.13</v>
      </c>
      <c r="H24" s="38">
        <f t="shared" si="1"/>
        <v>612.13</v>
      </c>
      <c r="I24" s="72"/>
      <c r="J24" s="72"/>
      <c r="K24" s="38">
        <f t="shared" si="2"/>
        <v>5260</v>
      </c>
      <c r="L24" s="22"/>
    </row>
    <row r="25" spans="2:13" ht="21.95" customHeight="1" x14ac:dyDescent="0.2">
      <c r="B25" s="16"/>
      <c r="C25" s="51"/>
      <c r="D25" s="51" t="s">
        <v>25</v>
      </c>
      <c r="E25" s="69">
        <v>11744.26</v>
      </c>
      <c r="F25" s="70">
        <v>1224.26</v>
      </c>
      <c r="G25" s="38">
        <f t="shared" si="0"/>
        <v>5872.13</v>
      </c>
      <c r="H25" s="38">
        <f t="shared" si="1"/>
        <v>612.13</v>
      </c>
      <c r="I25" s="38"/>
      <c r="J25" s="38">
        <v>4</v>
      </c>
      <c r="K25" s="38">
        <f t="shared" si="2"/>
        <v>5256</v>
      </c>
      <c r="L25" s="22"/>
    </row>
    <row r="26" spans="2:13" ht="24.95" customHeight="1" x14ac:dyDescent="0.2">
      <c r="B26" s="21"/>
      <c r="C26" s="20"/>
      <c r="D26" s="20" t="s">
        <v>25</v>
      </c>
      <c r="E26" s="69">
        <v>11744.26</v>
      </c>
      <c r="F26" s="70">
        <v>1224.26</v>
      </c>
      <c r="G26" s="38">
        <f t="shared" si="0"/>
        <v>5872.13</v>
      </c>
      <c r="H26" s="38">
        <f t="shared" si="1"/>
        <v>612.13</v>
      </c>
      <c r="I26" s="72"/>
      <c r="J26" s="72"/>
      <c r="K26" s="38">
        <f t="shared" si="2"/>
        <v>5260</v>
      </c>
      <c r="L26" s="22"/>
    </row>
    <row r="27" spans="2:13" ht="21.95" customHeight="1" x14ac:dyDescent="0.2">
      <c r="B27" s="21" t="s">
        <v>440</v>
      </c>
      <c r="C27" s="20"/>
      <c r="D27" s="90" t="s">
        <v>240</v>
      </c>
      <c r="E27" s="69">
        <v>23787.57</v>
      </c>
      <c r="F27" s="70">
        <v>3787.57</v>
      </c>
      <c r="G27" s="38">
        <f t="shared" si="0"/>
        <v>11893.785</v>
      </c>
      <c r="H27" s="38">
        <f t="shared" si="1"/>
        <v>1893.7850000000001</v>
      </c>
      <c r="I27" s="38"/>
      <c r="J27" s="38"/>
      <c r="K27" s="38">
        <f t="shared" si="2"/>
        <v>10000</v>
      </c>
      <c r="L27" s="22"/>
    </row>
    <row r="28" spans="2:13" ht="21.95" customHeight="1" x14ac:dyDescent="0.2">
      <c r="B28" s="16"/>
      <c r="C28" s="68"/>
      <c r="D28" s="105" t="s">
        <v>25</v>
      </c>
      <c r="E28" s="69">
        <v>11744.26</v>
      </c>
      <c r="F28" s="70">
        <v>1224.26</v>
      </c>
      <c r="G28" s="38">
        <f t="shared" si="0"/>
        <v>5872.13</v>
      </c>
      <c r="H28" s="38">
        <f t="shared" si="1"/>
        <v>612.13</v>
      </c>
      <c r="I28" s="38"/>
      <c r="J28" s="38"/>
      <c r="K28" s="38">
        <f t="shared" si="2"/>
        <v>5260</v>
      </c>
      <c r="L28" s="22"/>
    </row>
    <row r="29" spans="2:13" ht="21.95" customHeight="1" x14ac:dyDescent="0.2">
      <c r="B29" s="16"/>
      <c r="C29" s="51"/>
      <c r="D29" s="105" t="s">
        <v>25</v>
      </c>
      <c r="E29" s="69">
        <v>11744.26</v>
      </c>
      <c r="F29" s="70">
        <v>1224.26</v>
      </c>
      <c r="G29" s="38">
        <f t="shared" si="0"/>
        <v>5872.13</v>
      </c>
      <c r="H29" s="38">
        <f t="shared" si="1"/>
        <v>612.13</v>
      </c>
      <c r="I29" s="38"/>
      <c r="J29" s="38">
        <v>4</v>
      </c>
      <c r="K29" s="38">
        <f t="shared" si="2"/>
        <v>5256</v>
      </c>
      <c r="L29" s="22"/>
    </row>
    <row r="30" spans="2:13" ht="21.95" customHeight="1" x14ac:dyDescent="0.2">
      <c r="B30" s="16"/>
      <c r="C30" s="51"/>
      <c r="D30" s="105" t="s">
        <v>25</v>
      </c>
      <c r="E30" s="69">
        <v>11744.26</v>
      </c>
      <c r="F30" s="70">
        <v>1224.26</v>
      </c>
      <c r="G30" s="38">
        <f t="shared" si="0"/>
        <v>5872.13</v>
      </c>
      <c r="H30" s="38">
        <f t="shared" si="1"/>
        <v>612.13</v>
      </c>
      <c r="I30" s="38"/>
      <c r="J30" s="38"/>
      <c r="K30" s="38">
        <f t="shared" si="2"/>
        <v>5260</v>
      </c>
      <c r="L30" s="22"/>
    </row>
    <row r="31" spans="2:13" ht="24.95" customHeight="1" x14ac:dyDescent="0.2">
      <c r="B31" s="21"/>
      <c r="C31" s="20"/>
      <c r="D31" s="20" t="s">
        <v>25</v>
      </c>
      <c r="E31" s="69">
        <v>11744.26</v>
      </c>
      <c r="F31" s="70">
        <v>1224.26</v>
      </c>
      <c r="G31" s="38">
        <f t="shared" si="0"/>
        <v>5872.13</v>
      </c>
      <c r="H31" s="38">
        <f t="shared" si="1"/>
        <v>612.13</v>
      </c>
      <c r="I31" s="72"/>
      <c r="J31" s="72"/>
      <c r="K31" s="38">
        <f t="shared" si="2"/>
        <v>5260</v>
      </c>
      <c r="L31" s="22"/>
    </row>
    <row r="32" spans="2:13" ht="18.75" customHeight="1" x14ac:dyDescent="0.2">
      <c r="B32" s="16"/>
      <c r="C32" s="51"/>
      <c r="D32" s="105" t="s">
        <v>25</v>
      </c>
      <c r="E32" s="69">
        <v>11744.26</v>
      </c>
      <c r="F32" s="70">
        <v>1224.26</v>
      </c>
      <c r="G32" s="38">
        <f t="shared" si="0"/>
        <v>5872.13</v>
      </c>
      <c r="H32" s="38">
        <f t="shared" si="1"/>
        <v>612.13</v>
      </c>
      <c r="I32" s="38"/>
      <c r="J32" s="38"/>
      <c r="K32" s="38">
        <f t="shared" si="2"/>
        <v>5260</v>
      </c>
      <c r="L32" s="22"/>
    </row>
    <row r="33" spans="2:12" ht="18.75" customHeight="1" x14ac:dyDescent="0.2">
      <c r="B33" s="16"/>
      <c r="C33" s="68"/>
      <c r="D33" s="105"/>
      <c r="E33" s="69"/>
      <c r="F33" s="70"/>
      <c r="G33" s="38"/>
      <c r="H33" s="38"/>
      <c r="I33" s="38"/>
      <c r="J33" s="38"/>
      <c r="K33" s="38"/>
      <c r="L33" s="81"/>
    </row>
    <row r="34" spans="2:12" x14ac:dyDescent="0.2">
      <c r="B34" s="68"/>
      <c r="C34" s="68"/>
      <c r="D34" s="106" t="s">
        <v>6</v>
      </c>
      <c r="E34" s="107">
        <f t="shared" ref="E34:F34" si="3">SUM(E7:E32)</f>
        <v>338431.89000000013</v>
      </c>
      <c r="F34" s="107">
        <f t="shared" si="3"/>
        <v>38991.889999999992</v>
      </c>
      <c r="G34" s="107">
        <f>SUM(G7:G32)</f>
        <v>169215.94500000007</v>
      </c>
      <c r="H34" s="107">
        <f>SUM(H7:H32)</f>
        <v>19495.944999999996</v>
      </c>
      <c r="I34" s="107">
        <f t="shared" ref="I34" si="4">SUM(I7:I32)</f>
        <v>0</v>
      </c>
      <c r="J34" s="107">
        <f>SUM(J7:J32)</f>
        <v>20</v>
      </c>
      <c r="K34" s="107">
        <f>SUM(K7:K32)</f>
        <v>149700</v>
      </c>
      <c r="L34" s="68"/>
    </row>
    <row r="35" spans="2:12" x14ac:dyDescent="0.2">
      <c r="D35" s="42"/>
      <c r="E35" s="73"/>
      <c r="F35" s="73"/>
      <c r="G35" s="43">
        <v>2</v>
      </c>
      <c r="H35" s="43"/>
      <c r="I35" s="43">
        <f>SUM(I26:I34)</f>
        <v>0</v>
      </c>
      <c r="J35" s="43"/>
      <c r="K35" s="43"/>
    </row>
    <row r="36" spans="2:12" x14ac:dyDescent="0.2">
      <c r="E36" s="67"/>
      <c r="F36" s="67"/>
    </row>
  </sheetData>
  <sortState xmlns:xlrd2="http://schemas.microsoft.com/office/spreadsheetml/2017/richdata2" ref="A8:Q32">
    <sortCondition ref="B8:B32"/>
  </sortState>
  <phoneticPr fontId="0" type="noConversion"/>
  <pageMargins left="0.11811023622047245" right="7.874015748031496E-2" top="0.39370078740157483" bottom="0.23622047244094491" header="0" footer="0"/>
  <pageSetup scale="7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>
    <tabColor rgb="FF00B050"/>
    <pageSetUpPr fitToPage="1"/>
  </sheetPr>
  <dimension ref="B1:O17"/>
  <sheetViews>
    <sheetView workbookViewId="0">
      <selection activeCell="M1" sqref="M1:N1048576"/>
    </sheetView>
  </sheetViews>
  <sheetFormatPr baseColWidth="10" defaultRowHeight="12.75" x14ac:dyDescent="0.2"/>
  <cols>
    <col min="1" max="1" width="1.7109375" style="23" customWidth="1"/>
    <col min="2" max="2" width="30.42578125" style="23" customWidth="1"/>
    <col min="3" max="3" width="0.7109375" style="23" customWidth="1"/>
    <col min="4" max="4" width="15.140625" style="23" customWidth="1"/>
    <col min="5" max="5" width="1.85546875" style="23" customWidth="1"/>
    <col min="6" max="6" width="1.7109375" style="23" customWidth="1"/>
    <col min="7" max="8" width="11.140625" style="23" customWidth="1"/>
    <col min="9" max="9" width="10.85546875" style="23" bestFit="1" customWidth="1"/>
    <col min="10" max="10" width="6.7109375" style="23" bestFit="1" customWidth="1"/>
    <col min="11" max="11" width="11.28515625" style="23" bestFit="1" customWidth="1"/>
    <col min="12" max="12" width="28.5703125" style="23" customWidth="1"/>
    <col min="13" max="16384" width="11.42578125" style="23"/>
  </cols>
  <sheetData>
    <row r="1" spans="2:15" ht="18" x14ac:dyDescent="0.25">
      <c r="E1" s="28" t="s">
        <v>0</v>
      </c>
      <c r="F1" s="60"/>
      <c r="G1" s="60"/>
      <c r="H1" s="60"/>
      <c r="I1" s="60"/>
      <c r="J1" s="60"/>
      <c r="K1" s="60"/>
      <c r="L1" s="30" t="s">
        <v>1</v>
      </c>
    </row>
    <row r="2" spans="2:15" ht="15" x14ac:dyDescent="0.25">
      <c r="E2" s="31" t="s">
        <v>181</v>
      </c>
      <c r="F2" s="60"/>
      <c r="G2" s="60"/>
      <c r="H2" s="60"/>
      <c r="I2" s="60"/>
      <c r="J2" s="60"/>
      <c r="K2" s="60"/>
      <c r="L2" s="32" t="str">
        <f>PRESIDENCIA!L2</f>
        <v>30 DE NOVIEMBRE DE 2018</v>
      </c>
    </row>
    <row r="3" spans="2:15" x14ac:dyDescent="0.2">
      <c r="E3" s="32" t="str">
        <f>PRESIDENCIA!E3</f>
        <v>SEGUNDA QUINCENA DE NOVIEMBRE DE 2018</v>
      </c>
      <c r="F3" s="60"/>
      <c r="G3" s="60"/>
      <c r="H3" s="60"/>
      <c r="I3" s="60"/>
      <c r="J3" s="60"/>
      <c r="K3" s="60"/>
    </row>
    <row r="4" spans="2:15" x14ac:dyDescent="0.2">
      <c r="E4" s="61"/>
      <c r="F4" s="60"/>
      <c r="G4" s="60"/>
      <c r="H4" s="60"/>
      <c r="I4" s="60"/>
      <c r="J4" s="60"/>
      <c r="K4" s="60"/>
    </row>
    <row r="5" spans="2:15" x14ac:dyDescent="0.2">
      <c r="B5" s="33" t="s">
        <v>2</v>
      </c>
      <c r="C5" s="33"/>
      <c r="D5" s="33" t="s">
        <v>8</v>
      </c>
      <c r="E5" s="62" t="s">
        <v>3</v>
      </c>
      <c r="F5" s="63" t="s">
        <v>31</v>
      </c>
      <c r="G5" s="64" t="s">
        <v>3</v>
      </c>
      <c r="H5" s="65" t="s">
        <v>31</v>
      </c>
      <c r="I5" s="66" t="s">
        <v>37</v>
      </c>
      <c r="J5" s="36" t="s">
        <v>27</v>
      </c>
      <c r="K5" s="66" t="s">
        <v>4</v>
      </c>
      <c r="L5" s="33" t="s">
        <v>5</v>
      </c>
    </row>
    <row r="6" spans="2:15" ht="3.75" customHeight="1" x14ac:dyDescent="0.2">
      <c r="E6" s="67"/>
      <c r="F6" s="67"/>
      <c r="I6" s="68"/>
      <c r="J6" s="68"/>
    </row>
    <row r="7" spans="2:15" ht="21.95" customHeight="1" x14ac:dyDescent="0.2">
      <c r="B7" s="21" t="s">
        <v>443</v>
      </c>
      <c r="C7" s="20"/>
      <c r="D7" s="20" t="s">
        <v>182</v>
      </c>
      <c r="E7" s="69">
        <v>12343.01</v>
      </c>
      <c r="F7" s="70">
        <v>1343.01</v>
      </c>
      <c r="G7" s="71">
        <f t="shared" ref="G7:H7" si="0">+E7/2</f>
        <v>6171.5050000000001</v>
      </c>
      <c r="H7" s="71">
        <f t="shared" si="0"/>
        <v>671.505</v>
      </c>
      <c r="I7" s="72"/>
      <c r="J7" s="72"/>
      <c r="K7" s="71">
        <f>G7-H7+I7-J7</f>
        <v>5500</v>
      </c>
      <c r="L7" s="22"/>
    </row>
    <row r="8" spans="2:15" ht="21.95" customHeight="1" x14ac:dyDescent="0.2">
      <c r="B8" s="21" t="s">
        <v>447</v>
      </c>
      <c r="C8" s="93"/>
      <c r="D8" s="90" t="s">
        <v>211</v>
      </c>
      <c r="E8" s="69">
        <v>7334.48</v>
      </c>
      <c r="F8" s="70">
        <v>334.48</v>
      </c>
      <c r="G8" s="71">
        <f t="shared" ref="G8:H11" si="1">+E8/2</f>
        <v>3667.24</v>
      </c>
      <c r="H8" s="71">
        <f t="shared" si="1"/>
        <v>167.24</v>
      </c>
      <c r="I8" s="15"/>
      <c r="J8" s="15"/>
      <c r="K8" s="15">
        <f>+G8-H8+I8-J8</f>
        <v>3500</v>
      </c>
      <c r="L8" s="22"/>
      <c r="O8" s="43"/>
    </row>
    <row r="9" spans="2:15" ht="21.95" customHeight="1" x14ac:dyDescent="0.2">
      <c r="B9" s="21" t="s">
        <v>444</v>
      </c>
      <c r="C9" s="93"/>
      <c r="D9" s="90" t="s">
        <v>192</v>
      </c>
      <c r="E9" s="48">
        <v>7334.48</v>
      </c>
      <c r="F9" s="48">
        <v>334.48</v>
      </c>
      <c r="G9" s="71">
        <f t="shared" si="1"/>
        <v>3667.24</v>
      </c>
      <c r="H9" s="71">
        <f t="shared" si="1"/>
        <v>167.24</v>
      </c>
      <c r="I9" s="15"/>
      <c r="J9" s="15"/>
      <c r="K9" s="15">
        <f>+G9-H9+I9-J9</f>
        <v>3500</v>
      </c>
      <c r="L9" s="22"/>
      <c r="O9" s="43"/>
    </row>
    <row r="10" spans="2:15" ht="21.95" customHeight="1" x14ac:dyDescent="0.2">
      <c r="B10" s="21" t="s">
        <v>446</v>
      </c>
      <c r="C10" s="93"/>
      <c r="D10" s="90" t="s">
        <v>211</v>
      </c>
      <c r="E10" s="69">
        <v>7334.48</v>
      </c>
      <c r="F10" s="70">
        <v>334.48</v>
      </c>
      <c r="G10" s="71">
        <f t="shared" si="1"/>
        <v>3667.24</v>
      </c>
      <c r="H10" s="71">
        <f t="shared" si="1"/>
        <v>167.24</v>
      </c>
      <c r="I10" s="15"/>
      <c r="J10" s="15"/>
      <c r="K10" s="15">
        <f>+G10-H10+I10-J10</f>
        <v>3500</v>
      </c>
      <c r="L10" s="22"/>
      <c r="O10" s="43"/>
    </row>
    <row r="11" spans="2:15" ht="21.95" customHeight="1" x14ac:dyDescent="0.2">
      <c r="B11" s="21" t="s">
        <v>445</v>
      </c>
      <c r="C11" s="93"/>
      <c r="D11" s="90" t="s">
        <v>211</v>
      </c>
      <c r="E11" s="69">
        <v>7334.48</v>
      </c>
      <c r="F11" s="70">
        <v>334.48</v>
      </c>
      <c r="G11" s="71">
        <f t="shared" si="1"/>
        <v>3667.24</v>
      </c>
      <c r="H11" s="71">
        <f t="shared" si="1"/>
        <v>167.24</v>
      </c>
      <c r="I11" s="15"/>
      <c r="J11" s="15"/>
      <c r="K11" s="15">
        <f>+G11-H11+I11-J11</f>
        <v>3500</v>
      </c>
      <c r="L11" s="22"/>
      <c r="O11" s="43"/>
    </row>
    <row r="12" spans="2:15" ht="21.95" customHeight="1" x14ac:dyDescent="0.2">
      <c r="B12" s="21"/>
      <c r="C12" s="93"/>
      <c r="D12" s="90"/>
      <c r="E12" s="69"/>
      <c r="F12" s="70"/>
      <c r="G12" s="71"/>
      <c r="H12" s="71"/>
      <c r="I12" s="15"/>
      <c r="J12" s="15"/>
      <c r="K12" s="15"/>
      <c r="L12" s="22"/>
      <c r="O12" s="43"/>
    </row>
    <row r="13" spans="2:15" ht="21.95" customHeight="1" x14ac:dyDescent="0.2">
      <c r="B13" s="21"/>
      <c r="C13" s="93"/>
      <c r="D13" s="90"/>
      <c r="E13" s="69"/>
      <c r="F13" s="70"/>
      <c r="G13" s="71">
        <f t="shared" ref="G13:H14" si="2">+E13/2</f>
        <v>0</v>
      </c>
      <c r="H13" s="71">
        <f t="shared" si="2"/>
        <v>0</v>
      </c>
      <c r="I13" s="15"/>
      <c r="J13" s="15"/>
      <c r="K13" s="15">
        <f t="shared" ref="K13:K14" si="3">+G13-H13+I13-J13</f>
        <v>0</v>
      </c>
      <c r="L13" s="22"/>
      <c r="O13" s="43"/>
    </row>
    <row r="14" spans="2:15" ht="21.95" customHeight="1" x14ac:dyDescent="0.2">
      <c r="B14" s="21"/>
      <c r="C14" s="93"/>
      <c r="D14" s="90"/>
      <c r="E14" s="48"/>
      <c r="F14" s="48"/>
      <c r="G14" s="71">
        <f t="shared" si="2"/>
        <v>0</v>
      </c>
      <c r="H14" s="71">
        <f t="shared" si="2"/>
        <v>0</v>
      </c>
      <c r="I14" s="15"/>
      <c r="J14" s="15"/>
      <c r="K14" s="15">
        <f t="shared" si="3"/>
        <v>0</v>
      </c>
      <c r="L14" s="22"/>
      <c r="O14" s="43"/>
    </row>
    <row r="15" spans="2:15" x14ac:dyDescent="0.2">
      <c r="D15" s="42" t="s">
        <v>6</v>
      </c>
      <c r="E15" s="43">
        <f t="shared" ref="E15:F15" si="4">SUM(E7:E14)</f>
        <v>41680.929999999993</v>
      </c>
      <c r="F15" s="43">
        <f t="shared" si="4"/>
        <v>2680.93</v>
      </c>
      <c r="G15" s="43">
        <f>SUM(G7:G14)</f>
        <v>20840.464999999997</v>
      </c>
      <c r="H15" s="43">
        <f>SUM(H7:H14)</f>
        <v>1340.4649999999999</v>
      </c>
      <c r="I15" s="43">
        <f>SUM(I7:I14)</f>
        <v>0</v>
      </c>
      <c r="J15" s="43">
        <f>SUM(J7:J14)</f>
        <v>0</v>
      </c>
      <c r="K15" s="43">
        <f>SUM(K7:K14)</f>
        <v>19500</v>
      </c>
    </row>
    <row r="16" spans="2:15" x14ac:dyDescent="0.2">
      <c r="E16" s="67"/>
      <c r="F16" s="67"/>
      <c r="I16" s="68"/>
      <c r="J16" s="74" t="s">
        <v>28</v>
      </c>
    </row>
    <row r="17" spans="5:6" x14ac:dyDescent="0.2">
      <c r="E17" s="67"/>
      <c r="F17" s="67"/>
    </row>
  </sheetData>
  <sortState xmlns:xlrd2="http://schemas.microsoft.com/office/spreadsheetml/2017/richdata2" ref="B8:R12">
    <sortCondition ref="B8:B12"/>
  </sortState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B1:L15"/>
  <sheetViews>
    <sheetView workbookViewId="0">
      <selection activeCell="M1" sqref="M1:O1048576"/>
    </sheetView>
  </sheetViews>
  <sheetFormatPr baseColWidth="10" defaultRowHeight="12.75" x14ac:dyDescent="0.2"/>
  <cols>
    <col min="1" max="1" width="1.7109375" style="23" customWidth="1"/>
    <col min="2" max="2" width="30.42578125" style="23" customWidth="1"/>
    <col min="3" max="3" width="0.7109375" style="23" customWidth="1"/>
    <col min="4" max="4" width="15.140625" style="23" customWidth="1"/>
    <col min="5" max="5" width="1.85546875" style="23" customWidth="1"/>
    <col min="6" max="6" width="1.7109375" style="23" customWidth="1"/>
    <col min="7" max="8" width="11.140625" style="23" customWidth="1"/>
    <col min="9" max="9" width="10.85546875" style="23" bestFit="1" customWidth="1"/>
    <col min="10" max="10" width="6.7109375" style="23" bestFit="1" customWidth="1"/>
    <col min="11" max="11" width="11.28515625" style="23" bestFit="1" customWidth="1"/>
    <col min="12" max="12" width="28.5703125" style="23" customWidth="1"/>
    <col min="13" max="16384" width="11.42578125" style="23"/>
  </cols>
  <sheetData>
    <row r="1" spans="2:12" ht="18" x14ac:dyDescent="0.25">
      <c r="E1" s="28" t="s">
        <v>0</v>
      </c>
      <c r="F1" s="60"/>
      <c r="G1" s="60"/>
      <c r="H1" s="60"/>
      <c r="I1" s="60"/>
      <c r="J1" s="60"/>
      <c r="K1" s="60"/>
      <c r="L1" s="30" t="s">
        <v>1</v>
      </c>
    </row>
    <row r="2" spans="2:12" ht="15" x14ac:dyDescent="0.25">
      <c r="E2" s="31" t="s">
        <v>183</v>
      </c>
      <c r="F2" s="60"/>
      <c r="G2" s="60"/>
      <c r="H2" s="60"/>
      <c r="I2" s="60"/>
      <c r="J2" s="60"/>
      <c r="K2" s="60"/>
      <c r="L2" s="32" t="str">
        <f>PRESIDENCIA!L2</f>
        <v>30 DE NOVIEMBRE DE 2018</v>
      </c>
    </row>
    <row r="3" spans="2:12" x14ac:dyDescent="0.2">
      <c r="E3" s="32" t="str">
        <f>PRESIDENCIA!E3</f>
        <v>SEGUNDA QUINCENA DE NOVIEMBRE DE 2018</v>
      </c>
      <c r="F3" s="60"/>
      <c r="G3" s="60"/>
      <c r="H3" s="60"/>
      <c r="I3" s="60"/>
      <c r="J3" s="60"/>
      <c r="K3" s="60"/>
    </row>
    <row r="4" spans="2:12" x14ac:dyDescent="0.2">
      <c r="E4" s="61"/>
      <c r="F4" s="60"/>
      <c r="G4" s="60"/>
      <c r="H4" s="60"/>
      <c r="I4" s="60"/>
      <c r="J4" s="60"/>
      <c r="K4" s="60"/>
    </row>
    <row r="5" spans="2:12" x14ac:dyDescent="0.2">
      <c r="B5" s="33" t="s">
        <v>2</v>
      </c>
      <c r="C5" s="33"/>
      <c r="D5" s="33" t="s">
        <v>8</v>
      </c>
      <c r="E5" s="62" t="s">
        <v>3</v>
      </c>
      <c r="F5" s="63" t="s">
        <v>31</v>
      </c>
      <c r="G5" s="64" t="s">
        <v>3</v>
      </c>
      <c r="H5" s="65" t="s">
        <v>31</v>
      </c>
      <c r="I5" s="66" t="s">
        <v>37</v>
      </c>
      <c r="J5" s="36" t="s">
        <v>27</v>
      </c>
      <c r="K5" s="66" t="s">
        <v>4</v>
      </c>
      <c r="L5" s="33" t="s">
        <v>5</v>
      </c>
    </row>
    <row r="6" spans="2:12" ht="3.75" customHeight="1" x14ac:dyDescent="0.2">
      <c r="E6" s="67"/>
      <c r="F6" s="67"/>
      <c r="I6" s="68"/>
      <c r="J6" s="68"/>
    </row>
    <row r="7" spans="2:12" ht="24.95" customHeight="1" x14ac:dyDescent="0.2">
      <c r="B7" s="21" t="s">
        <v>449</v>
      </c>
      <c r="C7" s="20"/>
      <c r="D7" s="20" t="s">
        <v>38</v>
      </c>
      <c r="E7" s="69">
        <v>11719.9</v>
      </c>
      <c r="F7" s="70">
        <v>1219.9000000000001</v>
      </c>
      <c r="G7" s="71">
        <f t="shared" ref="G7:H11" si="0">+E7/2</f>
        <v>5859.95</v>
      </c>
      <c r="H7" s="71">
        <f t="shared" si="0"/>
        <v>609.95000000000005</v>
      </c>
      <c r="I7" s="72"/>
      <c r="J7" s="72"/>
      <c r="K7" s="71">
        <f>G7-H7+I7-J7</f>
        <v>5250</v>
      </c>
      <c r="L7" s="22"/>
    </row>
    <row r="8" spans="2:12" ht="21.95" customHeight="1" x14ac:dyDescent="0.2">
      <c r="B8" s="21" t="s">
        <v>448</v>
      </c>
      <c r="C8" s="20"/>
      <c r="D8" s="20" t="s">
        <v>38</v>
      </c>
      <c r="E8" s="69">
        <v>11719.9</v>
      </c>
      <c r="F8" s="70">
        <v>1219.9000000000001</v>
      </c>
      <c r="G8" s="71">
        <f t="shared" si="0"/>
        <v>5859.95</v>
      </c>
      <c r="H8" s="71">
        <f t="shared" si="0"/>
        <v>609.95000000000005</v>
      </c>
      <c r="I8" s="72"/>
      <c r="J8" s="72">
        <v>4</v>
      </c>
      <c r="K8" s="71">
        <f>G8-H8+I8-J8</f>
        <v>5246</v>
      </c>
      <c r="L8" s="22"/>
    </row>
    <row r="9" spans="2:12" ht="24.95" customHeight="1" x14ac:dyDescent="0.2">
      <c r="B9" s="16" t="s">
        <v>452</v>
      </c>
      <c r="C9" s="51"/>
      <c r="D9" s="51" t="s">
        <v>10</v>
      </c>
      <c r="E9" s="69">
        <v>11719.9</v>
      </c>
      <c r="F9" s="70">
        <v>1219.9000000000001</v>
      </c>
      <c r="G9" s="71">
        <f t="shared" si="0"/>
        <v>5859.95</v>
      </c>
      <c r="H9" s="71">
        <f t="shared" si="0"/>
        <v>609.95000000000005</v>
      </c>
      <c r="I9" s="38"/>
      <c r="J9" s="38"/>
      <c r="K9" s="38">
        <f>G9-H9+I9-J9</f>
        <v>5250</v>
      </c>
      <c r="L9" s="22"/>
    </row>
    <row r="10" spans="2:12" ht="21.95" customHeight="1" x14ac:dyDescent="0.2">
      <c r="B10" s="21" t="s">
        <v>451</v>
      </c>
      <c r="C10" s="20"/>
      <c r="D10" s="20" t="s">
        <v>43</v>
      </c>
      <c r="E10" s="69">
        <v>11719.9</v>
      </c>
      <c r="F10" s="70">
        <v>1219.9000000000001</v>
      </c>
      <c r="G10" s="71">
        <f t="shared" si="0"/>
        <v>5859.95</v>
      </c>
      <c r="H10" s="71">
        <f t="shared" si="0"/>
        <v>609.95000000000005</v>
      </c>
      <c r="I10" s="72"/>
      <c r="J10" s="72"/>
      <c r="K10" s="71">
        <f>G10-H10+I10-J10</f>
        <v>5250</v>
      </c>
      <c r="L10" s="22"/>
    </row>
    <row r="11" spans="2:12" ht="24.75" customHeight="1" x14ac:dyDescent="0.2">
      <c r="B11" s="27" t="s">
        <v>450</v>
      </c>
      <c r="C11" s="20"/>
      <c r="D11" s="20" t="s">
        <v>43</v>
      </c>
      <c r="E11" s="69">
        <v>11719.9</v>
      </c>
      <c r="F11" s="70">
        <v>1219.9000000000001</v>
      </c>
      <c r="G11" s="71">
        <f t="shared" si="0"/>
        <v>5859.95</v>
      </c>
      <c r="H11" s="71">
        <f t="shared" si="0"/>
        <v>609.95000000000005</v>
      </c>
      <c r="I11" s="72"/>
      <c r="J11" s="72"/>
      <c r="K11" s="71">
        <f>G11-H11+I11-J11</f>
        <v>5250</v>
      </c>
      <c r="L11" s="22"/>
    </row>
    <row r="13" spans="2:12" x14ac:dyDescent="0.2">
      <c r="D13" s="42" t="s">
        <v>6</v>
      </c>
      <c r="E13" s="43">
        <f t="shared" ref="E13:K13" si="1">SUM(E7:E11)</f>
        <v>58599.5</v>
      </c>
      <c r="F13" s="43">
        <f t="shared" si="1"/>
        <v>6099.5</v>
      </c>
      <c r="G13" s="43">
        <f t="shared" si="1"/>
        <v>29299.75</v>
      </c>
      <c r="H13" s="43">
        <f t="shared" si="1"/>
        <v>3049.75</v>
      </c>
      <c r="I13" s="43">
        <f t="shared" si="1"/>
        <v>0</v>
      </c>
      <c r="J13" s="43">
        <f t="shared" si="1"/>
        <v>4</v>
      </c>
      <c r="K13" s="43">
        <f t="shared" si="1"/>
        <v>26246</v>
      </c>
    </row>
    <row r="14" spans="2:12" x14ac:dyDescent="0.2">
      <c r="E14" s="67"/>
      <c r="F14" s="67"/>
      <c r="I14" s="68"/>
      <c r="J14" s="74" t="s">
        <v>28</v>
      </c>
    </row>
    <row r="15" spans="2:12" x14ac:dyDescent="0.2">
      <c r="E15" s="67"/>
      <c r="F15" s="67"/>
    </row>
  </sheetData>
  <sortState xmlns:xlrd2="http://schemas.microsoft.com/office/spreadsheetml/2017/richdata2" ref="B7:P11">
    <sortCondition ref="B7:B11"/>
  </sortState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249977111117893"/>
    <pageSetUpPr fitToPage="1"/>
  </sheetPr>
  <dimension ref="A1:M19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" style="23" customWidth="1"/>
    <col min="2" max="2" width="27.85546875" style="23" customWidth="1"/>
    <col min="3" max="3" width="3.85546875" style="23" customWidth="1"/>
    <col min="4" max="4" width="17.140625" style="23" customWidth="1"/>
    <col min="5" max="5" width="1.85546875" style="23" customWidth="1"/>
    <col min="6" max="6" width="1.42578125" style="23" customWidth="1"/>
    <col min="7" max="7" width="1" style="23" customWidth="1"/>
    <col min="8" max="9" width="13.7109375" style="23" customWidth="1"/>
    <col min="10" max="10" width="10" style="23" customWidth="1"/>
    <col min="11" max="11" width="9.28515625" style="23" customWidth="1"/>
    <col min="12" max="12" width="13.140625" style="23" bestFit="1" customWidth="1"/>
    <col min="13" max="13" width="34.42578125" style="23" customWidth="1"/>
    <col min="14" max="16384" width="11.42578125" style="23"/>
  </cols>
  <sheetData>
    <row r="1" spans="1:13" ht="18" x14ac:dyDescent="0.25">
      <c r="A1" s="23" t="s">
        <v>30</v>
      </c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1:13" ht="15" x14ac:dyDescent="0.25">
      <c r="E2" s="31" t="s">
        <v>42</v>
      </c>
      <c r="F2" s="29"/>
      <c r="G2" s="29"/>
      <c r="H2" s="29"/>
      <c r="I2" s="29"/>
      <c r="J2" s="29"/>
      <c r="K2" s="29"/>
      <c r="L2" s="29"/>
      <c r="M2" s="32" t="str">
        <f>PRESIDENCIA!L2</f>
        <v>30 DE NOVIEMBRE DE 2018</v>
      </c>
    </row>
    <row r="3" spans="1:13" x14ac:dyDescent="0.2">
      <c r="B3" s="26"/>
      <c r="E3" s="32" t="str">
        <f>PRESIDENCIA!E3</f>
        <v>SEGUNDA QUINCENA DE NOVIEMBRE DE 2018</v>
      </c>
      <c r="F3" s="29"/>
      <c r="G3" s="29"/>
      <c r="H3" s="29"/>
      <c r="I3" s="29"/>
      <c r="J3" s="29"/>
      <c r="K3" s="29"/>
      <c r="L3" s="29"/>
    </row>
    <row r="4" spans="1:13" x14ac:dyDescent="0.2">
      <c r="B4" s="33" t="s">
        <v>2</v>
      </c>
      <c r="C4" s="33"/>
      <c r="D4" s="33" t="s">
        <v>8</v>
      </c>
      <c r="E4" s="77" t="s">
        <v>3</v>
      </c>
      <c r="F4" s="77" t="s">
        <v>31</v>
      </c>
      <c r="G4" s="94" t="s">
        <v>37</v>
      </c>
      <c r="H4" s="34" t="s">
        <v>3</v>
      </c>
      <c r="I4" s="34" t="s">
        <v>31</v>
      </c>
      <c r="J4" s="95" t="s">
        <v>37</v>
      </c>
      <c r="K4" s="36" t="s">
        <v>27</v>
      </c>
      <c r="L4" s="34" t="s">
        <v>4</v>
      </c>
      <c r="M4" s="33" t="s">
        <v>5</v>
      </c>
    </row>
    <row r="5" spans="1:13" ht="21.95" customHeight="1" x14ac:dyDescent="0.2">
      <c r="B5" s="21" t="s">
        <v>453</v>
      </c>
      <c r="C5" s="93"/>
      <c r="D5" s="90" t="s">
        <v>184</v>
      </c>
      <c r="E5" s="48">
        <v>12343.01</v>
      </c>
      <c r="F5" s="48">
        <v>1343.01</v>
      </c>
      <c r="G5" s="48"/>
      <c r="H5" s="15">
        <f t="shared" ref="H5:I12" si="0">+E5/2</f>
        <v>6171.5050000000001</v>
      </c>
      <c r="I5" s="15">
        <f t="shared" si="0"/>
        <v>671.505</v>
      </c>
      <c r="J5" s="15">
        <f>+G5/30.42*15</f>
        <v>0</v>
      </c>
      <c r="K5" s="15"/>
      <c r="L5" s="15">
        <f t="shared" ref="L5:L12" si="1">H5-I5+J5-K5</f>
        <v>5500</v>
      </c>
      <c r="M5" s="22"/>
    </row>
    <row r="6" spans="1:13" ht="21.95" customHeight="1" x14ac:dyDescent="0.2">
      <c r="B6" s="21" t="s">
        <v>460</v>
      </c>
      <c r="C6" s="98"/>
      <c r="D6" s="99" t="s">
        <v>186</v>
      </c>
      <c r="E6" s="48">
        <v>7334.48</v>
      </c>
      <c r="F6" s="48">
        <v>334.48</v>
      </c>
      <c r="G6" s="48"/>
      <c r="H6" s="15">
        <f t="shared" si="0"/>
        <v>3667.24</v>
      </c>
      <c r="I6" s="15">
        <f t="shared" si="0"/>
        <v>167.24</v>
      </c>
      <c r="J6" s="15"/>
      <c r="K6" s="15"/>
      <c r="L6" s="15">
        <f t="shared" si="1"/>
        <v>3500</v>
      </c>
      <c r="M6" s="22"/>
    </row>
    <row r="7" spans="1:13" ht="21.95" customHeight="1" x14ac:dyDescent="0.2">
      <c r="B7" s="21" t="s">
        <v>454</v>
      </c>
      <c r="C7" s="93"/>
      <c r="D7" s="90" t="s">
        <v>185</v>
      </c>
      <c r="E7" s="48">
        <v>8139.7</v>
      </c>
      <c r="F7" s="48">
        <v>639.70000000000005</v>
      </c>
      <c r="G7" s="48"/>
      <c r="H7" s="15">
        <f t="shared" si="0"/>
        <v>4069.85</v>
      </c>
      <c r="I7" s="15">
        <f t="shared" si="0"/>
        <v>319.85000000000002</v>
      </c>
      <c r="J7" s="15"/>
      <c r="K7" s="15"/>
      <c r="L7" s="15">
        <f t="shared" si="1"/>
        <v>3750</v>
      </c>
      <c r="M7" s="22"/>
    </row>
    <row r="8" spans="1:13" ht="21.95" customHeight="1" x14ac:dyDescent="0.2">
      <c r="B8" s="21" t="s">
        <v>458</v>
      </c>
      <c r="C8" s="93"/>
      <c r="D8" s="90" t="s">
        <v>186</v>
      </c>
      <c r="E8" s="48">
        <v>7334.48</v>
      </c>
      <c r="F8" s="48">
        <v>334.48</v>
      </c>
      <c r="G8" s="48"/>
      <c r="H8" s="15">
        <f t="shared" si="0"/>
        <v>3667.24</v>
      </c>
      <c r="I8" s="15">
        <f t="shared" si="0"/>
        <v>167.24</v>
      </c>
      <c r="J8" s="15"/>
      <c r="K8" s="15"/>
      <c r="L8" s="15">
        <f t="shared" si="1"/>
        <v>3500</v>
      </c>
      <c r="M8" s="22"/>
    </row>
    <row r="9" spans="1:13" ht="21.95" customHeight="1" x14ac:dyDescent="0.2">
      <c r="B9" s="21" t="s">
        <v>457</v>
      </c>
      <c r="C9" s="93"/>
      <c r="D9" s="90" t="s">
        <v>186</v>
      </c>
      <c r="E9" s="48">
        <v>7334.48</v>
      </c>
      <c r="F9" s="48">
        <v>334.48</v>
      </c>
      <c r="G9" s="48"/>
      <c r="H9" s="15">
        <f t="shared" si="0"/>
        <v>3667.24</v>
      </c>
      <c r="I9" s="15">
        <f t="shared" si="0"/>
        <v>167.24</v>
      </c>
      <c r="J9" s="15"/>
      <c r="K9" s="15"/>
      <c r="L9" s="15">
        <f t="shared" si="1"/>
        <v>3500</v>
      </c>
      <c r="M9" s="22"/>
    </row>
    <row r="10" spans="1:13" ht="21.95" customHeight="1" x14ac:dyDescent="0.2">
      <c r="B10" s="21" t="s">
        <v>456</v>
      </c>
      <c r="C10" s="93"/>
      <c r="D10" s="90" t="s">
        <v>186</v>
      </c>
      <c r="E10" s="48">
        <v>7334.48</v>
      </c>
      <c r="F10" s="48">
        <v>334.48</v>
      </c>
      <c r="G10" s="48"/>
      <c r="H10" s="15">
        <f t="shared" si="0"/>
        <v>3667.24</v>
      </c>
      <c r="I10" s="15">
        <f t="shared" si="0"/>
        <v>167.24</v>
      </c>
      <c r="J10" s="15"/>
      <c r="K10" s="15"/>
      <c r="L10" s="15">
        <f t="shared" si="1"/>
        <v>3500</v>
      </c>
      <c r="M10" s="22"/>
    </row>
    <row r="11" spans="1:13" ht="21.95" customHeight="1" x14ac:dyDescent="0.2">
      <c r="B11" s="21" t="s">
        <v>459</v>
      </c>
      <c r="C11" s="93"/>
      <c r="D11" s="90" t="s">
        <v>186</v>
      </c>
      <c r="E11" s="48">
        <v>7334.48</v>
      </c>
      <c r="F11" s="48">
        <v>334.48</v>
      </c>
      <c r="G11" s="48"/>
      <c r="H11" s="15">
        <f t="shared" si="0"/>
        <v>3667.24</v>
      </c>
      <c r="I11" s="15">
        <f t="shared" si="0"/>
        <v>167.24</v>
      </c>
      <c r="J11" s="15"/>
      <c r="K11" s="15"/>
      <c r="L11" s="15">
        <f t="shared" si="1"/>
        <v>3500</v>
      </c>
      <c r="M11" s="22"/>
    </row>
    <row r="12" spans="1:13" ht="21.95" customHeight="1" x14ac:dyDescent="0.2">
      <c r="B12" s="21" t="s">
        <v>455</v>
      </c>
      <c r="C12" s="93"/>
      <c r="D12" s="90" t="s">
        <v>186</v>
      </c>
      <c r="E12" s="48">
        <v>7334.48</v>
      </c>
      <c r="F12" s="48">
        <v>334.48</v>
      </c>
      <c r="G12" s="48"/>
      <c r="H12" s="15">
        <f t="shared" si="0"/>
        <v>3667.24</v>
      </c>
      <c r="I12" s="15">
        <f t="shared" si="0"/>
        <v>167.24</v>
      </c>
      <c r="J12" s="15">
        <f>+G12/30.42*15</f>
        <v>0</v>
      </c>
      <c r="K12" s="15"/>
      <c r="L12" s="15">
        <f t="shared" si="1"/>
        <v>3500</v>
      </c>
      <c r="M12" s="22"/>
    </row>
    <row r="14" spans="1:13" x14ac:dyDescent="0.2">
      <c r="E14" s="67"/>
      <c r="F14" s="67"/>
      <c r="G14" s="67"/>
      <c r="M14" s="68"/>
    </row>
    <row r="15" spans="1:13" x14ac:dyDescent="0.2">
      <c r="D15" s="42" t="s">
        <v>6</v>
      </c>
      <c r="E15" s="96">
        <f t="shared" ref="E15:L15" si="2">SUM(E5:E14)</f>
        <v>64489.589999999982</v>
      </c>
      <c r="F15" s="96">
        <f t="shared" si="2"/>
        <v>3989.59</v>
      </c>
      <c r="G15" s="96">
        <f t="shared" si="2"/>
        <v>0</v>
      </c>
      <c r="H15" s="97">
        <f>SUM(H5:H14)</f>
        <v>32244.794999999991</v>
      </c>
      <c r="I15" s="97">
        <f t="shared" si="2"/>
        <v>1994.7950000000001</v>
      </c>
      <c r="J15" s="97">
        <f t="shared" si="2"/>
        <v>0</v>
      </c>
      <c r="K15" s="97">
        <f t="shared" si="2"/>
        <v>0</v>
      </c>
      <c r="L15" s="97">
        <f t="shared" si="2"/>
        <v>30250</v>
      </c>
    </row>
    <row r="17" spans="2:12" x14ac:dyDescent="0.2">
      <c r="B17" s="26"/>
      <c r="C17" s="21"/>
      <c r="D17" s="37"/>
      <c r="E17" s="15"/>
      <c r="F17" s="15"/>
      <c r="G17" s="15"/>
      <c r="H17" s="15"/>
      <c r="I17" s="15"/>
      <c r="J17" s="15"/>
      <c r="K17" s="15"/>
      <c r="L17" s="15"/>
    </row>
    <row r="19" spans="2:12" x14ac:dyDescent="0.2">
      <c r="B19" s="26"/>
    </row>
  </sheetData>
  <sortState xmlns:xlrd2="http://schemas.microsoft.com/office/spreadsheetml/2017/richdata2" ref="A6:S12">
    <sortCondition ref="B6:B12"/>
  </sortState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  <pageSetUpPr fitToPage="1"/>
  </sheetPr>
  <dimension ref="A1:O42"/>
  <sheetViews>
    <sheetView topLeftCell="A3" workbookViewId="0">
      <selection activeCell="B15" sqref="B15"/>
    </sheetView>
  </sheetViews>
  <sheetFormatPr baseColWidth="10" defaultRowHeight="12.75" x14ac:dyDescent="0.2"/>
  <cols>
    <col min="1" max="1" width="1.140625" style="98" customWidth="1"/>
    <col min="2" max="2" width="25.85546875" style="98" customWidth="1"/>
    <col min="3" max="3" width="6.140625" style="98" customWidth="1"/>
    <col min="4" max="4" width="20.5703125" style="98" customWidth="1"/>
    <col min="5" max="5" width="10.42578125" style="98" customWidth="1"/>
    <col min="6" max="6" width="7.5703125" style="98" customWidth="1"/>
    <col min="7" max="7" width="9.140625" style="98" customWidth="1"/>
    <col min="8" max="8" width="8.5703125" style="98" customWidth="1"/>
    <col min="9" max="9" width="10.42578125" style="98" customWidth="1"/>
    <col min="10" max="10" width="25.140625" style="98" customWidth="1"/>
    <col min="11" max="16384" width="11.42578125" style="98"/>
  </cols>
  <sheetData>
    <row r="1" spans="1:15" ht="18" x14ac:dyDescent="0.25">
      <c r="A1" s="98" t="s">
        <v>30</v>
      </c>
      <c r="E1" s="28" t="s">
        <v>0</v>
      </c>
      <c r="F1" s="115"/>
      <c r="G1" s="115"/>
      <c r="H1" s="115"/>
      <c r="I1" s="115"/>
      <c r="J1" s="116" t="s">
        <v>1</v>
      </c>
    </row>
    <row r="2" spans="1:15" ht="15" x14ac:dyDescent="0.25">
      <c r="E2" s="31" t="s">
        <v>39</v>
      </c>
      <c r="F2" s="115"/>
      <c r="G2" s="115"/>
      <c r="H2" s="115"/>
      <c r="I2" s="115"/>
      <c r="J2" s="32" t="str">
        <f>PRESIDENCIA!L2</f>
        <v>30 DE NOVIEMBRE DE 2018</v>
      </c>
    </row>
    <row r="3" spans="1:15" x14ac:dyDescent="0.2">
      <c r="B3" s="26"/>
      <c r="E3" s="32" t="str">
        <f>PRESIDENCIA!E3</f>
        <v>SEGUNDA QUINCENA DE NOVIEMBRE DE 2018</v>
      </c>
      <c r="F3" s="115"/>
      <c r="G3" s="115"/>
      <c r="H3" s="115"/>
      <c r="I3" s="115"/>
    </row>
    <row r="4" spans="1:15" x14ac:dyDescent="0.2">
      <c r="B4" s="117" t="s">
        <v>2</v>
      </c>
      <c r="C4" s="117"/>
      <c r="D4" s="117" t="s">
        <v>8</v>
      </c>
      <c r="E4" s="36" t="s">
        <v>3</v>
      </c>
      <c r="F4" s="36" t="s">
        <v>31</v>
      </c>
      <c r="G4" s="78" t="s">
        <v>37</v>
      </c>
      <c r="H4" s="36" t="s">
        <v>27</v>
      </c>
      <c r="I4" s="36" t="s">
        <v>4</v>
      </c>
      <c r="J4" s="117" t="s">
        <v>5</v>
      </c>
    </row>
    <row r="5" spans="1:15" ht="24.75" customHeight="1" x14ac:dyDescent="0.2">
      <c r="B5" s="26" t="s">
        <v>468</v>
      </c>
      <c r="C5" s="37"/>
      <c r="D5" s="24" t="s">
        <v>10</v>
      </c>
      <c r="E5" s="15">
        <f>7816.2/2</f>
        <v>3908.1</v>
      </c>
      <c r="F5" s="48"/>
      <c r="G5" s="48"/>
      <c r="H5" s="15"/>
      <c r="I5" s="15">
        <f>E5-F5+G5-H5</f>
        <v>3908.1</v>
      </c>
      <c r="J5" s="98" t="s">
        <v>35</v>
      </c>
    </row>
    <row r="6" spans="1:15" ht="24.75" customHeight="1" x14ac:dyDescent="0.2">
      <c r="B6" s="26" t="s">
        <v>464</v>
      </c>
      <c r="C6" s="37"/>
      <c r="D6" s="24" t="s">
        <v>18</v>
      </c>
      <c r="E6" s="15">
        <v>3186.54</v>
      </c>
      <c r="F6" s="48"/>
      <c r="G6" s="48"/>
      <c r="H6" s="15"/>
      <c r="I6" s="15">
        <f>E6-F6+G6-H6</f>
        <v>3186.54</v>
      </c>
      <c r="J6" s="98" t="s">
        <v>35</v>
      </c>
    </row>
    <row r="7" spans="1:15" ht="24.75" customHeight="1" x14ac:dyDescent="0.2">
      <c r="B7" s="26" t="s">
        <v>467</v>
      </c>
      <c r="C7" s="37"/>
      <c r="D7" s="24" t="s">
        <v>10</v>
      </c>
      <c r="E7" s="15">
        <f>8595.3*0.6/2</f>
        <v>2578.5899999999997</v>
      </c>
      <c r="F7" s="48"/>
      <c r="G7" s="48"/>
      <c r="H7" s="15"/>
      <c r="I7" s="15">
        <f>E7-F7+G7-H7</f>
        <v>2578.5899999999997</v>
      </c>
      <c r="J7" s="98" t="s">
        <v>35</v>
      </c>
    </row>
    <row r="8" spans="1:15" ht="24.75" customHeight="1" x14ac:dyDescent="0.2">
      <c r="A8" s="108"/>
      <c r="B8" s="26" t="s">
        <v>386</v>
      </c>
      <c r="C8" s="88"/>
      <c r="D8" s="89" t="s">
        <v>144</v>
      </c>
      <c r="E8" s="15">
        <f>12826.8*0.63/2</f>
        <v>4040.442</v>
      </c>
      <c r="F8" s="15"/>
      <c r="G8" s="15"/>
      <c r="H8" s="15"/>
      <c r="I8" s="15">
        <f>+E8</f>
        <v>4040.442</v>
      </c>
      <c r="J8" s="98" t="s">
        <v>35</v>
      </c>
      <c r="K8" s="85"/>
      <c r="L8" s="85"/>
      <c r="M8" s="108"/>
      <c r="N8" s="108"/>
      <c r="O8" s="108"/>
    </row>
    <row r="9" spans="1:15" ht="24.75" customHeight="1" x14ac:dyDescent="0.2">
      <c r="B9" s="26" t="s">
        <v>465</v>
      </c>
      <c r="C9" s="37"/>
      <c r="D9" s="24" t="s">
        <v>22</v>
      </c>
      <c r="E9" s="15">
        <f>4447.8/2</f>
        <v>2223.9</v>
      </c>
      <c r="F9" s="48"/>
      <c r="G9" s="48"/>
      <c r="H9" s="15"/>
      <c r="I9" s="15">
        <f>E9-F9+G9-H9</f>
        <v>2223.9</v>
      </c>
      <c r="J9" s="98" t="s">
        <v>35</v>
      </c>
    </row>
    <row r="10" spans="1:15" ht="24.75" customHeight="1" x14ac:dyDescent="0.2">
      <c r="B10" s="26" t="s">
        <v>462</v>
      </c>
      <c r="C10" s="37"/>
      <c r="D10" s="24" t="s">
        <v>18</v>
      </c>
      <c r="E10" s="15">
        <v>4256.7</v>
      </c>
      <c r="F10" s="15"/>
      <c r="G10" s="15"/>
      <c r="H10" s="15"/>
      <c r="I10" s="15">
        <f>E10-F10+G10-H10</f>
        <v>4256.7</v>
      </c>
      <c r="J10" s="98" t="s">
        <v>35</v>
      </c>
      <c r="K10" s="24"/>
      <c r="L10" s="26"/>
      <c r="M10" s="37"/>
      <c r="N10" s="24"/>
      <c r="O10" s="15"/>
    </row>
    <row r="11" spans="1:15" ht="24.75" customHeight="1" x14ac:dyDescent="0.2">
      <c r="B11" s="26" t="s">
        <v>463</v>
      </c>
      <c r="C11" s="88"/>
      <c r="D11" s="118" t="s">
        <v>10</v>
      </c>
      <c r="E11" s="15">
        <v>4133.8500000000004</v>
      </c>
      <c r="F11" s="15"/>
      <c r="G11" s="15"/>
      <c r="H11" s="15"/>
      <c r="I11" s="15">
        <f>E11-F11+G11-H11</f>
        <v>4133.8500000000004</v>
      </c>
      <c r="J11" s="98" t="s">
        <v>35</v>
      </c>
    </row>
    <row r="12" spans="1:15" ht="24.75" customHeight="1" x14ac:dyDescent="0.2">
      <c r="A12" s="108"/>
      <c r="B12" s="8" t="s">
        <v>470</v>
      </c>
      <c r="C12" s="11"/>
      <c r="D12" s="50" t="s">
        <v>12</v>
      </c>
      <c r="E12" s="9">
        <f>4863.6*0.66/2</f>
        <v>1604.9880000000003</v>
      </c>
      <c r="F12" s="15"/>
      <c r="G12" s="15"/>
      <c r="H12" s="15"/>
      <c r="I12" s="15">
        <f>+E12</f>
        <v>1604.9880000000003</v>
      </c>
      <c r="J12" s="98" t="s">
        <v>35</v>
      </c>
      <c r="K12" s="85"/>
      <c r="L12" s="85"/>
      <c r="M12" s="108"/>
      <c r="N12" s="108"/>
      <c r="O12" s="108"/>
    </row>
    <row r="13" spans="1:15" ht="24.75" customHeight="1" x14ac:dyDescent="0.2">
      <c r="B13" s="26" t="s">
        <v>466</v>
      </c>
      <c r="C13" s="37"/>
      <c r="D13" s="24" t="s">
        <v>24</v>
      </c>
      <c r="E13" s="15">
        <f>6291.6/2</f>
        <v>3145.8</v>
      </c>
      <c r="F13" s="48"/>
      <c r="G13" s="48"/>
      <c r="H13" s="15"/>
      <c r="I13" s="15">
        <f>E13-F13+G13-H13</f>
        <v>3145.8</v>
      </c>
      <c r="J13" s="98" t="s">
        <v>35</v>
      </c>
    </row>
    <row r="14" spans="1:15" s="108" customFormat="1" ht="24.95" customHeight="1" x14ac:dyDescent="0.2">
      <c r="A14" s="98"/>
      <c r="B14" s="26" t="s">
        <v>469</v>
      </c>
      <c r="C14" s="37"/>
      <c r="D14" s="24" t="s">
        <v>10</v>
      </c>
      <c r="E14" s="15">
        <f>7236.6/2</f>
        <v>3618.3</v>
      </c>
      <c r="F14" s="48"/>
      <c r="G14" s="48"/>
      <c r="H14" s="15"/>
      <c r="I14" s="15">
        <f>E14-F14+G14-H14</f>
        <v>3618.3</v>
      </c>
      <c r="J14" s="98" t="s">
        <v>35</v>
      </c>
      <c r="K14" s="98"/>
      <c r="L14" s="98"/>
      <c r="M14" s="98"/>
      <c r="N14" s="98"/>
      <c r="O14" s="98"/>
    </row>
    <row r="15" spans="1:15" s="108" customFormat="1" ht="24.95" customHeight="1" x14ac:dyDescent="0.2">
      <c r="A15" s="98"/>
      <c r="B15" s="26" t="s">
        <v>461</v>
      </c>
      <c r="C15" s="37"/>
      <c r="D15" s="24" t="s">
        <v>18</v>
      </c>
      <c r="E15" s="15">
        <v>4256.7</v>
      </c>
      <c r="F15" s="15"/>
      <c r="G15" s="15"/>
      <c r="H15" s="15"/>
      <c r="I15" s="15">
        <f>E15-F15+G15-H15</f>
        <v>4256.7</v>
      </c>
      <c r="J15" s="98" t="s">
        <v>35</v>
      </c>
      <c r="K15" s="98"/>
      <c r="L15" s="98"/>
      <c r="M15" s="98"/>
      <c r="N15" s="98"/>
      <c r="O15" s="98"/>
    </row>
    <row r="16" spans="1:15" s="91" customFormat="1" ht="24.75" customHeight="1" x14ac:dyDescent="0.2">
      <c r="D16" s="91" t="s">
        <v>6</v>
      </c>
      <c r="E16" s="119">
        <f>SUM(E5:E15)</f>
        <v>36953.909999999996</v>
      </c>
      <c r="F16" s="119">
        <f t="shared" ref="F16:H16" si="0">SUM(F5:F15)</f>
        <v>0</v>
      </c>
      <c r="G16" s="119">
        <f t="shared" si="0"/>
        <v>0</v>
      </c>
      <c r="H16" s="119">
        <f t="shared" si="0"/>
        <v>0</v>
      </c>
      <c r="I16" s="119">
        <f>SUM(I5:I15)</f>
        <v>36953.909999999996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sortState xmlns:xlrd2="http://schemas.microsoft.com/office/spreadsheetml/2017/richdata2" ref="A5:S15">
    <sortCondition ref="B5:B15"/>
  </sortState>
  <pageMargins left="0" right="0" top="0" bottom="0" header="0" footer="0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9"/>
  <sheetViews>
    <sheetView topLeftCell="A10" workbookViewId="0">
      <selection activeCell="F28" sqref="F28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19" customFormat="1" x14ac:dyDescent="0.2">
      <c r="B1" s="13"/>
      <c r="C1" s="13"/>
      <c r="D1" s="13"/>
      <c r="E1" s="13"/>
      <c r="F1" s="13"/>
    </row>
    <row r="2" spans="1:6" s="19" customFormat="1" x14ac:dyDescent="0.2">
      <c r="A2" s="122" t="str">
        <f>+PRESIDENCIA!E1</f>
        <v>MUNICIPIO IXTLAHUACAN DEL RIO, JALISCO.</v>
      </c>
      <c r="B2" s="122"/>
      <c r="C2" s="122"/>
      <c r="D2" s="122"/>
      <c r="E2" s="122"/>
      <c r="F2" s="122"/>
    </row>
    <row r="3" spans="1:6" s="19" customFormat="1" x14ac:dyDescent="0.2">
      <c r="B3" s="13"/>
      <c r="C3" s="13"/>
      <c r="D3" s="13"/>
      <c r="E3" s="13"/>
      <c r="F3" s="13"/>
    </row>
    <row r="4" spans="1:6" s="19" customFormat="1" x14ac:dyDescent="0.2">
      <c r="A4" s="122" t="str">
        <f>+PRESIDENCIA!E3</f>
        <v>SEGUNDA QUINCENA DE NOVIEMBRE DE 2018</v>
      </c>
      <c r="B4" s="122"/>
      <c r="C4" s="122"/>
      <c r="D4" s="122"/>
      <c r="E4" s="122"/>
      <c r="F4" s="122"/>
    </row>
    <row r="5" spans="1:6" s="19" customFormat="1" x14ac:dyDescent="0.2">
      <c r="B5" s="13"/>
      <c r="C5" s="13"/>
      <c r="D5" s="13"/>
      <c r="E5" s="13"/>
      <c r="F5" s="13"/>
    </row>
    <row r="6" spans="1:6" s="19" customFormat="1" x14ac:dyDescent="0.2">
      <c r="B6" s="13"/>
      <c r="C6" s="13"/>
      <c r="D6" s="13"/>
      <c r="E6" s="13"/>
      <c r="F6" s="13"/>
    </row>
    <row r="8" spans="1:6" s="52" customFormat="1" x14ac:dyDescent="0.2">
      <c r="A8" s="53" t="s">
        <v>50</v>
      </c>
      <c r="B8" s="54" t="s">
        <v>3</v>
      </c>
      <c r="C8" s="54" t="s">
        <v>31</v>
      </c>
      <c r="D8" s="54" t="s">
        <v>37</v>
      </c>
      <c r="E8" s="54" t="s">
        <v>27</v>
      </c>
      <c r="F8" s="54" t="s">
        <v>4</v>
      </c>
    </row>
    <row r="9" spans="1:6" x14ac:dyDescent="0.2">
      <c r="A9" s="55" t="s">
        <v>194</v>
      </c>
      <c r="B9" s="56">
        <f>+DIETAS!G17</f>
        <v>98460.63</v>
      </c>
      <c r="C9" s="56">
        <f>+DIETAS!H17</f>
        <v>15210.63</v>
      </c>
      <c r="D9" s="56">
        <f>+DIETAS!I17</f>
        <v>0</v>
      </c>
      <c r="E9" s="56">
        <f>+DIETAS!J17</f>
        <v>0</v>
      </c>
      <c r="F9" s="56">
        <f>+DIETAS!K17</f>
        <v>83250</v>
      </c>
    </row>
    <row r="10" spans="1:6" x14ac:dyDescent="0.2">
      <c r="A10" s="55" t="s">
        <v>44</v>
      </c>
      <c r="B10" s="56">
        <f>+PRESIDENCIA!G18</f>
        <v>80049.35500000001</v>
      </c>
      <c r="C10" s="56">
        <f>+PRESIDENCIA!H18</f>
        <v>11690.6232</v>
      </c>
      <c r="D10" s="56">
        <f>+PRESIDENCIA!I18</f>
        <v>0</v>
      </c>
      <c r="E10" s="56">
        <f>+PRESIDENCIA!J18</f>
        <v>0</v>
      </c>
      <c r="F10" s="56">
        <f>+PRESIDENCIA!K18</f>
        <v>68358.731800000009</v>
      </c>
    </row>
    <row r="11" spans="1:6" x14ac:dyDescent="0.2">
      <c r="A11" s="55" t="s">
        <v>195</v>
      </c>
      <c r="B11" s="56">
        <f>+CONTRALORIA!G9</f>
        <v>6171.5050000000001</v>
      </c>
      <c r="C11" s="56">
        <f>+CONTRALORIA!H9</f>
        <v>671.505</v>
      </c>
      <c r="D11" s="56">
        <f>+CONTRALORIA!I9</f>
        <v>0</v>
      </c>
      <c r="E11" s="56">
        <f>+CONTRALORIA!J9</f>
        <v>0</v>
      </c>
      <c r="F11" s="56">
        <f>+CONTRALORIA!K9</f>
        <v>5500</v>
      </c>
    </row>
    <row r="12" spans="1:6" x14ac:dyDescent="0.2">
      <c r="A12" s="55" t="s">
        <v>45</v>
      </c>
      <c r="B12" s="56">
        <f>+'SECRETARIA GENERAL'!H22</f>
        <v>65929.035000000003</v>
      </c>
      <c r="C12" s="56">
        <f>+'SECRETARIA GENERAL'!I22</f>
        <v>6010.0691919999999</v>
      </c>
      <c r="D12" s="56">
        <f>+'SECRETARIA GENERAL'!J22</f>
        <v>377.69500000000005</v>
      </c>
      <c r="E12" s="56">
        <f>+'SECRETARIA GENERAL'!K22</f>
        <v>0</v>
      </c>
      <c r="F12" s="56">
        <f>+'SECRETARIA GENERAL'!L22</f>
        <v>60296.660808000001</v>
      </c>
    </row>
    <row r="13" spans="1:6" x14ac:dyDescent="0.2">
      <c r="A13" s="55" t="s">
        <v>196</v>
      </c>
      <c r="B13" s="56">
        <f>+SINDICATURA!H16</f>
        <v>53185.794999999998</v>
      </c>
      <c r="C13" s="56">
        <f>+SINDICATURA!I16</f>
        <v>6435.7849999999999</v>
      </c>
      <c r="D13" s="56">
        <f>+SINDICATURA!J16</f>
        <v>0</v>
      </c>
      <c r="E13" s="56">
        <f>+SINDICATURA!K16</f>
        <v>0</v>
      </c>
      <c r="F13" s="56">
        <f>+SINDICATURA!L16</f>
        <v>46750.009999999995</v>
      </c>
    </row>
    <row r="14" spans="1:6" x14ac:dyDescent="0.2">
      <c r="A14" s="55" t="s">
        <v>86</v>
      </c>
      <c r="B14" s="56">
        <f>+'COORDINACION DE GABINETE'!H12</f>
        <v>21513.785</v>
      </c>
      <c r="C14" s="56">
        <f>+'COORDINACION DE GABINETE'!I12</f>
        <v>2278.81</v>
      </c>
      <c r="D14" s="56">
        <f>+'COORDINACION DE GABINETE'!J12</f>
        <v>15.02</v>
      </c>
      <c r="E14" s="56">
        <f>+'COORDINACION DE GABINETE'!K12</f>
        <v>0</v>
      </c>
      <c r="F14" s="56">
        <f>+'COORDINACION DE GABINETE'!L12</f>
        <v>19249.994999999999</v>
      </c>
    </row>
    <row r="15" spans="1:6" x14ac:dyDescent="0.2">
      <c r="A15" s="55" t="s">
        <v>46</v>
      </c>
      <c r="B15" s="56">
        <f>+H.MPAL!G18</f>
        <v>61810.565000000002</v>
      </c>
      <c r="C15" s="56">
        <f>+H.MPAL!H18</f>
        <v>7173.2467399999987</v>
      </c>
      <c r="D15" s="56">
        <f>+H.MPAL!I18</f>
        <v>0</v>
      </c>
      <c r="E15" s="56">
        <f>+H.MPAL!J18</f>
        <v>3</v>
      </c>
      <c r="F15" s="56">
        <f>+H.MPAL!K18</f>
        <v>54634.31826</v>
      </c>
    </row>
    <row r="16" spans="1:6" x14ac:dyDescent="0.2">
      <c r="A16" s="55" t="s">
        <v>197</v>
      </c>
      <c r="B16" s="56">
        <f>+'COORDINACION SERVICIOS PUBLICOS'!H85</f>
        <v>313918.70999999979</v>
      </c>
      <c r="C16" s="56">
        <f>+'COORDINACION SERVICIOS PUBLICOS'!I85</f>
        <v>21980.034716000006</v>
      </c>
      <c r="D16" s="56">
        <f>+'COORDINACION SERVICIOS PUBLICOS'!J85</f>
        <v>801.18295999999998</v>
      </c>
      <c r="E16" s="56">
        <f>+'COORDINACION SERVICIOS PUBLICOS'!K85</f>
        <v>0</v>
      </c>
      <c r="F16" s="56">
        <f>+'COORDINACION SERVICIOS PUBLICOS'!L85</f>
        <v>292739.85824399994</v>
      </c>
    </row>
    <row r="17" spans="1:6" x14ac:dyDescent="0.2">
      <c r="A17" s="55" t="s">
        <v>198</v>
      </c>
      <c r="B17" s="56">
        <f>+'C. D ECONOMICO'!G20</f>
        <v>56763.539999999994</v>
      </c>
      <c r="C17" s="56">
        <f>+'C. D ECONOMICO'!H20</f>
        <v>5471.9335039999996</v>
      </c>
      <c r="D17" s="56">
        <f>+'C. D ECONOMICO'!I20</f>
        <v>0</v>
      </c>
      <c r="E17" s="56">
        <f>+'C. D ECONOMICO'!J20</f>
        <v>0</v>
      </c>
      <c r="F17" s="56">
        <f>+'C. D ECONOMICO'!K20</f>
        <v>51291.606496</v>
      </c>
    </row>
    <row r="18" spans="1:6" x14ac:dyDescent="0.2">
      <c r="A18" s="55" t="s">
        <v>199</v>
      </c>
      <c r="B18" s="56">
        <f>+'C. GESTION INTEGRAL op'!G37</f>
        <v>173198.2</v>
      </c>
      <c r="C18" s="56">
        <f>+'C. GESTION INTEGRAL op'!H37</f>
        <v>18326.810336000002</v>
      </c>
      <c r="D18" s="56">
        <f>+'C. GESTION INTEGRAL op'!I37</f>
        <v>0</v>
      </c>
      <c r="E18" s="56">
        <f>+'C. GESTION INTEGRAL op'!J37</f>
        <v>15</v>
      </c>
      <c r="F18" s="56">
        <f>+'C. GESTION INTEGRAL op'!K37</f>
        <v>154856.38966399999</v>
      </c>
    </row>
    <row r="19" spans="1:6" x14ac:dyDescent="0.2">
      <c r="A19" s="55" t="s">
        <v>200</v>
      </c>
      <c r="B19" s="56">
        <f>+'C. GRAL CONSTRUC.'!H37</f>
        <v>133764.52866666668</v>
      </c>
      <c r="C19" s="56">
        <f>+'C. GRAL CONSTRUC.'!I37</f>
        <v>10967.516274666665</v>
      </c>
      <c r="D19" s="56">
        <f>+'C. GRAL CONSTRUC.'!J37</f>
        <v>0</v>
      </c>
      <c r="E19" s="56">
        <f>+'C. GRAL CONSTRUC.'!K37</f>
        <v>0</v>
      </c>
      <c r="F19" s="56">
        <f>+'C. GRAL CONSTRUC.'!L37</f>
        <v>122797.012392</v>
      </c>
    </row>
    <row r="20" spans="1:6" x14ac:dyDescent="0.2">
      <c r="A20" s="55" t="s">
        <v>47</v>
      </c>
      <c r="B20" s="56">
        <f>+'PROTECCION CIVIL'!H15</f>
        <v>32244.794999999991</v>
      </c>
      <c r="C20" s="56">
        <f>+'PROTECCION CIVIL'!I15</f>
        <v>1994.7950000000001</v>
      </c>
      <c r="D20" s="56">
        <f>+'PROTECCION CIVIL'!J15</f>
        <v>0</v>
      </c>
      <c r="E20" s="56">
        <f>+'PROTECCION CIVIL'!K15</f>
        <v>0</v>
      </c>
      <c r="F20" s="56">
        <f>+'PROTECCION CIVIL'!L15</f>
        <v>30250</v>
      </c>
    </row>
    <row r="21" spans="1:6" x14ac:dyDescent="0.2">
      <c r="A21" s="57" t="s">
        <v>52</v>
      </c>
      <c r="B21" s="58">
        <f>SUM(B9:B20)</f>
        <v>1097010.4436666665</v>
      </c>
      <c r="C21" s="58">
        <f>SUM(C9:C20)</f>
        <v>108211.75896266667</v>
      </c>
      <c r="D21" s="58">
        <f>SUM(D9:D20)</f>
        <v>1193.89796</v>
      </c>
      <c r="E21" s="58">
        <f>SUM(E9:E20)</f>
        <v>18</v>
      </c>
      <c r="F21" s="58">
        <f>SUM(F9:F20)</f>
        <v>989974.58266399987</v>
      </c>
    </row>
    <row r="22" spans="1:6" x14ac:dyDescent="0.2">
      <c r="A22" s="55" t="s">
        <v>53</v>
      </c>
      <c r="B22" s="56">
        <f>+jubilados!E16</f>
        <v>36953.909999999996</v>
      </c>
      <c r="C22" s="56">
        <f>+jubilados!F16</f>
        <v>0</v>
      </c>
      <c r="D22" s="56">
        <f>+jubilados!G16</f>
        <v>0</v>
      </c>
      <c r="E22" s="56">
        <f>+jubilados!H16</f>
        <v>0</v>
      </c>
      <c r="F22" s="56">
        <f>B22-C22+D22-E22</f>
        <v>36953.909999999996</v>
      </c>
    </row>
    <row r="23" spans="1:6" x14ac:dyDescent="0.2">
      <c r="A23" s="57" t="s">
        <v>48</v>
      </c>
      <c r="B23" s="58">
        <f>+B21+B22</f>
        <v>1133964.3536666664</v>
      </c>
      <c r="C23" s="58">
        <f>+C21+C22</f>
        <v>108211.75896266667</v>
      </c>
      <c r="D23" s="58">
        <f>+D21+D22</f>
        <v>1193.89796</v>
      </c>
      <c r="E23" s="58">
        <f>+E21+E22</f>
        <v>18</v>
      </c>
      <c r="F23" s="58">
        <f>+F21+F22</f>
        <v>1026928.4926639999</v>
      </c>
    </row>
    <row r="24" spans="1:6" x14ac:dyDescent="0.2">
      <c r="A24" s="55" t="s">
        <v>201</v>
      </c>
      <c r="B24" s="56">
        <f>+SEG.CIUDADANA.!G34</f>
        <v>169215.94500000007</v>
      </c>
      <c r="C24" s="56">
        <f>+SEG.CIUDADANA.!H34</f>
        <v>19495.944999999996</v>
      </c>
      <c r="D24" s="56">
        <f>+SEG.CIUDADANA.!I34</f>
        <v>0</v>
      </c>
      <c r="E24" s="56">
        <f>+SEG.CIUDADANA.!J34</f>
        <v>20</v>
      </c>
      <c r="F24" s="56">
        <f>B24-C24+D24-E24</f>
        <v>149700.00000000006</v>
      </c>
    </row>
    <row r="25" spans="1:6" x14ac:dyDescent="0.2">
      <c r="A25" s="55" t="s">
        <v>202</v>
      </c>
      <c r="B25" s="56">
        <f>+'DEPTO MOVILIDAD'!G15</f>
        <v>20840.464999999997</v>
      </c>
      <c r="C25" s="56">
        <f>+'DEPTO MOVILIDAD'!H15</f>
        <v>1340.4649999999999</v>
      </c>
      <c r="D25" s="56">
        <f>+'DEPTO MOVILIDAD'!I15</f>
        <v>0</v>
      </c>
      <c r="E25" s="56">
        <f>+'DEPTO MOVILIDAD'!J15</f>
        <v>0</v>
      </c>
      <c r="F25" s="56">
        <f>B25-C25+D25-E25</f>
        <v>19499.999999999996</v>
      </c>
    </row>
    <row r="26" spans="1:6" x14ac:dyDescent="0.2">
      <c r="A26" s="55" t="s">
        <v>203</v>
      </c>
      <c r="B26" s="56">
        <f>+'SERV MEDICOS'!G13</f>
        <v>29299.75</v>
      </c>
      <c r="C26" s="56">
        <f>+'SERV MEDICOS'!H13</f>
        <v>3049.75</v>
      </c>
      <c r="D26" s="56">
        <f>+'SERV MEDICOS'!I13</f>
        <v>0</v>
      </c>
      <c r="E26" s="56">
        <f>+'SERV MEDICOS'!J13</f>
        <v>4</v>
      </c>
      <c r="F26" s="56">
        <f>B26-C26+D26-E26</f>
        <v>26246</v>
      </c>
    </row>
    <row r="27" spans="1:6" x14ac:dyDescent="0.2">
      <c r="A27" s="57" t="s">
        <v>49</v>
      </c>
      <c r="B27" s="58">
        <f>SUM(B24:B26)</f>
        <v>219356.16000000006</v>
      </c>
      <c r="C27" s="58">
        <f>SUM(C24:C26)</f>
        <v>23886.159999999996</v>
      </c>
      <c r="D27" s="58">
        <f>SUM(D24:D26)</f>
        <v>0</v>
      </c>
      <c r="E27" s="58">
        <f>SUM(E24:E26)</f>
        <v>24</v>
      </c>
      <c r="F27" s="58">
        <f>SUM(F24:F26)</f>
        <v>195446.00000000006</v>
      </c>
    </row>
    <row r="28" spans="1:6" x14ac:dyDescent="0.2">
      <c r="A28" s="59"/>
      <c r="B28" s="56"/>
      <c r="C28" s="56"/>
      <c r="D28" s="56"/>
      <c r="E28" s="56"/>
      <c r="F28" s="56"/>
    </row>
    <row r="29" spans="1:6" x14ac:dyDescent="0.2">
      <c r="A29" s="57" t="s">
        <v>51</v>
      </c>
      <c r="B29" s="58">
        <f>+B23+B27</f>
        <v>1353320.5136666666</v>
      </c>
      <c r="C29" s="58">
        <f>+C23+C27</f>
        <v>132097.91896266668</v>
      </c>
      <c r="D29" s="58">
        <f>+D23+D27</f>
        <v>1193.89796</v>
      </c>
      <c r="E29" s="58">
        <f>+E23+E27</f>
        <v>42</v>
      </c>
      <c r="F29" s="58">
        <f>+F23+F27</f>
        <v>1222374.492664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3" customWidth="1"/>
    <col min="2" max="2" width="36.85546875" style="23" customWidth="1"/>
    <col min="3" max="3" width="1.5703125" style="23" customWidth="1"/>
    <col min="4" max="4" width="18.85546875" style="23" customWidth="1"/>
    <col min="5" max="5" width="1" style="29" customWidth="1"/>
    <col min="6" max="6" width="2" style="29" customWidth="1"/>
    <col min="7" max="7" width="13" style="29" customWidth="1"/>
    <col min="8" max="8" width="11.140625" style="29" customWidth="1"/>
    <col min="9" max="9" width="11.28515625" style="29" customWidth="1"/>
    <col min="10" max="10" width="7.28515625" style="29" customWidth="1"/>
    <col min="11" max="11" width="12.140625" style="29" bestFit="1" customWidth="1"/>
    <col min="12" max="12" width="26.7109375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I1" s="28"/>
      <c r="L1" s="30" t="s">
        <v>1</v>
      </c>
    </row>
    <row r="2" spans="2:16" ht="15" x14ac:dyDescent="0.25">
      <c r="E2" s="31" t="s">
        <v>40</v>
      </c>
      <c r="I2" s="31"/>
      <c r="L2" s="32" t="s">
        <v>239</v>
      </c>
    </row>
    <row r="3" spans="2:16" x14ac:dyDescent="0.2">
      <c r="E3" s="75" t="s">
        <v>238</v>
      </c>
      <c r="I3" s="76"/>
    </row>
    <row r="4" spans="2:16" x14ac:dyDescent="0.2">
      <c r="E4" s="76" t="s">
        <v>28</v>
      </c>
      <c r="I4" s="76"/>
    </row>
    <row r="5" spans="2:16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2:16" x14ac:dyDescent="0.2">
      <c r="B6" s="79"/>
      <c r="C6" s="79"/>
      <c r="D6" s="79"/>
      <c r="E6" s="80"/>
      <c r="F6" s="80"/>
      <c r="G6" s="80"/>
      <c r="H6" s="80"/>
      <c r="I6" s="80"/>
      <c r="J6" s="80"/>
      <c r="K6" s="80"/>
      <c r="L6" s="79"/>
    </row>
    <row r="7" spans="2:16" ht="24.95" customHeight="1" x14ac:dyDescent="0.2">
      <c r="B7" t="s">
        <v>252</v>
      </c>
      <c r="C7" s="37"/>
      <c r="D7" s="49" t="s">
        <v>56</v>
      </c>
      <c r="E7" s="15">
        <v>52442.04</v>
      </c>
      <c r="F7" s="15">
        <v>11442.04</v>
      </c>
      <c r="G7" s="15">
        <f t="shared" ref="G7:G16" si="0">E7/2</f>
        <v>26221.02</v>
      </c>
      <c r="H7" s="15">
        <f t="shared" ref="H7:H16" si="1">F7/2</f>
        <v>5721.02</v>
      </c>
      <c r="I7" s="15"/>
      <c r="J7" s="15">
        <v>0</v>
      </c>
      <c r="K7" s="15">
        <f t="shared" ref="K7" si="2">G7-H7+I7-J7</f>
        <v>20500</v>
      </c>
      <c r="L7" s="22"/>
      <c r="M7" s="43"/>
      <c r="N7" s="43"/>
      <c r="O7" s="43"/>
      <c r="P7" s="43"/>
    </row>
    <row r="8" spans="2:16" ht="24.95" customHeight="1" x14ac:dyDescent="0.2">
      <c r="B8" s="8" t="s">
        <v>243</v>
      </c>
      <c r="C8" s="37"/>
      <c r="D8" s="109" t="s">
        <v>59</v>
      </c>
      <c r="E8" s="48">
        <v>19972.71</v>
      </c>
      <c r="F8" s="48">
        <v>2972.72</v>
      </c>
      <c r="G8" s="15">
        <f t="shared" si="0"/>
        <v>9986.3549999999996</v>
      </c>
      <c r="H8" s="15">
        <f t="shared" si="1"/>
        <v>1486.36</v>
      </c>
      <c r="I8" s="15"/>
      <c r="J8" s="15"/>
      <c r="K8" s="15">
        <f t="shared" ref="K8:K16" si="3">G8-H8+I8-J8</f>
        <v>8499.994999999999</v>
      </c>
      <c r="L8" s="22"/>
      <c r="M8" s="43"/>
      <c r="N8" s="43"/>
      <c r="O8" s="43"/>
      <c r="P8" s="43"/>
    </row>
    <row r="9" spans="2:16" ht="24.95" customHeight="1" x14ac:dyDescent="0.2">
      <c r="B9" s="26" t="s">
        <v>242</v>
      </c>
      <c r="C9" s="37"/>
      <c r="D9" s="49" t="s">
        <v>58</v>
      </c>
      <c r="E9" s="48">
        <v>8964</v>
      </c>
      <c r="F9" s="48">
        <v>746.52640000000019</v>
      </c>
      <c r="G9" s="15">
        <f t="shared" si="0"/>
        <v>4482</v>
      </c>
      <c r="H9" s="15">
        <f t="shared" si="1"/>
        <v>373.2632000000001</v>
      </c>
      <c r="I9" s="15"/>
      <c r="J9" s="15">
        <v>0</v>
      </c>
      <c r="K9" s="15">
        <f t="shared" si="3"/>
        <v>4108.7367999999997</v>
      </c>
      <c r="L9" s="22"/>
      <c r="M9" s="41"/>
      <c r="O9" s="29"/>
      <c r="P9" s="29"/>
    </row>
    <row r="10" spans="2:16" ht="24" x14ac:dyDescent="0.2">
      <c r="B10" s="8" t="s">
        <v>244</v>
      </c>
      <c r="C10" s="37"/>
      <c r="D10" s="109" t="s">
        <v>60</v>
      </c>
      <c r="E10" s="48">
        <v>13614.64</v>
      </c>
      <c r="F10" s="48">
        <v>1614.64</v>
      </c>
      <c r="G10" s="15">
        <f t="shared" si="0"/>
        <v>6807.32</v>
      </c>
      <c r="H10" s="15">
        <f t="shared" si="1"/>
        <v>807.32</v>
      </c>
      <c r="I10" s="15"/>
      <c r="J10" s="15"/>
      <c r="K10" s="15">
        <f t="shared" si="3"/>
        <v>6000</v>
      </c>
      <c r="L10" s="22"/>
      <c r="M10" s="41"/>
      <c r="O10" s="29"/>
      <c r="P10" s="29"/>
    </row>
    <row r="11" spans="2:16" ht="24" x14ac:dyDescent="0.2">
      <c r="B11" s="26" t="s">
        <v>249</v>
      </c>
      <c r="D11" s="92" t="s">
        <v>169</v>
      </c>
      <c r="E11" s="29">
        <v>5564.94</v>
      </c>
      <c r="F11" s="29">
        <v>64.94</v>
      </c>
      <c r="G11" s="15">
        <f t="shared" si="0"/>
        <v>2782.47</v>
      </c>
      <c r="H11" s="15">
        <f t="shared" si="1"/>
        <v>32.47</v>
      </c>
      <c r="K11" s="29">
        <f t="shared" si="3"/>
        <v>2750</v>
      </c>
      <c r="L11" s="22"/>
      <c r="M11" s="41"/>
      <c r="O11" s="29"/>
      <c r="P11" s="29"/>
    </row>
    <row r="12" spans="2:16" x14ac:dyDescent="0.2">
      <c r="B12" s="8" t="s">
        <v>246</v>
      </c>
      <c r="C12" s="37"/>
      <c r="D12" s="109" t="s">
        <v>61</v>
      </c>
      <c r="E12" s="48">
        <v>9895.58</v>
      </c>
      <c r="F12" s="48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 t="shared" si="3"/>
        <v>4500</v>
      </c>
      <c r="L12" s="22"/>
      <c r="M12" s="41"/>
      <c r="O12" s="29"/>
      <c r="P12" s="29"/>
    </row>
    <row r="13" spans="2:16" ht="24" x14ac:dyDescent="0.2">
      <c r="B13" s="8" t="s">
        <v>245</v>
      </c>
      <c r="C13" s="37"/>
      <c r="D13" s="109" t="s">
        <v>60</v>
      </c>
      <c r="E13" s="48">
        <v>13614.64</v>
      </c>
      <c r="F13" s="48">
        <v>1614.64</v>
      </c>
      <c r="G13" s="15">
        <f t="shared" si="0"/>
        <v>6807.32</v>
      </c>
      <c r="H13" s="15">
        <f t="shared" si="1"/>
        <v>807.32</v>
      </c>
      <c r="I13" s="15"/>
      <c r="J13" s="15"/>
      <c r="K13" s="15">
        <f t="shared" si="3"/>
        <v>6000</v>
      </c>
      <c r="L13" s="22"/>
      <c r="M13" s="41"/>
      <c r="O13" s="29"/>
      <c r="P13" s="29"/>
    </row>
    <row r="14" spans="2:16" ht="48" x14ac:dyDescent="0.2">
      <c r="B14" s="8" t="s">
        <v>247</v>
      </c>
      <c r="C14" s="37"/>
      <c r="D14" s="109" t="s">
        <v>62</v>
      </c>
      <c r="E14" s="48">
        <v>9895.58</v>
      </c>
      <c r="F14" s="48">
        <v>895.58</v>
      </c>
      <c r="G14" s="15">
        <f t="shared" si="0"/>
        <v>4947.79</v>
      </c>
      <c r="H14" s="15">
        <f t="shared" si="1"/>
        <v>447.79</v>
      </c>
      <c r="I14" s="15"/>
      <c r="J14" s="15"/>
      <c r="K14" s="15">
        <f t="shared" si="3"/>
        <v>4500</v>
      </c>
      <c r="L14" s="22"/>
      <c r="M14" s="41"/>
      <c r="O14" s="29"/>
      <c r="P14" s="29"/>
    </row>
    <row r="15" spans="2:16" ht="24" x14ac:dyDescent="0.2">
      <c r="B15" t="s">
        <v>241</v>
      </c>
      <c r="C15" s="37"/>
      <c r="D15" s="49" t="s">
        <v>57</v>
      </c>
      <c r="E15" s="15">
        <v>17429.48</v>
      </c>
      <c r="F15" s="15">
        <v>2429.48</v>
      </c>
      <c r="G15" s="15">
        <f t="shared" si="0"/>
        <v>8714.74</v>
      </c>
      <c r="H15" s="15">
        <f t="shared" si="1"/>
        <v>1214.74</v>
      </c>
      <c r="I15" s="15"/>
      <c r="J15" s="15"/>
      <c r="K15" s="15">
        <f t="shared" si="3"/>
        <v>7500</v>
      </c>
      <c r="L15" s="22"/>
      <c r="M15" s="41"/>
      <c r="O15" s="29"/>
      <c r="P15" s="29"/>
    </row>
    <row r="16" spans="2:16" x14ac:dyDescent="0.2">
      <c r="B16" s="8" t="s">
        <v>248</v>
      </c>
      <c r="C16" s="37"/>
      <c r="D16" s="109" t="s">
        <v>10</v>
      </c>
      <c r="E16" s="48">
        <v>8705.1</v>
      </c>
      <c r="F16" s="48">
        <v>705.1</v>
      </c>
      <c r="G16" s="15">
        <f t="shared" si="0"/>
        <v>4352.55</v>
      </c>
      <c r="H16" s="15">
        <f t="shared" si="1"/>
        <v>352.55</v>
      </c>
      <c r="I16" s="15"/>
      <c r="J16" s="15"/>
      <c r="K16" s="15">
        <f t="shared" si="3"/>
        <v>4000</v>
      </c>
      <c r="L16" s="22"/>
    </row>
    <row r="17" spans="2:16" ht="21.95" customHeight="1" x14ac:dyDescent="0.2">
      <c r="B17" s="21"/>
      <c r="C17" s="21"/>
      <c r="D17" s="82"/>
      <c r="E17" s="71"/>
      <c r="F17" s="71"/>
      <c r="G17" s="71"/>
      <c r="H17" s="71"/>
      <c r="I17" s="71"/>
      <c r="J17" s="71" t="s">
        <v>28</v>
      </c>
      <c r="K17" s="15"/>
      <c r="L17" s="81"/>
      <c r="M17" s="29"/>
      <c r="O17" s="29"/>
      <c r="P17" s="29"/>
    </row>
    <row r="18" spans="2:16" ht="21.95" customHeight="1" x14ac:dyDescent="0.2">
      <c r="B18" s="21"/>
      <c r="C18" s="21"/>
      <c r="D18" s="42" t="s">
        <v>6</v>
      </c>
      <c r="E18" s="43">
        <f t="shared" ref="E18:K18" si="4">SUM(E7:E17)</f>
        <v>160098.71000000002</v>
      </c>
      <c r="F18" s="43">
        <f t="shared" si="4"/>
        <v>23381.2464</v>
      </c>
      <c r="G18" s="43">
        <f>SUM(G7:G17)</f>
        <v>80049.35500000001</v>
      </c>
      <c r="H18" s="43">
        <f t="shared" si="4"/>
        <v>11690.6232</v>
      </c>
      <c r="I18" s="43">
        <f t="shared" si="4"/>
        <v>0</v>
      </c>
      <c r="J18" s="43">
        <f t="shared" si="4"/>
        <v>0</v>
      </c>
      <c r="K18" s="43">
        <f t="shared" si="4"/>
        <v>68358.731800000009</v>
      </c>
      <c r="L18" s="81"/>
    </row>
    <row r="20" spans="2:16" x14ac:dyDescent="0.2">
      <c r="B20" s="23" t="s">
        <v>28</v>
      </c>
      <c r="D20" s="42"/>
      <c r="E20" s="43"/>
      <c r="F20" s="43"/>
      <c r="G20" s="43"/>
      <c r="H20" s="43"/>
      <c r="I20" s="43"/>
      <c r="J20" s="43"/>
      <c r="K20" s="43"/>
    </row>
  </sheetData>
  <sortState xmlns:xlrd2="http://schemas.microsoft.com/office/spreadsheetml/2017/richdata2" ref="B8:M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6" width="1.28515625" style="23" customWidth="1"/>
    <col min="7" max="8" width="12" style="23" customWidth="1"/>
    <col min="9" max="9" width="10.28515625" style="23" customWidth="1"/>
    <col min="10" max="10" width="7.5703125" style="23" customWidth="1"/>
    <col min="11" max="11" width="11.5703125" style="23" customWidth="1"/>
    <col min="12" max="12" width="24.85546875" style="23" customWidth="1"/>
    <col min="13" max="16384" width="11.42578125" style="23"/>
  </cols>
  <sheetData>
    <row r="1" spans="1:13" ht="18" x14ac:dyDescent="0.25">
      <c r="A1" s="23" t="s">
        <v>29</v>
      </c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1:13" ht="15" x14ac:dyDescent="0.25">
      <c r="E2" s="31" t="s">
        <v>63</v>
      </c>
      <c r="F2" s="29"/>
      <c r="G2" s="29"/>
      <c r="H2" s="29"/>
      <c r="I2" s="31"/>
      <c r="J2" s="29"/>
      <c r="K2" s="29"/>
      <c r="L2" s="32" t="str">
        <f>PRESIDENCIA!L2</f>
        <v>30 DE NOVIEMBRE DE 2018</v>
      </c>
    </row>
    <row r="3" spans="1:13" x14ac:dyDescent="0.2">
      <c r="E3" s="76" t="str">
        <f>PRESIDENCIA!E3</f>
        <v>SEGUNDA QUINCENA DE NOVIEMBRE DE 2018</v>
      </c>
      <c r="F3" s="29"/>
      <c r="G3" s="29"/>
      <c r="H3" s="29"/>
      <c r="I3" s="76"/>
      <c r="J3" s="29"/>
      <c r="K3" s="29"/>
    </row>
    <row r="4" spans="1:13" x14ac:dyDescent="0.2">
      <c r="E4" s="76"/>
      <c r="F4" s="29"/>
      <c r="G4" s="29"/>
      <c r="H4" s="29"/>
      <c r="I4" s="76"/>
      <c r="J4" s="29"/>
      <c r="K4" s="29"/>
    </row>
    <row r="5" spans="1:13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1:13" x14ac:dyDescent="0.2">
      <c r="B6" s="26"/>
      <c r="E6" s="48"/>
      <c r="F6" s="48"/>
      <c r="G6" s="15"/>
      <c r="H6" s="15"/>
      <c r="I6" s="15"/>
      <c r="K6" s="15"/>
    </row>
    <row r="7" spans="1:13" ht="24.95" customHeight="1" x14ac:dyDescent="0.2">
      <c r="B7" s="108" t="s">
        <v>250</v>
      </c>
      <c r="C7" s="37"/>
      <c r="D7" s="49" t="s">
        <v>64</v>
      </c>
      <c r="E7" s="48">
        <v>12343.01</v>
      </c>
      <c r="F7" s="48">
        <v>1343.01</v>
      </c>
      <c r="G7" s="15">
        <f>E7/2</f>
        <v>6171.5050000000001</v>
      </c>
      <c r="H7" s="15">
        <f>F7/2</f>
        <v>671.505</v>
      </c>
      <c r="I7" s="15"/>
      <c r="J7" s="15"/>
      <c r="K7" s="15">
        <f>G7-H7+I7-J7</f>
        <v>5500</v>
      </c>
      <c r="L7" s="22"/>
      <c r="M7" s="39"/>
    </row>
    <row r="9" spans="1:13" ht="21.95" customHeight="1" x14ac:dyDescent="0.2">
      <c r="D9" s="42" t="s">
        <v>6</v>
      </c>
      <c r="E9" s="73">
        <f t="shared" ref="E9:K9" si="0">SUM(E7:E7)</f>
        <v>12343.01</v>
      </c>
      <c r="F9" s="73">
        <f t="shared" si="0"/>
        <v>1343.01</v>
      </c>
      <c r="G9" s="43">
        <f t="shared" si="0"/>
        <v>6171.5050000000001</v>
      </c>
      <c r="H9" s="43">
        <f t="shared" si="0"/>
        <v>671.505</v>
      </c>
      <c r="I9" s="43">
        <f t="shared" si="0"/>
        <v>0</v>
      </c>
      <c r="J9" s="43">
        <f t="shared" si="0"/>
        <v>0</v>
      </c>
      <c r="K9" s="43">
        <f t="shared" si="0"/>
        <v>5500</v>
      </c>
    </row>
    <row r="10" spans="1:13" ht="21.95" customHeight="1" x14ac:dyDescent="0.2">
      <c r="B10" s="21"/>
      <c r="C10" s="21"/>
      <c r="D10" s="24"/>
      <c r="E10" s="15"/>
      <c r="I10" s="15"/>
    </row>
    <row r="11" spans="1:13" x14ac:dyDescent="0.2">
      <c r="B11" s="21"/>
      <c r="C11" s="21"/>
      <c r="D11" s="24"/>
      <c r="E11" s="15"/>
      <c r="I11" s="15"/>
    </row>
    <row r="12" spans="1:13" x14ac:dyDescent="0.2">
      <c r="B12" s="21"/>
      <c r="C12" s="21"/>
      <c r="D12" s="24"/>
      <c r="E12" s="15"/>
      <c r="I12" s="15"/>
    </row>
    <row r="13" spans="1:13" x14ac:dyDescent="0.2">
      <c r="A13" s="24"/>
      <c r="B13" s="21"/>
      <c r="C13" s="37"/>
      <c r="D13" s="15"/>
      <c r="E13" s="15"/>
      <c r="F13" s="15"/>
      <c r="G13" s="15"/>
      <c r="H13" s="15"/>
      <c r="I13" s="15"/>
      <c r="J13" s="15"/>
    </row>
    <row r="14" spans="1:13" x14ac:dyDescent="0.2">
      <c r="A14" s="24"/>
      <c r="B14" s="21"/>
      <c r="C14" s="37"/>
      <c r="D14" s="15"/>
      <c r="E14" s="15"/>
      <c r="F14" s="15"/>
      <c r="G14" s="15"/>
      <c r="H14" s="15"/>
      <c r="I14" s="15"/>
      <c r="J14" s="15"/>
    </row>
    <row r="15" spans="1:13" x14ac:dyDescent="0.2">
      <c r="B15" s="21"/>
      <c r="C15" s="21"/>
      <c r="D15" s="24"/>
      <c r="E15" s="15"/>
      <c r="I15" s="15"/>
    </row>
    <row r="16" spans="1:13" x14ac:dyDescent="0.2">
      <c r="B16" s="21"/>
      <c r="C16" s="21"/>
      <c r="D16" s="24"/>
      <c r="E16" s="15"/>
      <c r="I16" s="15"/>
    </row>
    <row r="17" spans="2:9" x14ac:dyDescent="0.2">
      <c r="B17" s="21"/>
      <c r="C17" s="21"/>
      <c r="D17" s="24"/>
      <c r="E17" s="15"/>
      <c r="I17" s="15"/>
    </row>
    <row r="18" spans="2:9" x14ac:dyDescent="0.2">
      <c r="B18" s="21"/>
      <c r="C18" s="21"/>
      <c r="D18" s="24"/>
      <c r="E18" s="15"/>
      <c r="I18" s="15"/>
    </row>
    <row r="19" spans="2:9" x14ac:dyDescent="0.2">
      <c r="B19" s="21"/>
      <c r="C19" s="21"/>
      <c r="D19" s="24"/>
      <c r="E19" s="15"/>
      <c r="I19" s="15"/>
    </row>
    <row r="20" spans="2:9" x14ac:dyDescent="0.2">
      <c r="B20" s="21"/>
      <c r="C20" s="21"/>
      <c r="D20" s="24"/>
      <c r="E20" s="15"/>
      <c r="I20" s="15"/>
    </row>
    <row r="21" spans="2:9" x14ac:dyDescent="0.2">
      <c r="B21" s="21"/>
      <c r="C21" s="21"/>
      <c r="D21" s="24"/>
      <c r="E21" s="15"/>
      <c r="I21" s="15"/>
    </row>
    <row r="23" spans="2:9" ht="18" x14ac:dyDescent="0.25">
      <c r="B23" s="8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pageSetUpPr fitToPage="1"/>
  </sheetPr>
  <dimension ref="A1:M36"/>
  <sheetViews>
    <sheetView topLeftCell="A2" zoomScale="70" zoomScaleNormal="70" workbookViewId="0">
      <selection activeCell="N2" sqref="N1:S1048576"/>
    </sheetView>
  </sheetViews>
  <sheetFormatPr baseColWidth="10" defaultRowHeight="12.75" x14ac:dyDescent="0.2"/>
  <cols>
    <col min="1" max="1" width="1.7109375" style="23" customWidth="1"/>
    <col min="2" max="2" width="33.5703125" style="23" customWidth="1"/>
    <col min="3" max="3" width="6.710937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6384" width="11.42578125" style="23"/>
  </cols>
  <sheetData>
    <row r="1" spans="1:13" ht="18" x14ac:dyDescent="0.25">
      <c r="A1" s="23" t="s">
        <v>29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3" ht="15" x14ac:dyDescent="0.25">
      <c r="E2" s="31" t="s">
        <v>41</v>
      </c>
      <c r="F2" s="29"/>
      <c r="G2" s="29"/>
      <c r="H2" s="29"/>
      <c r="I2" s="29"/>
      <c r="J2" s="31"/>
      <c r="K2" s="29"/>
      <c r="L2" s="29"/>
      <c r="M2" s="32" t="str">
        <f>PRESIDENCIA!L2</f>
        <v>30 DE NOVIEMBRE DE 2018</v>
      </c>
    </row>
    <row r="3" spans="1:13" x14ac:dyDescent="0.2">
      <c r="E3" s="76" t="str">
        <f>PRESIDENCIA!E3</f>
        <v>SEGUNDA QUINCENA DE NOVIEMBRE DE 2018</v>
      </c>
      <c r="F3" s="29"/>
      <c r="G3" s="29"/>
      <c r="H3" s="29"/>
      <c r="I3" s="29"/>
      <c r="J3" s="76"/>
      <c r="K3" s="29"/>
      <c r="L3" s="29"/>
    </row>
    <row r="4" spans="1:13" x14ac:dyDescent="0.2">
      <c r="E4" s="76"/>
      <c r="F4" s="29"/>
      <c r="G4" s="29"/>
      <c r="H4" s="29"/>
      <c r="I4" s="29"/>
      <c r="J4" s="76"/>
      <c r="K4" s="29"/>
      <c r="L4" s="29"/>
    </row>
    <row r="5" spans="1:13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77"/>
      <c r="H5" s="34" t="s">
        <v>3</v>
      </c>
      <c r="I5" s="34" t="s">
        <v>31</v>
      </c>
      <c r="J5" s="78" t="s">
        <v>37</v>
      </c>
      <c r="K5" s="34" t="s">
        <v>27</v>
      </c>
      <c r="L5" s="34" t="s">
        <v>4</v>
      </c>
      <c r="M5" s="33" t="s">
        <v>5</v>
      </c>
    </row>
    <row r="6" spans="1:13" x14ac:dyDescent="0.2">
      <c r="B6" s="26"/>
      <c r="E6" s="48"/>
      <c r="F6" s="48"/>
      <c r="G6" s="48"/>
      <c r="H6" s="15"/>
      <c r="I6" s="15"/>
      <c r="J6" s="15"/>
      <c r="L6" s="15"/>
    </row>
    <row r="7" spans="1:13" ht="24.95" customHeight="1" x14ac:dyDescent="0.2">
      <c r="B7" s="26" t="s">
        <v>251</v>
      </c>
      <c r="C7" s="37"/>
      <c r="D7" s="49" t="s">
        <v>11</v>
      </c>
      <c r="E7" s="48">
        <v>30312.959999999999</v>
      </c>
      <c r="F7" s="48">
        <v>5312.96</v>
      </c>
      <c r="G7" s="48"/>
      <c r="H7" s="15">
        <f t="shared" ref="H7:H21" si="0">E7/2</f>
        <v>15156.48</v>
      </c>
      <c r="I7" s="15">
        <f t="shared" ref="I7:I21" si="1">F7/2</f>
        <v>2656.48</v>
      </c>
      <c r="J7" s="15">
        <f t="shared" ref="J7:J21" si="2">G7/2</f>
        <v>0</v>
      </c>
      <c r="K7" s="15"/>
      <c r="L7" s="15">
        <f t="shared" ref="L7:L21" si="3">H7-I7+J7-K7</f>
        <v>12500</v>
      </c>
      <c r="M7" s="22"/>
    </row>
    <row r="8" spans="1:13" ht="24.95" customHeight="1" x14ac:dyDescent="0.2">
      <c r="B8" s="26" t="s">
        <v>263</v>
      </c>
      <c r="C8" s="37"/>
      <c r="D8" s="23" t="s">
        <v>75</v>
      </c>
      <c r="E8" s="48">
        <v>4157.72</v>
      </c>
      <c r="F8" s="48"/>
      <c r="G8" s="48">
        <v>142.28</v>
      </c>
      <c r="H8" s="15">
        <f t="shared" si="0"/>
        <v>2078.86</v>
      </c>
      <c r="I8" s="15">
        <f t="shared" si="1"/>
        <v>0</v>
      </c>
      <c r="J8" s="15">
        <f t="shared" si="2"/>
        <v>71.14</v>
      </c>
      <c r="K8" s="15"/>
      <c r="L8" s="15">
        <f t="shared" si="3"/>
        <v>2150</v>
      </c>
      <c r="M8" s="22"/>
    </row>
    <row r="9" spans="1:13" ht="24.95" customHeight="1" x14ac:dyDescent="0.2">
      <c r="B9" s="26" t="s">
        <v>262</v>
      </c>
      <c r="C9" s="37"/>
      <c r="D9" s="23" t="s">
        <v>74</v>
      </c>
      <c r="E9" s="67">
        <v>3837.21</v>
      </c>
      <c r="F9" s="67"/>
      <c r="G9" s="48">
        <v>162.79</v>
      </c>
      <c r="H9" s="15">
        <f t="shared" si="0"/>
        <v>1918.605</v>
      </c>
      <c r="I9" s="15">
        <f t="shared" si="1"/>
        <v>0</v>
      </c>
      <c r="J9" s="15">
        <f t="shared" si="2"/>
        <v>81.394999999999996</v>
      </c>
      <c r="K9" s="15"/>
      <c r="L9" s="15">
        <f t="shared" si="3"/>
        <v>2000</v>
      </c>
      <c r="M9" s="22"/>
    </row>
    <row r="10" spans="1:13" ht="24.95" customHeight="1" x14ac:dyDescent="0.2">
      <c r="B10" s="26" t="s">
        <v>261</v>
      </c>
      <c r="C10" s="37"/>
      <c r="D10" s="23" t="s">
        <v>73</v>
      </c>
      <c r="E10" s="48">
        <v>6730.12</v>
      </c>
      <c r="F10" s="48">
        <v>232.79838400000003</v>
      </c>
      <c r="G10" s="48"/>
      <c r="H10" s="15">
        <f t="shared" si="0"/>
        <v>3365.06</v>
      </c>
      <c r="I10" s="15">
        <f t="shared" si="1"/>
        <v>116.39919200000001</v>
      </c>
      <c r="J10" s="15">
        <f t="shared" si="2"/>
        <v>0</v>
      </c>
      <c r="K10" s="15"/>
      <c r="L10" s="15">
        <f t="shared" si="3"/>
        <v>3248.6608080000001</v>
      </c>
      <c r="M10" s="22"/>
    </row>
    <row r="11" spans="1:13" ht="24.95" customHeight="1" x14ac:dyDescent="0.2">
      <c r="B11" s="26" t="s">
        <v>253</v>
      </c>
      <c r="C11" s="37"/>
      <c r="D11" s="23" t="s">
        <v>65</v>
      </c>
      <c r="E11" s="48">
        <v>9895.58</v>
      </c>
      <c r="F11" s="48">
        <v>895.58</v>
      </c>
      <c r="G11" s="48"/>
      <c r="H11" s="15">
        <f t="shared" si="0"/>
        <v>4947.79</v>
      </c>
      <c r="I11" s="15">
        <f t="shared" si="1"/>
        <v>447.79</v>
      </c>
      <c r="J11" s="15">
        <f t="shared" si="2"/>
        <v>0</v>
      </c>
      <c r="K11" s="15"/>
      <c r="L11" s="15">
        <f t="shared" si="3"/>
        <v>4500</v>
      </c>
      <c r="M11" s="22"/>
    </row>
    <row r="12" spans="1:13" ht="24.95" customHeight="1" x14ac:dyDescent="0.2">
      <c r="B12" s="26" t="s">
        <v>257</v>
      </c>
      <c r="C12" s="37"/>
      <c r="D12" s="23" t="s">
        <v>69</v>
      </c>
      <c r="E12" s="48">
        <v>4860.2700000000004</v>
      </c>
      <c r="F12" s="48"/>
      <c r="G12" s="48">
        <v>39.729999999999997</v>
      </c>
      <c r="H12" s="15">
        <f t="shared" si="0"/>
        <v>2430.1350000000002</v>
      </c>
      <c r="I12" s="15">
        <f t="shared" si="1"/>
        <v>0</v>
      </c>
      <c r="J12" s="15">
        <f t="shared" si="2"/>
        <v>19.864999999999998</v>
      </c>
      <c r="K12" s="15"/>
      <c r="L12" s="15">
        <f t="shared" si="3"/>
        <v>2450</v>
      </c>
      <c r="M12" s="22"/>
    </row>
    <row r="13" spans="1:13" ht="24.95" customHeight="1" x14ac:dyDescent="0.2">
      <c r="B13" s="26" t="s">
        <v>254</v>
      </c>
      <c r="C13" s="37"/>
      <c r="D13" s="23" t="s">
        <v>66</v>
      </c>
      <c r="E13" s="48">
        <v>8705.1</v>
      </c>
      <c r="F13" s="48">
        <v>705.1</v>
      </c>
      <c r="G13" s="48"/>
      <c r="H13" s="15">
        <f t="shared" si="0"/>
        <v>4352.55</v>
      </c>
      <c r="I13" s="15">
        <f t="shared" si="1"/>
        <v>352.55</v>
      </c>
      <c r="J13" s="15">
        <f t="shared" si="2"/>
        <v>0</v>
      </c>
      <c r="K13" s="15"/>
      <c r="L13" s="15">
        <f t="shared" si="3"/>
        <v>4000</v>
      </c>
      <c r="M13" s="22"/>
    </row>
    <row r="14" spans="1:13" ht="24.95" customHeight="1" x14ac:dyDescent="0.2">
      <c r="B14" s="26" t="s">
        <v>259</v>
      </c>
      <c r="C14" s="37"/>
      <c r="D14" s="23" t="s">
        <v>71</v>
      </c>
      <c r="E14" s="48">
        <v>6733.12</v>
      </c>
      <c r="F14" s="48">
        <v>233.12</v>
      </c>
      <c r="G14" s="48"/>
      <c r="H14" s="15">
        <f t="shared" si="0"/>
        <v>3366.56</v>
      </c>
      <c r="I14" s="15">
        <f t="shared" si="1"/>
        <v>116.56</v>
      </c>
      <c r="J14" s="15">
        <f t="shared" si="2"/>
        <v>0</v>
      </c>
      <c r="K14" s="15"/>
      <c r="L14" s="15">
        <f t="shared" si="3"/>
        <v>3250</v>
      </c>
      <c r="M14" s="22"/>
    </row>
    <row r="15" spans="1:13" ht="24.95" customHeight="1" x14ac:dyDescent="0.2">
      <c r="A15" s="85"/>
      <c r="B15" s="26" t="s">
        <v>265</v>
      </c>
      <c r="C15" s="37"/>
      <c r="D15" s="85" t="s">
        <v>77</v>
      </c>
      <c r="E15" s="15">
        <v>4157.72</v>
      </c>
      <c r="F15" s="15"/>
      <c r="G15" s="15">
        <v>142.28</v>
      </c>
      <c r="H15" s="15">
        <f t="shared" si="0"/>
        <v>2078.86</v>
      </c>
      <c r="I15" s="15">
        <f t="shared" si="1"/>
        <v>0</v>
      </c>
      <c r="J15" s="15">
        <f t="shared" si="2"/>
        <v>71.14</v>
      </c>
      <c r="K15" s="15"/>
      <c r="L15" s="15">
        <f t="shared" si="3"/>
        <v>2150</v>
      </c>
      <c r="M15" s="22"/>
    </row>
    <row r="16" spans="1:13" ht="24.95" customHeight="1" x14ac:dyDescent="0.2">
      <c r="B16" s="26" t="s">
        <v>264</v>
      </c>
      <c r="C16" s="37"/>
      <c r="D16" s="23" t="s">
        <v>76</v>
      </c>
      <c r="E16" s="48">
        <v>4157.72</v>
      </c>
      <c r="F16" s="48"/>
      <c r="G16" s="48">
        <v>142.28</v>
      </c>
      <c r="H16" s="15">
        <f t="shared" si="0"/>
        <v>2078.86</v>
      </c>
      <c r="I16" s="15">
        <f t="shared" si="1"/>
        <v>0</v>
      </c>
      <c r="J16" s="15">
        <f t="shared" si="2"/>
        <v>71.14</v>
      </c>
      <c r="K16" s="15"/>
      <c r="L16" s="15">
        <f t="shared" si="3"/>
        <v>2150</v>
      </c>
      <c r="M16" s="22"/>
    </row>
    <row r="17" spans="1:13" ht="24.95" customHeight="1" x14ac:dyDescent="0.2">
      <c r="B17" s="26" t="s">
        <v>266</v>
      </c>
      <c r="C17" s="37"/>
      <c r="D17" s="83" t="s">
        <v>209</v>
      </c>
      <c r="E17" s="48">
        <v>4860.2700000000004</v>
      </c>
      <c r="F17" s="48"/>
      <c r="G17" s="48">
        <v>39.729999999999997</v>
      </c>
      <c r="H17" s="15">
        <f t="shared" si="0"/>
        <v>2430.1350000000002</v>
      </c>
      <c r="I17" s="15">
        <f t="shared" si="1"/>
        <v>0</v>
      </c>
      <c r="J17" s="15">
        <f t="shared" si="2"/>
        <v>19.864999999999998</v>
      </c>
      <c r="K17" s="15"/>
      <c r="L17" s="15">
        <f t="shared" si="3"/>
        <v>2450</v>
      </c>
      <c r="M17" s="22"/>
    </row>
    <row r="18" spans="1:13" ht="24.95" customHeight="1" x14ac:dyDescent="0.2">
      <c r="B18" s="26" t="s">
        <v>255</v>
      </c>
      <c r="C18" s="37"/>
      <c r="D18" s="23" t="s">
        <v>67</v>
      </c>
      <c r="E18" s="48">
        <v>17429.48</v>
      </c>
      <c r="F18" s="48">
        <v>2429.48</v>
      </c>
      <c r="G18" s="48"/>
      <c r="H18" s="15">
        <f t="shared" si="0"/>
        <v>8714.74</v>
      </c>
      <c r="I18" s="15">
        <f t="shared" si="1"/>
        <v>1214.74</v>
      </c>
      <c r="J18" s="15">
        <f t="shared" si="2"/>
        <v>0</v>
      </c>
      <c r="K18" s="15"/>
      <c r="L18" s="15">
        <f t="shared" si="3"/>
        <v>7500</v>
      </c>
      <c r="M18" s="22"/>
    </row>
    <row r="19" spans="1:13" ht="24.95" customHeight="1" x14ac:dyDescent="0.2">
      <c r="B19" s="26" t="s">
        <v>256</v>
      </c>
      <c r="C19" s="37"/>
      <c r="D19" s="23" t="s">
        <v>68</v>
      </c>
      <c r="E19" s="48">
        <v>4860.2700000000004</v>
      </c>
      <c r="F19" s="48"/>
      <c r="G19" s="48">
        <v>39.729999999999997</v>
      </c>
      <c r="H19" s="15">
        <f t="shared" si="0"/>
        <v>2430.1350000000002</v>
      </c>
      <c r="I19" s="15">
        <f t="shared" si="1"/>
        <v>0</v>
      </c>
      <c r="J19" s="15">
        <f t="shared" si="2"/>
        <v>19.864999999999998</v>
      </c>
      <c r="K19" s="15"/>
      <c r="L19" s="15">
        <f t="shared" si="3"/>
        <v>2450</v>
      </c>
      <c r="M19" s="22"/>
    </row>
    <row r="20" spans="1:13" s="85" customFormat="1" ht="24.95" customHeight="1" x14ac:dyDescent="0.2">
      <c r="A20" s="23"/>
      <c r="B20" s="26" t="s">
        <v>260</v>
      </c>
      <c r="C20" s="37"/>
      <c r="D20" s="23" t="s">
        <v>72</v>
      </c>
      <c r="E20" s="48">
        <v>16407.099999999999</v>
      </c>
      <c r="F20" s="48">
        <v>2211.1</v>
      </c>
      <c r="G20" s="48"/>
      <c r="H20" s="15">
        <f t="shared" si="0"/>
        <v>8203.5499999999993</v>
      </c>
      <c r="I20" s="15">
        <f t="shared" si="1"/>
        <v>1105.55</v>
      </c>
      <c r="J20" s="15">
        <f t="shared" si="2"/>
        <v>0</v>
      </c>
      <c r="K20" s="15"/>
      <c r="L20" s="15">
        <f t="shared" si="3"/>
        <v>7097.9999999999991</v>
      </c>
      <c r="M20" s="22"/>
    </row>
    <row r="21" spans="1:13" ht="24.95" customHeight="1" x14ac:dyDescent="0.2">
      <c r="B21" s="26" t="s">
        <v>258</v>
      </c>
      <c r="C21" s="37"/>
      <c r="D21" s="23" t="s">
        <v>70</v>
      </c>
      <c r="E21" s="48">
        <v>4753.43</v>
      </c>
      <c r="F21" s="48"/>
      <c r="G21" s="48">
        <v>46.57</v>
      </c>
      <c r="H21" s="15">
        <f t="shared" si="0"/>
        <v>2376.7150000000001</v>
      </c>
      <c r="I21" s="15">
        <f t="shared" si="1"/>
        <v>0</v>
      </c>
      <c r="J21" s="15">
        <f t="shared" si="2"/>
        <v>23.285</v>
      </c>
      <c r="K21" s="15"/>
      <c r="L21" s="15">
        <f t="shared" si="3"/>
        <v>2400</v>
      </c>
      <c r="M21" s="22"/>
    </row>
    <row r="22" spans="1:13" ht="21.95" customHeight="1" x14ac:dyDescent="0.2">
      <c r="D22" s="42" t="s">
        <v>6</v>
      </c>
      <c r="E22" s="73">
        <f>SUM(E7:E21)</f>
        <v>131858.07</v>
      </c>
      <c r="F22" s="73">
        <f>SUM(F7:F21)</f>
        <v>12020.138384</v>
      </c>
      <c r="G22" s="73"/>
      <c r="H22" s="43">
        <f>SUM(H7:H21)</f>
        <v>65929.035000000003</v>
      </c>
      <c r="I22" s="43">
        <f>SUM(I7:I21)</f>
        <v>6010.0691919999999</v>
      </c>
      <c r="J22" s="43">
        <f>SUM(J7:J21)</f>
        <v>377.69500000000005</v>
      </c>
      <c r="K22" s="43">
        <f>SUM(K7:K21)</f>
        <v>0</v>
      </c>
      <c r="L22" s="43">
        <f>SUM(L7:L21)</f>
        <v>60296.660808000001</v>
      </c>
    </row>
    <row r="23" spans="1:13" ht="21.95" customHeight="1" x14ac:dyDescent="0.2">
      <c r="B23" s="21"/>
      <c r="C23" s="21"/>
      <c r="D23" s="24"/>
      <c r="E23" s="15"/>
      <c r="J23" s="15"/>
    </row>
    <row r="24" spans="1:13" x14ac:dyDescent="0.2">
      <c r="B24" s="21"/>
      <c r="C24" s="21"/>
      <c r="D24" s="24"/>
      <c r="E24" s="15"/>
      <c r="J24" s="15"/>
    </row>
    <row r="25" spans="1:13" x14ac:dyDescent="0.2">
      <c r="B25" s="21"/>
      <c r="C25" s="21"/>
      <c r="D25" s="24"/>
      <c r="E25" s="15"/>
      <c r="J25" s="15"/>
    </row>
    <row r="26" spans="1:13" x14ac:dyDescent="0.2">
      <c r="A26" s="24"/>
      <c r="B26" s="21"/>
      <c r="C26" s="37"/>
      <c r="D26" s="15"/>
      <c r="E26" s="15"/>
      <c r="F26" s="15"/>
      <c r="G26" s="15"/>
      <c r="H26" s="15"/>
      <c r="I26" s="15"/>
      <c r="J26" s="15"/>
      <c r="K26" s="15"/>
    </row>
    <row r="27" spans="1:13" x14ac:dyDescent="0.2">
      <c r="A27" s="24"/>
      <c r="B27" s="21"/>
      <c r="C27" s="37"/>
      <c r="D27" s="15"/>
      <c r="E27" s="15"/>
      <c r="F27" s="15"/>
      <c r="G27" s="15"/>
      <c r="H27" s="15"/>
      <c r="I27" s="15"/>
      <c r="J27" s="15"/>
      <c r="K27" s="15"/>
    </row>
    <row r="28" spans="1:13" x14ac:dyDescent="0.2">
      <c r="B28" s="21"/>
      <c r="C28" s="21"/>
      <c r="D28" s="24"/>
      <c r="E28" s="15"/>
      <c r="J28" s="15"/>
    </row>
    <row r="29" spans="1:13" x14ac:dyDescent="0.2">
      <c r="B29" s="21"/>
      <c r="C29" s="21"/>
      <c r="D29" s="24"/>
      <c r="E29" s="15"/>
      <c r="J29" s="15"/>
    </row>
    <row r="30" spans="1:13" x14ac:dyDescent="0.2">
      <c r="B30" s="21"/>
      <c r="C30" s="21"/>
      <c r="D30" s="24"/>
      <c r="E30" s="15"/>
      <c r="J30" s="15"/>
    </row>
    <row r="31" spans="1:13" x14ac:dyDescent="0.2">
      <c r="B31" s="21"/>
      <c r="C31" s="21"/>
      <c r="D31" s="24"/>
      <c r="E31" s="15"/>
      <c r="J31" s="15"/>
    </row>
    <row r="32" spans="1:13" x14ac:dyDescent="0.2">
      <c r="B32" s="21"/>
      <c r="C32" s="21"/>
      <c r="D32" s="24"/>
      <c r="E32" s="15"/>
      <c r="J32" s="15"/>
    </row>
    <row r="33" spans="2:10" x14ac:dyDescent="0.2">
      <c r="B33" s="21"/>
      <c r="C33" s="21"/>
      <c r="D33" s="24"/>
      <c r="E33" s="15"/>
      <c r="J33" s="15"/>
    </row>
    <row r="34" spans="2:10" x14ac:dyDescent="0.2">
      <c r="B34" s="21"/>
      <c r="C34" s="21"/>
      <c r="D34" s="24"/>
      <c r="E34" s="15"/>
      <c r="J34" s="15"/>
    </row>
    <row r="36" spans="2:10" ht="18" x14ac:dyDescent="0.25">
      <c r="B36" s="84"/>
    </row>
  </sheetData>
  <sortState xmlns:xlrd2="http://schemas.microsoft.com/office/spreadsheetml/2017/richdata2" ref="A8:S21">
    <sortCondition ref="B8:B21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23" customWidth="1"/>
    <col min="2" max="2" width="34.28515625" style="23" customWidth="1"/>
    <col min="3" max="3" width="4" style="23" customWidth="1"/>
    <col min="4" max="4" width="16.140625" style="23" customWidth="1"/>
    <col min="5" max="5" width="1.5703125" style="23" customWidth="1"/>
    <col min="6" max="6" width="1.85546875" style="23" customWidth="1"/>
    <col min="7" max="7" width="1.42578125" style="23" customWidth="1"/>
    <col min="8" max="8" width="11" style="23" customWidth="1"/>
    <col min="9" max="11" width="9.85546875" style="23" customWidth="1"/>
    <col min="12" max="12" width="11.85546875" style="23" customWidth="1"/>
    <col min="13" max="13" width="23.85546875" style="23" customWidth="1"/>
    <col min="14" max="14" width="11.42578125" style="23"/>
    <col min="15" max="15" width="11.42578125" style="29"/>
    <col min="16" max="16384" width="11.42578125" style="23"/>
  </cols>
  <sheetData>
    <row r="1" spans="2:1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15" ht="15" x14ac:dyDescent="0.25">
      <c r="E2" s="31" t="s">
        <v>84</v>
      </c>
      <c r="F2" s="29"/>
      <c r="G2" s="29"/>
      <c r="H2" s="29"/>
      <c r="I2" s="29"/>
      <c r="J2" s="29"/>
      <c r="K2" s="29"/>
      <c r="L2" s="29"/>
      <c r="M2" s="32" t="str">
        <f>PRESIDENCIA!L2</f>
        <v>30 DE NOVIEMBRE DE 2018</v>
      </c>
    </row>
    <row r="3" spans="2:15" x14ac:dyDescent="0.2">
      <c r="E3" s="32" t="str">
        <f>PRESIDENCIA!E3</f>
        <v>SEGUNDA QUINCENA DE NOVIEMBRE DE 2018</v>
      </c>
      <c r="F3" s="29"/>
      <c r="G3" s="29"/>
      <c r="H3" s="29"/>
      <c r="I3" s="29"/>
      <c r="J3" s="29"/>
      <c r="K3" s="29"/>
      <c r="L3" s="29"/>
    </row>
    <row r="4" spans="2:15" x14ac:dyDescent="0.2">
      <c r="E4" s="76"/>
      <c r="F4" s="29"/>
      <c r="G4" s="29"/>
      <c r="H4" s="29"/>
      <c r="I4" s="29"/>
      <c r="J4" s="29"/>
      <c r="K4" s="29"/>
      <c r="L4" s="29"/>
    </row>
    <row r="5" spans="2:15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77" t="s">
        <v>37</v>
      </c>
      <c r="H5" s="34" t="s">
        <v>3</v>
      </c>
      <c r="I5" s="34" t="s">
        <v>31</v>
      </c>
      <c r="J5" s="78" t="s">
        <v>37</v>
      </c>
      <c r="K5" s="36" t="s">
        <v>27</v>
      </c>
      <c r="L5" s="34" t="s">
        <v>4</v>
      </c>
      <c r="M5" s="33" t="s">
        <v>5</v>
      </c>
    </row>
    <row r="6" spans="2:15" ht="2.25" customHeight="1" x14ac:dyDescent="0.2">
      <c r="E6" s="67"/>
      <c r="F6" s="67"/>
      <c r="G6" s="67"/>
    </row>
    <row r="7" spans="2:15" ht="24.95" customHeight="1" x14ac:dyDescent="0.2">
      <c r="B7" s="26" t="s">
        <v>267</v>
      </c>
      <c r="C7" s="37"/>
      <c r="D7" s="49" t="s">
        <v>9</v>
      </c>
      <c r="E7" s="48">
        <v>30312.959999999999</v>
      </c>
      <c r="F7" s="48">
        <v>5312.96</v>
      </c>
      <c r="G7" s="48"/>
      <c r="H7" s="15">
        <f t="shared" ref="H7:J14" si="0">+E7/2</f>
        <v>15156.48</v>
      </c>
      <c r="I7" s="15">
        <f t="shared" si="0"/>
        <v>2656.48</v>
      </c>
      <c r="J7" s="15">
        <f t="shared" si="0"/>
        <v>0</v>
      </c>
      <c r="K7" s="15"/>
      <c r="L7" s="15">
        <f t="shared" ref="L7:L14" si="1">H7-I7+J7-K7</f>
        <v>12500</v>
      </c>
      <c r="M7" s="22"/>
      <c r="O7" s="43"/>
    </row>
    <row r="8" spans="2:15" ht="24.95" customHeight="1" x14ac:dyDescent="0.2">
      <c r="B8" s="21" t="s">
        <v>273</v>
      </c>
      <c r="C8" s="37"/>
      <c r="D8" s="49" t="s">
        <v>82</v>
      </c>
      <c r="E8" s="48">
        <v>6733.13</v>
      </c>
      <c r="F8" s="48">
        <v>233.13</v>
      </c>
      <c r="G8" s="48"/>
      <c r="H8" s="15">
        <f t="shared" si="0"/>
        <v>3366.5650000000001</v>
      </c>
      <c r="I8" s="15">
        <f t="shared" si="0"/>
        <v>116.565</v>
      </c>
      <c r="J8" s="15">
        <f t="shared" si="0"/>
        <v>0</v>
      </c>
      <c r="K8" s="15"/>
      <c r="L8" s="15">
        <f t="shared" si="1"/>
        <v>3250</v>
      </c>
      <c r="M8" s="22"/>
    </row>
    <row r="9" spans="2:15" ht="24.95" customHeight="1" x14ac:dyDescent="0.2">
      <c r="B9" s="26" t="s">
        <v>272</v>
      </c>
      <c r="C9" s="37"/>
      <c r="D9" s="49" t="s">
        <v>81</v>
      </c>
      <c r="E9" s="48">
        <v>8705.1</v>
      </c>
      <c r="F9" s="48">
        <v>705.1</v>
      </c>
      <c r="G9" s="48"/>
      <c r="H9" s="15">
        <f t="shared" si="0"/>
        <v>4352.55</v>
      </c>
      <c r="I9" s="15">
        <f t="shared" si="0"/>
        <v>352.55</v>
      </c>
      <c r="J9" s="15">
        <f t="shared" si="0"/>
        <v>0</v>
      </c>
      <c r="K9" s="15"/>
      <c r="L9" s="15">
        <f t="shared" si="1"/>
        <v>4000</v>
      </c>
      <c r="M9" s="22"/>
    </row>
    <row r="10" spans="2:15" ht="24.95" customHeight="1" x14ac:dyDescent="0.2">
      <c r="B10" s="26" t="s">
        <v>268</v>
      </c>
      <c r="C10" s="37"/>
      <c r="D10" s="49" t="s">
        <v>78</v>
      </c>
      <c r="E10" s="48">
        <v>13614.64</v>
      </c>
      <c r="F10" s="48">
        <v>1614.63</v>
      </c>
      <c r="G10" s="48"/>
      <c r="H10" s="15">
        <f t="shared" si="0"/>
        <v>6807.32</v>
      </c>
      <c r="I10" s="15">
        <f t="shared" si="0"/>
        <v>807.31500000000005</v>
      </c>
      <c r="J10" s="15">
        <f t="shared" si="0"/>
        <v>0</v>
      </c>
      <c r="K10" s="15"/>
      <c r="L10" s="15">
        <f t="shared" si="1"/>
        <v>6000.0049999999992</v>
      </c>
      <c r="M10" s="22"/>
      <c r="O10" s="43"/>
    </row>
    <row r="11" spans="2:15" ht="24.95" customHeight="1" x14ac:dyDescent="0.2">
      <c r="B11" s="26" t="s">
        <v>271</v>
      </c>
      <c r="C11" s="37"/>
      <c r="D11" s="49" t="s">
        <v>80</v>
      </c>
      <c r="E11" s="48">
        <v>12343.01</v>
      </c>
      <c r="F11" s="48">
        <v>1343.01</v>
      </c>
      <c r="G11" s="48"/>
      <c r="H11" s="15">
        <f t="shared" si="0"/>
        <v>6171.5050000000001</v>
      </c>
      <c r="I11" s="15">
        <f t="shared" si="0"/>
        <v>671.505</v>
      </c>
      <c r="J11" s="15">
        <f t="shared" si="0"/>
        <v>0</v>
      </c>
      <c r="K11" s="15"/>
      <c r="L11" s="15">
        <f t="shared" si="1"/>
        <v>5500</v>
      </c>
      <c r="M11" s="22"/>
      <c r="O11" s="43"/>
    </row>
    <row r="12" spans="2:15" ht="24.95" customHeight="1" x14ac:dyDescent="0.2">
      <c r="B12" s="26" t="s">
        <v>274</v>
      </c>
      <c r="C12" s="37"/>
      <c r="D12" s="49" t="s">
        <v>83</v>
      </c>
      <c r="E12" s="48">
        <v>8705.1</v>
      </c>
      <c r="F12" s="48">
        <v>705.1</v>
      </c>
      <c r="G12" s="48"/>
      <c r="H12" s="15">
        <f t="shared" si="0"/>
        <v>4352.55</v>
      </c>
      <c r="I12" s="15">
        <f t="shared" si="0"/>
        <v>352.55</v>
      </c>
      <c r="J12" s="15">
        <f t="shared" si="0"/>
        <v>0</v>
      </c>
      <c r="K12" s="15"/>
      <c r="L12" s="15">
        <f t="shared" si="1"/>
        <v>4000</v>
      </c>
      <c r="M12" s="22"/>
    </row>
    <row r="13" spans="2:15" ht="24.95" customHeight="1" x14ac:dyDescent="0.2">
      <c r="B13" s="21" t="s">
        <v>269</v>
      </c>
      <c r="C13" s="37"/>
      <c r="D13" s="49" t="s">
        <v>36</v>
      </c>
      <c r="E13" s="48">
        <v>12343.01</v>
      </c>
      <c r="F13" s="48">
        <v>1343.01</v>
      </c>
      <c r="G13" s="48"/>
      <c r="H13" s="15">
        <f t="shared" si="0"/>
        <v>6171.5050000000001</v>
      </c>
      <c r="I13" s="15">
        <f t="shared" si="0"/>
        <v>671.505</v>
      </c>
      <c r="J13" s="15">
        <f t="shared" si="0"/>
        <v>0</v>
      </c>
      <c r="K13" s="15"/>
      <c r="L13" s="15">
        <f t="shared" si="1"/>
        <v>5500</v>
      </c>
      <c r="M13" s="22"/>
      <c r="O13" s="43"/>
    </row>
    <row r="14" spans="2:15" ht="24.95" customHeight="1" x14ac:dyDescent="0.2">
      <c r="B14" s="26" t="s">
        <v>270</v>
      </c>
      <c r="C14" s="37"/>
      <c r="D14" s="49" t="s">
        <v>79</v>
      </c>
      <c r="E14" s="48">
        <v>13614.64</v>
      </c>
      <c r="F14" s="48">
        <v>1614.63</v>
      </c>
      <c r="G14" s="48"/>
      <c r="H14" s="15">
        <f t="shared" si="0"/>
        <v>6807.32</v>
      </c>
      <c r="I14" s="15">
        <f t="shared" si="0"/>
        <v>807.31500000000005</v>
      </c>
      <c r="J14" s="15">
        <f t="shared" si="0"/>
        <v>0</v>
      </c>
      <c r="K14" s="15"/>
      <c r="L14" s="15">
        <f t="shared" si="1"/>
        <v>6000.0049999999992</v>
      </c>
      <c r="M14" s="22"/>
      <c r="O14" s="43"/>
    </row>
    <row r="15" spans="2:15" ht="24.95" customHeight="1" x14ac:dyDescent="0.2">
      <c r="B15" s="26"/>
      <c r="C15" s="37"/>
      <c r="D15" s="24"/>
      <c r="E15" s="48"/>
      <c r="F15" s="48"/>
      <c r="G15" s="48"/>
      <c r="H15" s="15"/>
      <c r="I15" s="15"/>
      <c r="J15" s="15"/>
      <c r="K15" s="15"/>
      <c r="L15" s="15"/>
    </row>
    <row r="16" spans="2:15" ht="21.95" customHeight="1" x14ac:dyDescent="0.2">
      <c r="D16" s="42" t="s">
        <v>6</v>
      </c>
      <c r="E16" s="73">
        <f t="shared" ref="E16:K16" si="2">SUM(E6:E15)</f>
        <v>106371.59</v>
      </c>
      <c r="F16" s="73">
        <f t="shared" si="2"/>
        <v>12871.57</v>
      </c>
      <c r="G16" s="73">
        <f t="shared" si="2"/>
        <v>0</v>
      </c>
      <c r="H16" s="43">
        <f>SUM(H6:H15)</f>
        <v>53185.794999999998</v>
      </c>
      <c r="I16" s="43">
        <f>SUM(I6:I15)</f>
        <v>6435.7849999999999</v>
      </c>
      <c r="J16" s="43">
        <f t="shared" si="2"/>
        <v>0</v>
      </c>
      <c r="K16" s="43">
        <f t="shared" si="2"/>
        <v>0</v>
      </c>
      <c r="L16" s="43">
        <f>SUM(L6:L15)</f>
        <v>46750.009999999995</v>
      </c>
      <c r="O16" s="43"/>
    </row>
    <row r="17" spans="4:12" ht="21.95" customHeight="1" x14ac:dyDescent="0.2">
      <c r="D17" s="42"/>
      <c r="E17" s="43"/>
      <c r="F17" s="43"/>
      <c r="G17" s="43"/>
      <c r="H17" s="43"/>
      <c r="I17" s="43"/>
      <c r="J17" s="43"/>
      <c r="K17" s="43"/>
      <c r="L17" s="4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  <pageSetUpPr fitToPage="1"/>
  </sheetPr>
  <dimension ref="A1:O26"/>
  <sheetViews>
    <sheetView topLeftCell="A4" zoomScale="80" zoomScaleNormal="80" workbookViewId="0">
      <selection activeCell="N4" sqref="N1:N1048576"/>
    </sheetView>
  </sheetViews>
  <sheetFormatPr baseColWidth="10" defaultRowHeight="12.75" x14ac:dyDescent="0.2"/>
  <cols>
    <col min="1" max="1" width="1.7109375" style="23" customWidth="1"/>
    <col min="2" max="2" width="37.85546875" style="23" bestFit="1" customWidth="1"/>
    <col min="3" max="3" width="4.140625" style="23" customWidth="1"/>
    <col min="4" max="4" width="15.85546875" style="23" customWidth="1"/>
    <col min="5" max="5" width="1.140625" style="23" customWidth="1"/>
    <col min="6" max="7" width="1.28515625" style="23" customWidth="1"/>
    <col min="8" max="9" width="12" style="23" customWidth="1"/>
    <col min="10" max="10" width="10.28515625" style="23" customWidth="1"/>
    <col min="11" max="11" width="7.5703125" style="23" customWidth="1"/>
    <col min="12" max="12" width="11.5703125" style="23" customWidth="1"/>
    <col min="13" max="13" width="24.85546875" style="23" customWidth="1"/>
    <col min="14" max="14" width="11.42578125" style="23"/>
    <col min="15" max="15" width="11.42578125" style="29"/>
    <col min="16" max="16384" width="11.42578125" style="23"/>
  </cols>
  <sheetData>
    <row r="1" spans="1:15" ht="18" x14ac:dyDescent="0.25">
      <c r="A1" s="23" t="s">
        <v>29</v>
      </c>
      <c r="E1" s="28" t="s">
        <v>0</v>
      </c>
      <c r="F1" s="29"/>
      <c r="G1" s="29"/>
      <c r="H1" s="29"/>
      <c r="I1" s="29"/>
      <c r="J1" s="28"/>
      <c r="K1" s="29"/>
      <c r="L1" s="29"/>
      <c r="M1" s="30" t="s">
        <v>1</v>
      </c>
    </row>
    <row r="2" spans="1:15" ht="15" x14ac:dyDescent="0.25">
      <c r="E2" s="31" t="s">
        <v>85</v>
      </c>
      <c r="F2" s="29"/>
      <c r="G2" s="29"/>
      <c r="H2" s="29"/>
      <c r="I2" s="29"/>
      <c r="J2" s="31"/>
      <c r="K2" s="29"/>
      <c r="L2" s="29"/>
      <c r="M2" s="32" t="str">
        <f>PRESIDENCIA!L2</f>
        <v>30 DE NOVIEMBRE DE 2018</v>
      </c>
    </row>
    <row r="3" spans="1:15" x14ac:dyDescent="0.2">
      <c r="E3" s="76" t="str">
        <f>PRESIDENCIA!E3</f>
        <v>SEGUNDA QUINCENA DE NOVIEMBRE DE 2018</v>
      </c>
      <c r="F3" s="29"/>
      <c r="G3" s="29"/>
      <c r="H3" s="29"/>
      <c r="I3" s="29"/>
      <c r="J3" s="76"/>
      <c r="K3" s="29"/>
      <c r="L3" s="29"/>
    </row>
    <row r="4" spans="1:15" x14ac:dyDescent="0.2">
      <c r="E4" s="76"/>
      <c r="F4" s="29"/>
      <c r="G4" s="29"/>
      <c r="H4" s="29"/>
      <c r="I4" s="29"/>
      <c r="J4" s="76"/>
      <c r="K4" s="29"/>
      <c r="L4" s="29"/>
    </row>
    <row r="5" spans="1:15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77"/>
      <c r="H5" s="34" t="s">
        <v>3</v>
      </c>
      <c r="I5" s="34" t="s">
        <v>31</v>
      </c>
      <c r="J5" s="78" t="s">
        <v>37</v>
      </c>
      <c r="K5" s="34" t="s">
        <v>27</v>
      </c>
      <c r="L5" s="34" t="s">
        <v>4</v>
      </c>
      <c r="M5" s="33" t="s">
        <v>5</v>
      </c>
      <c r="N5" s="43"/>
      <c r="O5" s="43"/>
    </row>
    <row r="6" spans="1:15" x14ac:dyDescent="0.2">
      <c r="B6" s="26"/>
      <c r="E6" s="48"/>
      <c r="F6" s="48"/>
      <c r="G6" s="48"/>
      <c r="H6" s="15"/>
      <c r="I6" s="15"/>
      <c r="J6" s="15"/>
      <c r="L6" s="15"/>
      <c r="N6" s="29"/>
    </row>
    <row r="7" spans="1:15" ht="24.95" customHeight="1" x14ac:dyDescent="0.2">
      <c r="B7" s="8" t="s">
        <v>275</v>
      </c>
      <c r="C7" s="37"/>
      <c r="D7" s="24" t="s">
        <v>86</v>
      </c>
      <c r="E7" s="48">
        <v>23787.57</v>
      </c>
      <c r="F7" s="48">
        <v>3787.58</v>
      </c>
      <c r="G7" s="48"/>
      <c r="H7" s="15">
        <f t="shared" ref="H7:I7" si="0">E7/2</f>
        <v>11893.785</v>
      </c>
      <c r="I7" s="15">
        <f t="shared" si="0"/>
        <v>1893.79</v>
      </c>
      <c r="J7" s="15">
        <f>+G7/2</f>
        <v>0</v>
      </c>
      <c r="K7" s="15"/>
      <c r="L7" s="15">
        <f>H7-I7+J7-K7</f>
        <v>9999.994999999999</v>
      </c>
      <c r="M7" s="22"/>
      <c r="N7" s="29"/>
    </row>
    <row r="8" spans="1:15" ht="24.95" customHeight="1" x14ac:dyDescent="0.2">
      <c r="B8" s="8" t="s">
        <v>278</v>
      </c>
      <c r="C8" s="37"/>
      <c r="D8" s="24" t="s">
        <v>88</v>
      </c>
      <c r="E8" s="48">
        <v>5564.94</v>
      </c>
      <c r="F8" s="48">
        <v>64.94</v>
      </c>
      <c r="G8" s="48">
        <v>46.57</v>
      </c>
      <c r="H8" s="15">
        <f t="shared" ref="H8:I10" si="1">E8/2</f>
        <v>2782.47</v>
      </c>
      <c r="I8" s="15">
        <f t="shared" si="1"/>
        <v>32.47</v>
      </c>
      <c r="J8" s="15"/>
      <c r="K8" s="15"/>
      <c r="L8" s="15">
        <f>H8-I8+J8-K8</f>
        <v>2750</v>
      </c>
      <c r="M8" s="22"/>
      <c r="N8" s="29"/>
    </row>
    <row r="9" spans="1:15" ht="24.95" customHeight="1" x14ac:dyDescent="0.2">
      <c r="B9" s="8" t="s">
        <v>277</v>
      </c>
      <c r="C9" s="37"/>
      <c r="D9" s="24" t="s">
        <v>208</v>
      </c>
      <c r="E9" s="48">
        <v>4969.96</v>
      </c>
      <c r="F9" s="48"/>
      <c r="G9" s="48">
        <v>30.04</v>
      </c>
      <c r="H9" s="15">
        <f t="shared" si="1"/>
        <v>2484.98</v>
      </c>
      <c r="I9" s="15">
        <f t="shared" si="1"/>
        <v>0</v>
      </c>
      <c r="J9" s="15">
        <f>+G9/2</f>
        <v>15.02</v>
      </c>
      <c r="K9" s="15"/>
      <c r="L9" s="15">
        <f>H9-I9+J9-K9</f>
        <v>2500</v>
      </c>
      <c r="M9" s="22"/>
      <c r="N9" s="29"/>
    </row>
    <row r="10" spans="1:15" ht="24.95" customHeight="1" x14ac:dyDescent="0.2">
      <c r="B10" s="8" t="s">
        <v>276</v>
      </c>
      <c r="C10" s="37"/>
      <c r="D10" s="24" t="s">
        <v>87</v>
      </c>
      <c r="E10" s="48">
        <v>8705.1</v>
      </c>
      <c r="F10" s="48">
        <v>705.1</v>
      </c>
      <c r="G10" s="48"/>
      <c r="H10" s="15">
        <f t="shared" si="1"/>
        <v>4352.55</v>
      </c>
      <c r="I10" s="15">
        <f t="shared" si="1"/>
        <v>352.55</v>
      </c>
      <c r="J10" s="15">
        <f>+G10/2</f>
        <v>0</v>
      </c>
      <c r="K10" s="15"/>
      <c r="L10" s="15">
        <f>H10-I10+J10-K10</f>
        <v>4000</v>
      </c>
      <c r="M10" s="22"/>
      <c r="N10" s="29"/>
    </row>
    <row r="12" spans="1:15" ht="21.95" customHeight="1" x14ac:dyDescent="0.2">
      <c r="D12" s="42" t="s">
        <v>6</v>
      </c>
      <c r="E12" s="73">
        <f>SUM(E7:E10)</f>
        <v>43027.57</v>
      </c>
      <c r="F12" s="73">
        <f>SUM(F7:F10)</f>
        <v>4557.62</v>
      </c>
      <c r="G12" s="73"/>
      <c r="H12" s="43">
        <f>SUM(H7:H10)</f>
        <v>21513.785</v>
      </c>
      <c r="I12" s="43">
        <f>SUM(I7:I10)</f>
        <v>2278.81</v>
      </c>
      <c r="J12" s="43">
        <f>SUM(J7:J10)</f>
        <v>15.02</v>
      </c>
      <c r="K12" s="43">
        <f>SUM(K7:K10)</f>
        <v>0</v>
      </c>
      <c r="L12" s="43">
        <f>SUM(L7:L10)</f>
        <v>19249.994999999999</v>
      </c>
      <c r="N12" s="29"/>
    </row>
    <row r="13" spans="1:15" ht="21.95" customHeight="1" x14ac:dyDescent="0.2">
      <c r="B13" s="21"/>
      <c r="C13" s="21"/>
      <c r="D13" s="24"/>
      <c r="E13" s="15"/>
      <c r="J13" s="15"/>
      <c r="N13" s="29"/>
    </row>
    <row r="14" spans="1:15" x14ac:dyDescent="0.2">
      <c r="B14" s="21"/>
      <c r="C14" s="21"/>
      <c r="D14" s="24"/>
      <c r="E14" s="15"/>
      <c r="J14" s="15"/>
      <c r="N14" s="43"/>
      <c r="O14" s="43"/>
    </row>
    <row r="15" spans="1:15" x14ac:dyDescent="0.2">
      <c r="B15" s="21"/>
      <c r="C15" s="21"/>
      <c r="D15" s="24"/>
      <c r="E15" s="15"/>
      <c r="J15" s="15"/>
      <c r="N15" s="29"/>
    </row>
    <row r="16" spans="1:15" x14ac:dyDescent="0.2">
      <c r="A16" s="24"/>
      <c r="B16" s="21"/>
      <c r="C16" s="37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24"/>
      <c r="B17" s="21"/>
      <c r="C17" s="37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B18" s="21"/>
      <c r="C18" s="21"/>
      <c r="D18" s="24"/>
      <c r="E18" s="15"/>
      <c r="J18" s="15"/>
    </row>
    <row r="19" spans="1:11" x14ac:dyDescent="0.2">
      <c r="B19" s="21"/>
      <c r="C19" s="21"/>
      <c r="D19" s="24"/>
      <c r="E19" s="15"/>
      <c r="J19" s="15"/>
    </row>
    <row r="20" spans="1:11" x14ac:dyDescent="0.2">
      <c r="B20" s="21"/>
      <c r="C20" s="21"/>
      <c r="D20" s="24"/>
      <c r="E20" s="15"/>
      <c r="J20" s="15"/>
    </row>
    <row r="21" spans="1:11" x14ac:dyDescent="0.2">
      <c r="B21" s="21"/>
      <c r="C21" s="21"/>
      <c r="D21" s="24"/>
      <c r="E21" s="15"/>
      <c r="J21" s="15"/>
    </row>
    <row r="22" spans="1:11" x14ac:dyDescent="0.2">
      <c r="B22" s="21"/>
      <c r="C22" s="21"/>
      <c r="D22" s="24"/>
      <c r="E22" s="15"/>
      <c r="J22" s="15"/>
    </row>
    <row r="23" spans="1:11" x14ac:dyDescent="0.2">
      <c r="B23" s="21"/>
      <c r="C23" s="21"/>
      <c r="D23" s="24"/>
      <c r="E23" s="15"/>
      <c r="J23" s="15"/>
    </row>
    <row r="24" spans="1:11" x14ac:dyDescent="0.2">
      <c r="B24" s="21"/>
      <c r="C24" s="21"/>
      <c r="D24" s="24"/>
      <c r="E24" s="15"/>
      <c r="J24" s="15"/>
    </row>
    <row r="26" spans="1:11" ht="18" x14ac:dyDescent="0.25">
      <c r="B26" s="84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M20"/>
  <sheetViews>
    <sheetView zoomScale="70" zoomScaleNormal="70" workbookViewId="0">
      <selection activeCell="M1" sqref="M1:T1048576"/>
    </sheetView>
  </sheetViews>
  <sheetFormatPr baseColWidth="10" defaultRowHeight="12.75" x14ac:dyDescent="0.2"/>
  <cols>
    <col min="1" max="1" width="1.7109375" style="23" customWidth="1"/>
    <col min="2" max="2" width="39.5703125" style="23" bestFit="1" customWidth="1"/>
    <col min="3" max="3" width="3.140625" style="23" customWidth="1"/>
    <col min="4" max="4" width="16.42578125" style="23" customWidth="1"/>
    <col min="5" max="5" width="2.140625" style="23" customWidth="1"/>
    <col min="6" max="6" width="1.7109375" style="23" customWidth="1"/>
    <col min="7" max="7" width="15.140625" style="23" customWidth="1"/>
    <col min="8" max="9" width="10.85546875" style="23" customWidth="1"/>
    <col min="10" max="10" width="7.5703125" style="23" customWidth="1"/>
    <col min="11" max="11" width="11.42578125" style="23"/>
    <col min="12" max="12" width="26" style="23" customWidth="1"/>
    <col min="13" max="16384" width="11.42578125" style="23"/>
  </cols>
  <sheetData>
    <row r="1" spans="2:13" ht="18" x14ac:dyDescent="0.25">
      <c r="E1" s="28" t="s">
        <v>0</v>
      </c>
      <c r="F1" s="29"/>
      <c r="G1" s="29"/>
      <c r="H1" s="29"/>
      <c r="I1" s="29"/>
      <c r="J1" s="29"/>
      <c r="K1" s="29"/>
      <c r="L1" s="30" t="s">
        <v>1</v>
      </c>
    </row>
    <row r="2" spans="2:13" ht="15" x14ac:dyDescent="0.25">
      <c r="E2" s="31" t="s">
        <v>7</v>
      </c>
      <c r="F2" s="29"/>
      <c r="G2" s="29"/>
      <c r="H2" s="29"/>
      <c r="I2" s="29"/>
      <c r="J2" s="29"/>
      <c r="K2" s="29"/>
      <c r="L2" s="32" t="str">
        <f>PRESIDENCIA!L2</f>
        <v>30 DE NOVIEMBRE DE 2018</v>
      </c>
    </row>
    <row r="3" spans="2:13" x14ac:dyDescent="0.2">
      <c r="E3" s="32" t="str">
        <f>PRESIDENCIA!E3</f>
        <v>SEGUNDA QUINCENA DE NOVIEMBRE DE 2018</v>
      </c>
      <c r="F3" s="29"/>
      <c r="G3" s="29"/>
      <c r="H3" s="29"/>
      <c r="I3" s="29"/>
      <c r="J3" s="29"/>
      <c r="K3" s="29"/>
    </row>
    <row r="4" spans="2:13" x14ac:dyDescent="0.2">
      <c r="E4" s="76"/>
      <c r="F4" s="29"/>
      <c r="G4" s="29"/>
      <c r="H4" s="29"/>
      <c r="I4" s="29"/>
      <c r="J4" s="29"/>
      <c r="K4" s="29"/>
    </row>
    <row r="5" spans="2:13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2:13" x14ac:dyDescent="0.2">
      <c r="E6" s="67"/>
      <c r="F6" s="67"/>
    </row>
    <row r="7" spans="2:13" ht="36" x14ac:dyDescent="0.2">
      <c r="B7" s="108" t="s">
        <v>279</v>
      </c>
      <c r="C7" s="37"/>
      <c r="D7" s="86" t="s">
        <v>89</v>
      </c>
      <c r="E7" s="48">
        <v>30312.959999999999</v>
      </c>
      <c r="F7" s="48">
        <v>5312.96</v>
      </c>
      <c r="G7" s="15">
        <f t="shared" ref="G7:G16" si="0">+E7/2</f>
        <v>15156.48</v>
      </c>
      <c r="H7" s="15">
        <f t="shared" ref="H7:H16" si="1">+F7/2</f>
        <v>2656.48</v>
      </c>
      <c r="I7" s="15"/>
      <c r="J7" s="15">
        <v>0</v>
      </c>
      <c r="K7" s="15">
        <f t="shared" ref="K7:K16" si="2">G7-H7+I7-J7</f>
        <v>12500</v>
      </c>
      <c r="L7" s="22"/>
      <c r="M7" s="29"/>
    </row>
    <row r="8" spans="2:13" ht="24.95" customHeight="1" x14ac:dyDescent="0.2">
      <c r="B8" s="108" t="s">
        <v>280</v>
      </c>
      <c r="C8" s="37"/>
      <c r="D8" s="86" t="s">
        <v>90</v>
      </c>
      <c r="E8" s="15">
        <v>5564.94</v>
      </c>
      <c r="F8" s="15">
        <v>64.94</v>
      </c>
      <c r="G8" s="15">
        <f t="shared" si="0"/>
        <v>2782.47</v>
      </c>
      <c r="H8" s="15">
        <f t="shared" si="1"/>
        <v>32.47</v>
      </c>
      <c r="I8" s="15"/>
      <c r="J8" s="15"/>
      <c r="K8" s="15">
        <f t="shared" si="2"/>
        <v>2750</v>
      </c>
      <c r="L8" s="22"/>
      <c r="M8" s="29"/>
    </row>
    <row r="9" spans="2:13" ht="24" x14ac:dyDescent="0.2">
      <c r="B9" s="108" t="s">
        <v>281</v>
      </c>
      <c r="C9" s="37"/>
      <c r="D9" s="86" t="s">
        <v>91</v>
      </c>
      <c r="E9" s="48">
        <v>9895.58</v>
      </c>
      <c r="F9" s="48">
        <v>895.58</v>
      </c>
      <c r="G9" s="15">
        <f t="shared" si="0"/>
        <v>4947.79</v>
      </c>
      <c r="H9" s="15">
        <f t="shared" si="1"/>
        <v>447.79</v>
      </c>
      <c r="I9" s="15"/>
      <c r="J9" s="15"/>
      <c r="K9" s="15">
        <f t="shared" si="2"/>
        <v>4500</v>
      </c>
      <c r="L9" s="22"/>
      <c r="M9" s="29"/>
    </row>
    <row r="10" spans="2:13" ht="36" x14ac:dyDescent="0.2">
      <c r="B10" s="108" t="s">
        <v>282</v>
      </c>
      <c r="C10" s="37"/>
      <c r="D10" s="86" t="s">
        <v>92</v>
      </c>
      <c r="E10" s="48">
        <v>6125.98</v>
      </c>
      <c r="F10" s="48">
        <v>125.98</v>
      </c>
      <c r="G10" s="15">
        <f t="shared" si="0"/>
        <v>3062.99</v>
      </c>
      <c r="H10" s="15">
        <f t="shared" si="1"/>
        <v>62.99</v>
      </c>
      <c r="I10" s="15"/>
      <c r="J10" s="15"/>
      <c r="K10" s="15">
        <f t="shared" si="2"/>
        <v>3000</v>
      </c>
      <c r="L10" s="22"/>
      <c r="M10" s="29"/>
    </row>
    <row r="11" spans="2:13" ht="24.95" customHeight="1" x14ac:dyDescent="0.2">
      <c r="B11" s="108" t="s">
        <v>283</v>
      </c>
      <c r="C11" s="37"/>
      <c r="D11" s="86" t="s">
        <v>93</v>
      </c>
      <c r="E11" s="48">
        <v>5564.94</v>
      </c>
      <c r="F11" s="48">
        <v>64.94</v>
      </c>
      <c r="G11" s="15">
        <f t="shared" si="0"/>
        <v>2782.47</v>
      </c>
      <c r="H11" s="15">
        <f t="shared" si="1"/>
        <v>32.47</v>
      </c>
      <c r="I11" s="15"/>
      <c r="J11" s="15"/>
      <c r="K11" s="15">
        <f t="shared" si="2"/>
        <v>2750</v>
      </c>
      <c r="L11" s="22"/>
      <c r="M11" s="29"/>
    </row>
    <row r="12" spans="2:13" ht="24.95" customHeight="1" x14ac:dyDescent="0.2">
      <c r="B12" s="108" t="s">
        <v>284</v>
      </c>
      <c r="C12" s="37"/>
      <c r="D12" s="86" t="s">
        <v>94</v>
      </c>
      <c r="E12" s="15">
        <v>9895.58</v>
      </c>
      <c r="F12" s="15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 t="shared" si="2"/>
        <v>4500</v>
      </c>
      <c r="L12" s="22"/>
      <c r="M12" s="29"/>
    </row>
    <row r="13" spans="2:13" ht="24.95" customHeight="1" x14ac:dyDescent="0.2">
      <c r="B13" s="26" t="s">
        <v>285</v>
      </c>
      <c r="C13" s="37"/>
      <c r="D13" s="86" t="s">
        <v>95</v>
      </c>
      <c r="E13" s="48">
        <v>15361.5</v>
      </c>
      <c r="F13" s="48">
        <v>1987.7610799999998</v>
      </c>
      <c r="G13" s="15">
        <f t="shared" si="0"/>
        <v>7680.75</v>
      </c>
      <c r="H13" s="15">
        <f t="shared" si="1"/>
        <v>993.88053999999988</v>
      </c>
      <c r="I13" s="15"/>
      <c r="J13" s="15">
        <v>3</v>
      </c>
      <c r="K13" s="15">
        <f t="shared" si="2"/>
        <v>6683.8694599999999</v>
      </c>
      <c r="L13" s="22"/>
      <c r="M13" s="29"/>
    </row>
    <row r="14" spans="2:13" ht="24.95" customHeight="1" x14ac:dyDescent="0.2">
      <c r="B14" s="26" t="s">
        <v>286</v>
      </c>
      <c r="C14" s="37"/>
      <c r="D14" s="86" t="s">
        <v>96</v>
      </c>
      <c r="E14" s="48">
        <v>9777.6</v>
      </c>
      <c r="F14" s="48">
        <v>876.70240000000024</v>
      </c>
      <c r="G14" s="15">
        <f t="shared" si="0"/>
        <v>4888.8</v>
      </c>
      <c r="H14" s="15">
        <f t="shared" si="1"/>
        <v>438.35120000000012</v>
      </c>
      <c r="I14" s="15"/>
      <c r="J14" s="15">
        <v>0</v>
      </c>
      <c r="K14" s="15">
        <f t="shared" si="2"/>
        <v>4450.4488000000001</v>
      </c>
      <c r="L14" s="22"/>
      <c r="M14" s="29"/>
    </row>
    <row r="15" spans="2:13" ht="19.5" customHeight="1" x14ac:dyDescent="0.2">
      <c r="B15" s="108" t="s">
        <v>288</v>
      </c>
      <c r="C15" s="37"/>
      <c r="D15" s="86" t="s">
        <v>222</v>
      </c>
      <c r="E15" s="48">
        <v>7334.48</v>
      </c>
      <c r="F15" s="48">
        <v>334.48</v>
      </c>
      <c r="G15" s="15">
        <f t="shared" si="0"/>
        <v>3667.24</v>
      </c>
      <c r="H15" s="15">
        <f t="shared" si="1"/>
        <v>167.24</v>
      </c>
      <c r="I15" s="15"/>
      <c r="J15" s="15"/>
      <c r="K15" s="15">
        <f t="shared" si="2"/>
        <v>3500</v>
      </c>
      <c r="L15" s="22"/>
    </row>
    <row r="16" spans="2:13" ht="19.5" customHeight="1" x14ac:dyDescent="0.2">
      <c r="B16" s="108" t="s">
        <v>287</v>
      </c>
      <c r="C16" s="37"/>
      <c r="D16" s="86" t="s">
        <v>97</v>
      </c>
      <c r="E16" s="48">
        <v>23787.57</v>
      </c>
      <c r="F16" s="48">
        <v>3787.57</v>
      </c>
      <c r="G16" s="15">
        <f t="shared" si="0"/>
        <v>11893.785</v>
      </c>
      <c r="H16" s="15">
        <f t="shared" si="1"/>
        <v>1893.7850000000001</v>
      </c>
      <c r="I16" s="15"/>
      <c r="J16" s="15"/>
      <c r="K16" s="15">
        <f t="shared" si="2"/>
        <v>10000</v>
      </c>
      <c r="L16" s="22"/>
    </row>
    <row r="17" spans="1:12" x14ac:dyDescent="0.2">
      <c r="B17" s="26"/>
      <c r="C17" s="37"/>
      <c r="D17" s="86"/>
      <c r="E17" s="48"/>
      <c r="F17" s="48"/>
      <c r="G17" s="15"/>
      <c r="H17" s="15"/>
      <c r="I17" s="15"/>
      <c r="J17" s="15"/>
      <c r="K17" s="15">
        <f t="shared" ref="K17" si="3">G17-H17+I17-J17</f>
        <v>0</v>
      </c>
      <c r="L17" s="22"/>
    </row>
    <row r="18" spans="1:12" ht="21.95" customHeight="1" x14ac:dyDescent="0.2">
      <c r="D18" s="42" t="s">
        <v>6</v>
      </c>
      <c r="E18" s="73">
        <f t="shared" ref="E18:K18" si="4">SUM(E7:E17)</f>
        <v>123621.13</v>
      </c>
      <c r="F18" s="73">
        <f t="shared" si="4"/>
        <v>14346.493479999997</v>
      </c>
      <c r="G18" s="43">
        <f t="shared" si="4"/>
        <v>61810.565000000002</v>
      </c>
      <c r="H18" s="43">
        <f t="shared" si="4"/>
        <v>7173.2467399999987</v>
      </c>
      <c r="I18" s="43">
        <f t="shared" si="4"/>
        <v>0</v>
      </c>
      <c r="J18" s="43">
        <f t="shared" si="4"/>
        <v>3</v>
      </c>
      <c r="K18" s="43">
        <f t="shared" si="4"/>
        <v>54634.31826</v>
      </c>
    </row>
    <row r="19" spans="1:12" ht="21.95" customHeight="1" x14ac:dyDescent="0.2"/>
    <row r="20" spans="1:12" x14ac:dyDescent="0.2">
      <c r="A20" s="87"/>
    </row>
  </sheetData>
  <sortState xmlns:xlrd2="http://schemas.microsoft.com/office/spreadsheetml/2017/richdata2" ref="A8:V16">
    <sortCondition ref="B8:B16"/>
  </sortState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  <pageSetUpPr fitToPage="1"/>
  </sheetPr>
  <dimension ref="B1:Y90"/>
  <sheetViews>
    <sheetView topLeftCell="I16" zoomScale="80" zoomScaleNormal="80" workbookViewId="0">
      <selection activeCell="P30" sqref="P30"/>
    </sheetView>
  </sheetViews>
  <sheetFormatPr baseColWidth="10" defaultRowHeight="12.75" x14ac:dyDescent="0.2"/>
  <cols>
    <col min="1" max="1" width="1.7109375" style="23" customWidth="1"/>
    <col min="2" max="2" width="40.28515625" style="23" bestFit="1" customWidth="1"/>
    <col min="3" max="3" width="5.140625" style="23" customWidth="1"/>
    <col min="4" max="4" width="16.42578125" style="23" customWidth="1"/>
    <col min="5" max="5" width="1.28515625" style="23" customWidth="1"/>
    <col min="6" max="6" width="1" style="23" customWidth="1"/>
    <col min="7" max="7" width="1.140625" style="23" customWidth="1"/>
    <col min="8" max="8" width="12.28515625" style="23" bestFit="1" customWidth="1"/>
    <col min="9" max="9" width="10.85546875" style="23" customWidth="1"/>
    <col min="10" max="10" width="8.85546875" style="23" customWidth="1"/>
    <col min="11" max="11" width="9.85546875" style="23" customWidth="1"/>
    <col min="12" max="12" width="12.28515625" style="23" bestFit="1" customWidth="1"/>
    <col min="13" max="13" width="29.28515625" style="23" customWidth="1"/>
    <col min="14" max="24" width="11.42578125" style="23"/>
    <col min="25" max="25" width="12.28515625" style="23" bestFit="1" customWidth="1"/>
    <col min="26" max="16384" width="11.42578125" style="23"/>
  </cols>
  <sheetData>
    <row r="1" spans="2:25" ht="18" x14ac:dyDescent="0.25">
      <c r="E1" s="28" t="s">
        <v>0</v>
      </c>
      <c r="F1" s="29"/>
      <c r="G1" s="29"/>
      <c r="H1" s="29"/>
      <c r="I1" s="29"/>
      <c r="J1" s="29"/>
      <c r="K1" s="29"/>
      <c r="L1" s="29"/>
      <c r="M1" s="30" t="s">
        <v>1</v>
      </c>
    </row>
    <row r="2" spans="2:25" ht="15" x14ac:dyDescent="0.25">
      <c r="E2" s="31" t="s">
        <v>98</v>
      </c>
      <c r="F2" s="29"/>
      <c r="G2" s="29"/>
      <c r="H2" s="29"/>
      <c r="I2" s="29"/>
      <c r="J2" s="29"/>
      <c r="K2" s="29"/>
      <c r="L2" s="29"/>
      <c r="M2" s="32" t="str">
        <f>+H.MPAL!L2</f>
        <v>30 DE NOVIEMBRE DE 2018</v>
      </c>
    </row>
    <row r="3" spans="2:25" x14ac:dyDescent="0.2">
      <c r="E3" s="32" t="str">
        <f>PRESIDENCIA!E3</f>
        <v>SEGUNDA QUINCENA DE NOVIEMBRE DE 2018</v>
      </c>
      <c r="F3" s="29"/>
      <c r="G3" s="29"/>
      <c r="H3" s="29"/>
      <c r="I3" s="29"/>
      <c r="J3" s="29"/>
      <c r="K3" s="29"/>
      <c r="L3" s="29"/>
    </row>
    <row r="4" spans="2:25" x14ac:dyDescent="0.2">
      <c r="B4" s="33" t="s">
        <v>2</v>
      </c>
      <c r="C4" s="33"/>
      <c r="D4" s="33" t="s">
        <v>8</v>
      </c>
      <c r="E4" s="77" t="s">
        <v>3</v>
      </c>
      <c r="F4" s="77" t="s">
        <v>31</v>
      </c>
      <c r="G4" s="62" t="s">
        <v>37</v>
      </c>
      <c r="H4" s="34" t="s">
        <v>3</v>
      </c>
      <c r="I4" s="34" t="s">
        <v>31</v>
      </c>
      <c r="J4" s="35" t="s">
        <v>37</v>
      </c>
      <c r="K4" s="36" t="s">
        <v>27</v>
      </c>
      <c r="L4" s="34" t="s">
        <v>4</v>
      </c>
      <c r="M4" s="33" t="s">
        <v>5</v>
      </c>
    </row>
    <row r="5" spans="2:25" ht="24.75" customHeight="1" x14ac:dyDescent="0.2">
      <c r="B5" s="26" t="s">
        <v>289</v>
      </c>
      <c r="C5" s="37"/>
      <c r="D5" s="49" t="s">
        <v>99</v>
      </c>
      <c r="E5" s="48">
        <v>23787.57</v>
      </c>
      <c r="F5" s="48">
        <v>3787.57</v>
      </c>
      <c r="G5" s="48"/>
      <c r="H5" s="15">
        <f t="shared" ref="H5:H36" si="0">+E5/2</f>
        <v>11893.785</v>
      </c>
      <c r="I5" s="15">
        <f t="shared" ref="I5:J5" si="1">+F5/2</f>
        <v>1893.7850000000001</v>
      </c>
      <c r="J5" s="15">
        <f t="shared" si="1"/>
        <v>0</v>
      </c>
      <c r="K5" s="38"/>
      <c r="L5" s="15">
        <f>H5-I5+J5-K5</f>
        <v>10000</v>
      </c>
      <c r="M5" s="22"/>
      <c r="N5" s="41"/>
      <c r="O5" s="39"/>
    </row>
    <row r="6" spans="2:25" ht="24.75" customHeight="1" x14ac:dyDescent="0.2">
      <c r="B6" s="21" t="s">
        <v>300</v>
      </c>
      <c r="C6" s="93"/>
      <c r="D6" s="90" t="s">
        <v>109</v>
      </c>
      <c r="E6" s="48">
        <v>10164.73</v>
      </c>
      <c r="F6" s="48">
        <v>941.21</v>
      </c>
      <c r="G6" s="48"/>
      <c r="H6" s="15">
        <f t="shared" si="0"/>
        <v>5082.3649999999998</v>
      </c>
      <c r="I6" s="15">
        <f t="shared" ref="I6:I37" si="2">+F6/2</f>
        <v>470.60500000000002</v>
      </c>
      <c r="J6" s="15">
        <f t="shared" ref="J6:J37" si="3">+G6/2</f>
        <v>0</v>
      </c>
      <c r="K6" s="38"/>
      <c r="L6" s="15">
        <f>H6-I6+J6-K6</f>
        <v>4611.76</v>
      </c>
      <c r="M6" s="22"/>
      <c r="N6" s="41"/>
      <c r="O6" s="39"/>
    </row>
    <row r="7" spans="2:25" ht="24.75" customHeight="1" x14ac:dyDescent="0.2">
      <c r="B7" s="26" t="s">
        <v>292</v>
      </c>
      <c r="C7" s="37"/>
      <c r="D7" s="49" t="s">
        <v>102</v>
      </c>
      <c r="E7" s="48">
        <v>6125.98</v>
      </c>
      <c r="F7" s="48">
        <v>125.98</v>
      </c>
      <c r="G7" s="48"/>
      <c r="H7" s="15">
        <f t="shared" si="0"/>
        <v>3062.99</v>
      </c>
      <c r="I7" s="15">
        <f t="shared" si="2"/>
        <v>62.99</v>
      </c>
      <c r="J7" s="15">
        <f t="shared" si="3"/>
        <v>0</v>
      </c>
      <c r="K7" s="38"/>
      <c r="L7" s="15">
        <f>H7-I7+J7-K7</f>
        <v>3000</v>
      </c>
      <c r="M7" s="22"/>
      <c r="N7" s="41"/>
      <c r="O7" s="39"/>
    </row>
    <row r="8" spans="2:25" ht="24.75" customHeight="1" x14ac:dyDescent="0.2">
      <c r="B8" s="21" t="s">
        <v>340</v>
      </c>
      <c r="C8" s="93"/>
      <c r="D8" s="90" t="s">
        <v>15</v>
      </c>
      <c r="E8" s="48">
        <v>7494.9</v>
      </c>
      <c r="F8" s="48">
        <v>569.54644800000005</v>
      </c>
      <c r="G8" s="48"/>
      <c r="H8" s="15">
        <f t="shared" si="0"/>
        <v>3747.45</v>
      </c>
      <c r="I8" s="15">
        <f t="shared" si="2"/>
        <v>284.77322400000003</v>
      </c>
      <c r="J8" s="15">
        <f t="shared" si="3"/>
        <v>0</v>
      </c>
      <c r="K8" s="15">
        <v>0</v>
      </c>
      <c r="L8" s="15">
        <f>+H8-I8+J8-K8</f>
        <v>3462.6767759999998</v>
      </c>
      <c r="M8" s="22"/>
      <c r="N8" s="41"/>
      <c r="O8" s="39"/>
      <c r="R8" s="43"/>
    </row>
    <row r="9" spans="2:25" ht="24.75" customHeight="1" x14ac:dyDescent="0.2">
      <c r="B9" s="21" t="s">
        <v>339</v>
      </c>
      <c r="C9" s="98"/>
      <c r="D9" s="99" t="s">
        <v>19</v>
      </c>
      <c r="E9" s="67">
        <v>6733.13</v>
      </c>
      <c r="F9" s="67">
        <v>233.13</v>
      </c>
      <c r="G9" s="48"/>
      <c r="H9" s="15">
        <f t="shared" si="0"/>
        <v>3366.5650000000001</v>
      </c>
      <c r="I9" s="15">
        <f t="shared" si="2"/>
        <v>116.565</v>
      </c>
      <c r="J9" s="15">
        <f t="shared" si="3"/>
        <v>0</v>
      </c>
      <c r="K9" s="38"/>
      <c r="L9" s="15">
        <f>H9-I9+J9-K9</f>
        <v>3250</v>
      </c>
      <c r="M9" s="22"/>
      <c r="N9" s="41"/>
      <c r="O9" s="39"/>
      <c r="R9" s="29"/>
    </row>
    <row r="10" spans="2:25" ht="24.75" customHeight="1" x14ac:dyDescent="0.2">
      <c r="B10" s="21" t="s">
        <v>348</v>
      </c>
      <c r="C10" s="93"/>
      <c r="D10" s="90" t="s">
        <v>21</v>
      </c>
      <c r="E10" s="48">
        <v>8204.7000000000007</v>
      </c>
      <c r="F10" s="48">
        <v>646.77268800000002</v>
      </c>
      <c r="G10" s="48"/>
      <c r="H10" s="15">
        <f t="shared" si="0"/>
        <v>4102.3500000000004</v>
      </c>
      <c r="I10" s="15">
        <f t="shared" si="2"/>
        <v>323.38634400000001</v>
      </c>
      <c r="J10" s="15">
        <f t="shared" si="3"/>
        <v>0</v>
      </c>
      <c r="K10" s="15"/>
      <c r="L10" s="15">
        <f>+H10-I10+J10-K10</f>
        <v>3778.9636560000004</v>
      </c>
      <c r="M10" s="22"/>
      <c r="N10" s="41"/>
      <c r="O10" s="39"/>
      <c r="R10" s="43"/>
    </row>
    <row r="11" spans="2:25" ht="24.75" customHeight="1" x14ac:dyDescent="0.2">
      <c r="B11" s="26" t="s">
        <v>334</v>
      </c>
      <c r="C11" s="37"/>
      <c r="D11" s="49" t="s">
        <v>125</v>
      </c>
      <c r="E11" s="48">
        <v>14123.28</v>
      </c>
      <c r="F11" s="48">
        <v>1723.28</v>
      </c>
      <c r="G11" s="48"/>
      <c r="H11" s="15">
        <f t="shared" si="0"/>
        <v>7061.64</v>
      </c>
      <c r="I11" s="15">
        <f t="shared" si="2"/>
        <v>861.64</v>
      </c>
      <c r="J11" s="15">
        <f t="shared" si="3"/>
        <v>0</v>
      </c>
      <c r="K11" s="38"/>
      <c r="L11" s="15">
        <f>H11-I11+J11-K11</f>
        <v>6200</v>
      </c>
      <c r="M11" s="22"/>
      <c r="N11" s="120"/>
      <c r="O11" s="39"/>
      <c r="P11" s="39"/>
      <c r="Q11" s="41"/>
      <c r="U11" s="41"/>
      <c r="V11" s="41"/>
      <c r="X11" s="41"/>
      <c r="Y11" s="41"/>
    </row>
    <row r="12" spans="2:25" ht="24.75" customHeight="1" x14ac:dyDescent="0.2">
      <c r="B12" s="40" t="s">
        <v>315</v>
      </c>
      <c r="C12" s="37"/>
      <c r="D12" s="49" t="s">
        <v>115</v>
      </c>
      <c r="E12" s="48">
        <v>8891.4</v>
      </c>
      <c r="F12" s="48">
        <v>734.9104000000001</v>
      </c>
      <c r="G12" s="48"/>
      <c r="H12" s="15">
        <f t="shared" si="0"/>
        <v>4445.7</v>
      </c>
      <c r="I12" s="15">
        <f t="shared" si="2"/>
        <v>367.45520000000005</v>
      </c>
      <c r="J12" s="15">
        <f t="shared" si="3"/>
        <v>0</v>
      </c>
      <c r="K12" s="38"/>
      <c r="L12" s="15">
        <f>H12-I12+J12-K12</f>
        <v>4078.2447999999999</v>
      </c>
      <c r="M12" s="22"/>
      <c r="N12" s="110"/>
      <c r="O12" s="39"/>
    </row>
    <row r="13" spans="2:25" ht="24.75" customHeight="1" x14ac:dyDescent="0.2">
      <c r="B13" s="21" t="s">
        <v>366</v>
      </c>
      <c r="C13" s="98"/>
      <c r="D13" s="90" t="s">
        <v>215</v>
      </c>
      <c r="E13" s="48">
        <v>5564.94</v>
      </c>
      <c r="F13" s="48">
        <v>64.94</v>
      </c>
      <c r="G13" s="48"/>
      <c r="H13" s="15">
        <f t="shared" si="0"/>
        <v>2782.47</v>
      </c>
      <c r="I13" s="15">
        <f t="shared" si="2"/>
        <v>32.47</v>
      </c>
      <c r="J13" s="15">
        <f t="shared" si="3"/>
        <v>0</v>
      </c>
      <c r="K13" s="15"/>
      <c r="L13" s="15">
        <f>+H13-I13+J13-K13</f>
        <v>2750</v>
      </c>
      <c r="M13" s="22"/>
      <c r="O13" s="121"/>
      <c r="R13" s="29"/>
    </row>
    <row r="14" spans="2:25" ht="24.75" customHeight="1" x14ac:dyDescent="0.2">
      <c r="B14" s="21" t="s">
        <v>336</v>
      </c>
      <c r="C14" s="98"/>
      <c r="D14" s="99" t="s">
        <v>127</v>
      </c>
      <c r="E14" s="67">
        <v>7334.48</v>
      </c>
      <c r="F14" s="67">
        <v>334.48</v>
      </c>
      <c r="G14" s="48"/>
      <c r="H14" s="15">
        <f t="shared" si="0"/>
        <v>3667.24</v>
      </c>
      <c r="I14" s="15">
        <f t="shared" si="2"/>
        <v>167.24</v>
      </c>
      <c r="J14" s="15">
        <f t="shared" si="3"/>
        <v>0</v>
      </c>
      <c r="K14" s="38"/>
      <c r="L14" s="15">
        <f>H14-I14+J14-K14</f>
        <v>3500</v>
      </c>
      <c r="M14" s="22"/>
      <c r="N14" s="41"/>
      <c r="O14" s="39"/>
      <c r="R14" s="29"/>
    </row>
    <row r="15" spans="2:25" ht="24.75" customHeight="1" x14ac:dyDescent="0.2">
      <c r="B15" s="26" t="s">
        <v>325</v>
      </c>
      <c r="C15" s="26"/>
      <c r="D15" s="92" t="s">
        <v>119</v>
      </c>
      <c r="E15" s="48">
        <v>6757.8</v>
      </c>
      <c r="F15" s="48">
        <v>235.80996800000005</v>
      </c>
      <c r="G15" s="48"/>
      <c r="H15" s="15">
        <f t="shared" si="0"/>
        <v>3378.9</v>
      </c>
      <c r="I15" s="15">
        <f t="shared" si="2"/>
        <v>117.90498400000003</v>
      </c>
      <c r="J15" s="15">
        <f t="shared" si="3"/>
        <v>0</v>
      </c>
      <c r="K15" s="38"/>
      <c r="L15" s="15">
        <f>H15-I15+J15-K15</f>
        <v>3260.9950159999999</v>
      </c>
      <c r="M15" s="22"/>
      <c r="N15" s="41"/>
      <c r="O15" s="39"/>
    </row>
    <row r="16" spans="2:25" ht="21.95" customHeight="1" x14ac:dyDescent="0.2">
      <c r="B16" s="26" t="s">
        <v>328</v>
      </c>
      <c r="C16" s="37"/>
      <c r="D16" s="49" t="s">
        <v>117</v>
      </c>
      <c r="E16" s="48">
        <v>8994.2999999999993</v>
      </c>
      <c r="F16" s="48">
        <v>751.37440000000004</v>
      </c>
      <c r="G16" s="48"/>
      <c r="H16" s="15">
        <f t="shared" si="0"/>
        <v>4497.1499999999996</v>
      </c>
      <c r="I16" s="15">
        <f t="shared" si="2"/>
        <v>375.68720000000002</v>
      </c>
      <c r="J16" s="15">
        <f t="shared" si="3"/>
        <v>0</v>
      </c>
      <c r="K16" s="38"/>
      <c r="L16" s="15">
        <f>H16-I16+J16-K16</f>
        <v>4121.4627999999993</v>
      </c>
      <c r="M16" s="22"/>
      <c r="N16" s="41"/>
      <c r="O16" s="39"/>
    </row>
    <row r="17" spans="2:25" ht="22.5" x14ac:dyDescent="0.2">
      <c r="B17" s="21" t="s">
        <v>362</v>
      </c>
      <c r="C17" s="98"/>
      <c r="D17" s="99" t="s">
        <v>219</v>
      </c>
      <c r="E17" s="67">
        <v>3837.21</v>
      </c>
      <c r="F17" s="67"/>
      <c r="G17" s="48">
        <v>162.79</v>
      </c>
      <c r="H17" s="15">
        <f t="shared" si="0"/>
        <v>1918.605</v>
      </c>
      <c r="I17" s="15">
        <f t="shared" si="2"/>
        <v>0</v>
      </c>
      <c r="J17" s="15">
        <f t="shared" si="3"/>
        <v>81.394999999999996</v>
      </c>
      <c r="K17" s="15"/>
      <c r="L17" s="15">
        <f>+H17-I17+J17-K17</f>
        <v>2000</v>
      </c>
      <c r="M17" s="22"/>
      <c r="O17" s="39"/>
      <c r="R17" s="29"/>
    </row>
    <row r="18" spans="2:25" ht="21.95" customHeight="1" x14ac:dyDescent="0.2">
      <c r="B18" s="21" t="s">
        <v>354</v>
      </c>
      <c r="C18" s="93"/>
      <c r="D18" s="90" t="s">
        <v>212</v>
      </c>
      <c r="E18" s="48">
        <v>6733.13</v>
      </c>
      <c r="F18" s="48">
        <v>233.13</v>
      </c>
      <c r="G18" s="48"/>
      <c r="H18" s="15">
        <f t="shared" si="0"/>
        <v>3366.5650000000001</v>
      </c>
      <c r="I18" s="15">
        <f t="shared" si="2"/>
        <v>116.565</v>
      </c>
      <c r="J18" s="15">
        <f t="shared" si="3"/>
        <v>0</v>
      </c>
      <c r="K18" s="15"/>
      <c r="L18" s="15">
        <f>+H18-I18+J18-K18</f>
        <v>3250</v>
      </c>
      <c r="M18" s="22"/>
      <c r="N18" s="41"/>
      <c r="O18" s="39"/>
      <c r="R18" s="43"/>
    </row>
    <row r="19" spans="2:25" ht="21.95" customHeight="1" x14ac:dyDescent="0.2">
      <c r="B19" s="21" t="s">
        <v>346</v>
      </c>
      <c r="C19" s="93"/>
      <c r="D19" s="90" t="s">
        <v>19</v>
      </c>
      <c r="E19" s="48">
        <v>10999.8</v>
      </c>
      <c r="F19" s="48">
        <v>1090.8546239999998</v>
      </c>
      <c r="G19" s="48"/>
      <c r="H19" s="15">
        <f t="shared" si="0"/>
        <v>5499.9</v>
      </c>
      <c r="I19" s="15">
        <f t="shared" si="2"/>
        <v>545.42731199999992</v>
      </c>
      <c r="J19" s="15">
        <f t="shared" si="3"/>
        <v>0</v>
      </c>
      <c r="K19" s="15"/>
      <c r="L19" s="15">
        <f>+H19-I19+J19-K19</f>
        <v>4954.4726879999998</v>
      </c>
      <c r="M19" s="22"/>
      <c r="N19" s="41"/>
      <c r="O19" s="39"/>
      <c r="R19" s="43"/>
    </row>
    <row r="20" spans="2:25" ht="21.95" customHeight="1" x14ac:dyDescent="0.2">
      <c r="B20" s="21" t="s">
        <v>345</v>
      </c>
      <c r="C20" s="93"/>
      <c r="D20" s="90" t="s">
        <v>16</v>
      </c>
      <c r="E20" s="48">
        <v>2101.77</v>
      </c>
      <c r="F20" s="48"/>
      <c r="G20" s="48">
        <v>298.23</v>
      </c>
      <c r="H20" s="15">
        <f t="shared" si="0"/>
        <v>1050.885</v>
      </c>
      <c r="I20" s="15">
        <f t="shared" si="2"/>
        <v>0</v>
      </c>
      <c r="J20" s="15">
        <f t="shared" si="3"/>
        <v>149.11500000000001</v>
      </c>
      <c r="K20" s="15"/>
      <c r="L20" s="15">
        <f>+H20-I20+J20-K20</f>
        <v>1200</v>
      </c>
      <c r="M20" s="22"/>
      <c r="N20" s="41"/>
      <c r="O20" s="39"/>
      <c r="R20" s="43"/>
    </row>
    <row r="21" spans="2:25" ht="21.95" customHeight="1" x14ac:dyDescent="0.2">
      <c r="B21" s="21" t="s">
        <v>343</v>
      </c>
      <c r="C21" s="93"/>
      <c r="D21" s="90" t="s">
        <v>12</v>
      </c>
      <c r="E21" s="48">
        <v>2415</v>
      </c>
      <c r="F21" s="48"/>
      <c r="G21" s="48">
        <v>278.18592000000001</v>
      </c>
      <c r="H21" s="15">
        <f t="shared" si="0"/>
        <v>1207.5</v>
      </c>
      <c r="I21" s="15">
        <f t="shared" si="2"/>
        <v>0</v>
      </c>
      <c r="J21" s="15">
        <f t="shared" si="3"/>
        <v>139.09296000000001</v>
      </c>
      <c r="K21" s="15"/>
      <c r="L21" s="15">
        <f>+H21-I21+J21-K21</f>
        <v>1346.5929599999999</v>
      </c>
      <c r="M21" s="22"/>
      <c r="N21" s="41"/>
      <c r="O21" s="39"/>
      <c r="R21" s="43"/>
    </row>
    <row r="22" spans="2:25" ht="21.95" customHeight="1" x14ac:dyDescent="0.2">
      <c r="B22" s="21" t="s">
        <v>304</v>
      </c>
      <c r="C22" s="93"/>
      <c r="D22" s="90" t="s">
        <v>109</v>
      </c>
      <c r="E22" s="48">
        <v>8971.2000000000007</v>
      </c>
      <c r="F22" s="48">
        <v>747.67840000000024</v>
      </c>
      <c r="G22" s="48"/>
      <c r="H22" s="15">
        <f t="shared" si="0"/>
        <v>4485.6000000000004</v>
      </c>
      <c r="I22" s="15">
        <f t="shared" si="2"/>
        <v>373.83920000000012</v>
      </c>
      <c r="J22" s="15">
        <f t="shared" si="3"/>
        <v>0</v>
      </c>
      <c r="K22" s="38"/>
      <c r="L22" s="15">
        <f>H22-I22+J22-K22</f>
        <v>4111.7608</v>
      </c>
      <c r="M22" s="22"/>
      <c r="N22" s="41"/>
      <c r="O22" s="39"/>
    </row>
    <row r="23" spans="2:25" ht="21.95" customHeight="1" x14ac:dyDescent="0.2">
      <c r="B23" s="26" t="s">
        <v>321</v>
      </c>
      <c r="C23" s="37"/>
      <c r="D23" s="49" t="s">
        <v>118</v>
      </c>
      <c r="E23" s="48">
        <v>11559.6</v>
      </c>
      <c r="F23" s="48">
        <v>1191.17</v>
      </c>
      <c r="G23" s="48"/>
      <c r="H23" s="15">
        <f t="shared" si="0"/>
        <v>5779.8</v>
      </c>
      <c r="I23" s="15">
        <f t="shared" si="2"/>
        <v>595.58500000000004</v>
      </c>
      <c r="J23" s="15">
        <f t="shared" si="3"/>
        <v>0</v>
      </c>
      <c r="K23" s="38"/>
      <c r="L23" s="15">
        <f>H23-I23+J23-K23</f>
        <v>5184.2150000000001</v>
      </c>
      <c r="M23" s="22"/>
      <c r="N23" s="110"/>
      <c r="O23" s="39"/>
      <c r="Q23" s="29"/>
      <c r="R23" s="29"/>
      <c r="S23" s="29"/>
      <c r="T23" s="29"/>
      <c r="U23" s="29"/>
      <c r="V23" s="29"/>
      <c r="W23" s="29"/>
      <c r="X23" s="29"/>
    </row>
    <row r="24" spans="2:25" ht="21.95" customHeight="1" x14ac:dyDescent="0.2">
      <c r="B24" s="85" t="s">
        <v>309</v>
      </c>
      <c r="C24" s="93"/>
      <c r="D24" s="90" t="s">
        <v>111</v>
      </c>
      <c r="E24" s="48">
        <v>8705.1</v>
      </c>
      <c r="F24" s="48">
        <v>705.1</v>
      </c>
      <c r="G24" s="48"/>
      <c r="H24" s="15">
        <f t="shared" si="0"/>
        <v>4352.55</v>
      </c>
      <c r="I24" s="15">
        <f t="shared" si="2"/>
        <v>352.55</v>
      </c>
      <c r="J24" s="15">
        <f t="shared" si="3"/>
        <v>0</v>
      </c>
      <c r="K24" s="38"/>
      <c r="L24" s="15">
        <f>H24-I24+J24-K24</f>
        <v>4000</v>
      </c>
      <c r="M24" s="22"/>
      <c r="N24" s="41"/>
      <c r="O24" s="39"/>
      <c r="P24" s="26"/>
    </row>
    <row r="25" spans="2:25" ht="21.95" customHeight="1" x14ac:dyDescent="0.2">
      <c r="B25" s="26" t="s">
        <v>326</v>
      </c>
      <c r="C25" s="26"/>
      <c r="D25" s="92" t="s">
        <v>117</v>
      </c>
      <c r="E25" s="48">
        <v>5546.1</v>
      </c>
      <c r="F25" s="48">
        <v>62.887008000000037</v>
      </c>
      <c r="G25" s="48"/>
      <c r="H25" s="15">
        <f t="shared" si="0"/>
        <v>2773.05</v>
      </c>
      <c r="I25" s="15">
        <f t="shared" si="2"/>
        <v>31.443504000000019</v>
      </c>
      <c r="J25" s="15">
        <f t="shared" si="3"/>
        <v>0</v>
      </c>
      <c r="K25" s="38"/>
      <c r="L25" s="15">
        <f>H25-I25+J25-K25</f>
        <v>2741.6064960000003</v>
      </c>
      <c r="M25" s="22"/>
      <c r="N25" s="41"/>
      <c r="O25" s="39"/>
    </row>
    <row r="26" spans="2:25" x14ac:dyDescent="0.2">
      <c r="B26" s="21" t="s">
        <v>341</v>
      </c>
      <c r="C26" s="93"/>
      <c r="D26" s="90" t="s">
        <v>23</v>
      </c>
      <c r="E26" s="48">
        <v>5111.3999999999996</v>
      </c>
      <c r="F26" s="48"/>
      <c r="G26" s="48">
        <v>14.65</v>
      </c>
      <c r="H26" s="15">
        <f t="shared" si="0"/>
        <v>2555.6999999999998</v>
      </c>
      <c r="I26" s="15">
        <f t="shared" si="2"/>
        <v>0</v>
      </c>
      <c r="J26" s="15">
        <f t="shared" si="3"/>
        <v>7.3250000000000002</v>
      </c>
      <c r="K26" s="15">
        <v>0</v>
      </c>
      <c r="L26" s="15">
        <f>+H26-I26+J26-K26</f>
        <v>2563.0249999999996</v>
      </c>
      <c r="M26" s="22"/>
      <c r="N26" s="41"/>
      <c r="O26" s="39"/>
      <c r="R26" s="43"/>
    </row>
    <row r="27" spans="2:25" s="85" customFormat="1" ht="24.95" customHeight="1" x14ac:dyDescent="0.2">
      <c r="B27" s="21" t="s">
        <v>365</v>
      </c>
      <c r="C27" s="98"/>
      <c r="D27" s="99" t="s">
        <v>225</v>
      </c>
      <c r="E27" s="67">
        <v>6284.29</v>
      </c>
      <c r="F27" s="67">
        <v>184.29</v>
      </c>
      <c r="G27" s="48"/>
      <c r="H27" s="15">
        <f t="shared" si="0"/>
        <v>3142.145</v>
      </c>
      <c r="I27" s="15">
        <f t="shared" si="2"/>
        <v>92.144999999999996</v>
      </c>
      <c r="J27" s="15">
        <f t="shared" si="3"/>
        <v>0</v>
      </c>
      <c r="K27" s="15"/>
      <c r="L27" s="15">
        <f>+H27-I27+J27-K27</f>
        <v>3050</v>
      </c>
      <c r="M27" s="22"/>
      <c r="N27" s="23"/>
      <c r="O27" s="39"/>
      <c r="P27" s="23"/>
      <c r="Q27" s="23"/>
      <c r="R27" s="29"/>
      <c r="S27" s="23"/>
      <c r="T27" s="23"/>
      <c r="U27" s="23"/>
      <c r="V27" s="23"/>
      <c r="W27" s="23"/>
      <c r="X27" s="23"/>
      <c r="Y27" s="23"/>
    </row>
    <row r="28" spans="2:25" s="85" customFormat="1" ht="24.95" customHeight="1" x14ac:dyDescent="0.2">
      <c r="B28" s="21" t="s">
        <v>316</v>
      </c>
      <c r="C28" s="26"/>
      <c r="D28" s="92" t="s">
        <v>115</v>
      </c>
      <c r="E28" s="48">
        <v>10716</v>
      </c>
      <c r="F28" s="48">
        <v>1039.997664</v>
      </c>
      <c r="G28" s="48"/>
      <c r="H28" s="15">
        <f t="shared" si="0"/>
        <v>5358</v>
      </c>
      <c r="I28" s="15">
        <f t="shared" si="2"/>
        <v>519.99883199999999</v>
      </c>
      <c r="J28" s="15">
        <f t="shared" si="3"/>
        <v>0</v>
      </c>
      <c r="K28" s="38"/>
      <c r="L28" s="15">
        <f>H28-I28+J28-K28</f>
        <v>4838.0011679999998</v>
      </c>
      <c r="M28" s="22"/>
      <c r="N28" s="110"/>
      <c r="O28" s="39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2:25" s="85" customFormat="1" ht="24.95" customHeight="1" x14ac:dyDescent="0.2">
      <c r="B29" s="26" t="s">
        <v>293</v>
      </c>
      <c r="C29" s="37"/>
      <c r="D29" s="49" t="s">
        <v>103</v>
      </c>
      <c r="E29" s="48">
        <v>8705.1</v>
      </c>
      <c r="F29" s="48">
        <v>705.1</v>
      </c>
      <c r="G29" s="48"/>
      <c r="H29" s="15">
        <f t="shared" si="0"/>
        <v>4352.55</v>
      </c>
      <c r="I29" s="15">
        <f t="shared" si="2"/>
        <v>352.55</v>
      </c>
      <c r="J29" s="15">
        <f t="shared" si="3"/>
        <v>0</v>
      </c>
      <c r="K29" s="38"/>
      <c r="L29" s="15">
        <f>H29-I29+J29-K29</f>
        <v>4000</v>
      </c>
      <c r="M29" s="22"/>
      <c r="N29" s="41"/>
      <c r="O29" s="39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2:25" ht="21.95" customHeight="1" x14ac:dyDescent="0.2">
      <c r="B30" s="21" t="s">
        <v>360</v>
      </c>
      <c r="C30" s="98"/>
      <c r="D30" s="99" t="s">
        <v>204</v>
      </c>
      <c r="E30" s="67">
        <v>7334.48</v>
      </c>
      <c r="F30" s="67">
        <v>334.48</v>
      </c>
      <c r="G30" s="48"/>
      <c r="H30" s="15">
        <f t="shared" si="0"/>
        <v>3667.24</v>
      </c>
      <c r="I30" s="15">
        <f t="shared" si="2"/>
        <v>167.24</v>
      </c>
      <c r="J30" s="15">
        <f t="shared" si="3"/>
        <v>0</v>
      </c>
      <c r="K30" s="15"/>
      <c r="L30" s="15">
        <f>+H30-I30+J30-K30</f>
        <v>3500</v>
      </c>
      <c r="M30" s="22"/>
      <c r="N30" s="41"/>
      <c r="O30" s="39"/>
      <c r="R30" s="29"/>
    </row>
    <row r="31" spans="2:25" ht="21.95" customHeight="1" x14ac:dyDescent="0.2">
      <c r="B31" s="85" t="s">
        <v>320</v>
      </c>
      <c r="C31" s="37"/>
      <c r="D31" s="49" t="s">
        <v>117</v>
      </c>
      <c r="E31" s="48">
        <v>5564.94</v>
      </c>
      <c r="F31" s="48">
        <v>64.94</v>
      </c>
      <c r="G31" s="48"/>
      <c r="H31" s="15">
        <f t="shared" si="0"/>
        <v>2782.47</v>
      </c>
      <c r="I31" s="15">
        <f t="shared" si="2"/>
        <v>32.47</v>
      </c>
      <c r="J31" s="15">
        <f t="shared" si="3"/>
        <v>0</v>
      </c>
      <c r="K31" s="38"/>
      <c r="L31" s="15">
        <f>H31-I31+J31-K31</f>
        <v>2750</v>
      </c>
      <c r="M31" s="22"/>
      <c r="N31" s="110"/>
      <c r="O31" s="39"/>
    </row>
    <row r="32" spans="2:25" ht="24.75" customHeight="1" x14ac:dyDescent="0.2">
      <c r="B32" s="26" t="s">
        <v>327</v>
      </c>
      <c r="C32" s="26"/>
      <c r="D32" s="92" t="s">
        <v>117</v>
      </c>
      <c r="E32" s="48">
        <v>5546.1</v>
      </c>
      <c r="F32" s="48">
        <v>62.887008000000037</v>
      </c>
      <c r="G32" s="48"/>
      <c r="H32" s="15">
        <f t="shared" si="0"/>
        <v>2773.05</v>
      </c>
      <c r="I32" s="15">
        <f t="shared" si="2"/>
        <v>31.443504000000019</v>
      </c>
      <c r="J32" s="15">
        <f t="shared" si="3"/>
        <v>0</v>
      </c>
      <c r="K32" s="38"/>
      <c r="L32" s="15">
        <f>H32-I32+J32-K32</f>
        <v>2741.6064960000003</v>
      </c>
      <c r="M32" s="22"/>
      <c r="N32" s="41"/>
      <c r="O32" s="39"/>
    </row>
    <row r="33" spans="2:25" ht="24.75" customHeight="1" x14ac:dyDescent="0.2">
      <c r="B33" s="26" t="s">
        <v>312</v>
      </c>
      <c r="C33" s="37"/>
      <c r="D33" s="49" t="s">
        <v>112</v>
      </c>
      <c r="E33" s="15">
        <v>5564.94</v>
      </c>
      <c r="F33" s="15">
        <v>64.94</v>
      </c>
      <c r="G33" s="15"/>
      <c r="H33" s="15">
        <f t="shared" si="0"/>
        <v>2782.47</v>
      </c>
      <c r="I33" s="15">
        <f t="shared" si="2"/>
        <v>32.47</v>
      </c>
      <c r="J33" s="15">
        <f t="shared" si="3"/>
        <v>0</v>
      </c>
      <c r="K33" s="38"/>
      <c r="L33" s="15">
        <f>H33-I33+J33-K33</f>
        <v>2750</v>
      </c>
      <c r="M33" s="22"/>
      <c r="N33" s="110"/>
      <c r="O33" s="39"/>
      <c r="P33" s="110"/>
      <c r="Q33" s="110"/>
      <c r="R33" s="85"/>
      <c r="S33" s="85"/>
      <c r="T33" s="85"/>
      <c r="U33" s="85"/>
      <c r="V33" s="85"/>
      <c r="W33" s="85"/>
      <c r="X33" s="85"/>
      <c r="Y33" s="85"/>
    </row>
    <row r="34" spans="2:25" ht="24.75" customHeight="1" x14ac:dyDescent="0.2">
      <c r="B34" s="21" t="s">
        <v>352</v>
      </c>
      <c r="C34" s="93"/>
      <c r="D34" s="90" t="s">
        <v>189</v>
      </c>
      <c r="E34" s="48">
        <v>5564.94</v>
      </c>
      <c r="F34" s="48">
        <v>64.94</v>
      </c>
      <c r="G34" s="48"/>
      <c r="H34" s="15">
        <f t="shared" si="0"/>
        <v>2782.47</v>
      </c>
      <c r="I34" s="15">
        <f t="shared" si="2"/>
        <v>32.47</v>
      </c>
      <c r="J34" s="15">
        <f t="shared" si="3"/>
        <v>0</v>
      </c>
      <c r="K34" s="15"/>
      <c r="L34" s="15">
        <f>+H34-I34+J34-K34</f>
        <v>2750</v>
      </c>
      <c r="M34" s="22"/>
      <c r="N34" s="41"/>
      <c r="O34" s="39"/>
      <c r="R34" s="43"/>
    </row>
    <row r="35" spans="2:25" ht="24.75" customHeight="1" x14ac:dyDescent="0.2">
      <c r="B35" s="21" t="s">
        <v>305</v>
      </c>
      <c r="C35" s="93"/>
      <c r="D35" s="90" t="s">
        <v>110</v>
      </c>
      <c r="E35" s="48">
        <v>13757.1</v>
      </c>
      <c r="F35" s="48">
        <v>1645.0612399999998</v>
      </c>
      <c r="G35" s="48"/>
      <c r="H35" s="15">
        <f t="shared" si="0"/>
        <v>6878.55</v>
      </c>
      <c r="I35" s="15">
        <f t="shared" si="2"/>
        <v>822.53061999999989</v>
      </c>
      <c r="J35" s="15">
        <f t="shared" si="3"/>
        <v>0</v>
      </c>
      <c r="K35" s="38"/>
      <c r="L35" s="15">
        <f>H35-I35+J35-K35</f>
        <v>6056.0193800000006</v>
      </c>
      <c r="M35" s="22"/>
      <c r="N35" s="41"/>
      <c r="O35" s="39"/>
      <c r="P35" s="26"/>
    </row>
    <row r="36" spans="2:25" ht="24.75" customHeight="1" x14ac:dyDescent="0.2">
      <c r="B36" s="26" t="s">
        <v>290</v>
      </c>
      <c r="C36" s="37"/>
      <c r="D36" s="49" t="s">
        <v>100</v>
      </c>
      <c r="E36" s="48">
        <v>9895.58</v>
      </c>
      <c r="F36" s="48">
        <v>895.58</v>
      </c>
      <c r="G36" s="48"/>
      <c r="H36" s="15">
        <f t="shared" si="0"/>
        <v>4947.79</v>
      </c>
      <c r="I36" s="15">
        <f t="shared" si="2"/>
        <v>447.79</v>
      </c>
      <c r="J36" s="15">
        <f t="shared" si="3"/>
        <v>0</v>
      </c>
      <c r="K36" s="38"/>
      <c r="L36" s="15">
        <f>H36-I36+J36-K36</f>
        <v>4500</v>
      </c>
      <c r="M36" s="22"/>
      <c r="N36" s="41"/>
      <c r="O36" s="39"/>
    </row>
    <row r="37" spans="2:25" ht="24.75" customHeight="1" x14ac:dyDescent="0.2">
      <c r="B37" s="26" t="s">
        <v>313</v>
      </c>
      <c r="C37" s="37"/>
      <c r="D37" s="49" t="s">
        <v>112</v>
      </c>
      <c r="E37" s="15">
        <v>5564.94</v>
      </c>
      <c r="F37" s="15">
        <v>64.94</v>
      </c>
      <c r="G37" s="15"/>
      <c r="H37" s="15">
        <f t="shared" ref="H37:H68" si="4">+E37/2</f>
        <v>2782.47</v>
      </c>
      <c r="I37" s="15">
        <f t="shared" si="2"/>
        <v>32.47</v>
      </c>
      <c r="J37" s="15">
        <f t="shared" si="3"/>
        <v>0</v>
      </c>
      <c r="K37" s="38"/>
      <c r="L37" s="15">
        <f>H37-I37+J37-K37</f>
        <v>2750</v>
      </c>
      <c r="M37" s="22"/>
      <c r="N37" s="110"/>
      <c r="O37" s="39"/>
      <c r="P37" s="110"/>
      <c r="Q37" s="110"/>
      <c r="R37" s="85"/>
      <c r="S37" s="85"/>
      <c r="T37" s="85"/>
      <c r="U37" s="85"/>
      <c r="V37" s="85"/>
      <c r="W37" s="85"/>
      <c r="X37" s="85"/>
      <c r="Y37" s="85"/>
    </row>
    <row r="38" spans="2:25" ht="24.75" customHeight="1" x14ac:dyDescent="0.2">
      <c r="B38" s="26" t="s">
        <v>297</v>
      </c>
      <c r="C38" s="37"/>
      <c r="D38" s="49" t="s">
        <v>105</v>
      </c>
      <c r="E38" s="48">
        <v>7276.5</v>
      </c>
      <c r="F38" s="48">
        <v>328.17452800000001</v>
      </c>
      <c r="G38" s="48"/>
      <c r="H38" s="15">
        <f t="shared" si="4"/>
        <v>3638.25</v>
      </c>
      <c r="I38" s="15">
        <f t="shared" ref="I38:I69" si="5">+F38/2</f>
        <v>164.087264</v>
      </c>
      <c r="J38" s="15">
        <f t="shared" ref="J38:J69" si="6">+G38/2</f>
        <v>0</v>
      </c>
      <c r="K38" s="38"/>
      <c r="L38" s="15">
        <f>H38-I38+J38-K38</f>
        <v>3474.1627360000002</v>
      </c>
      <c r="M38" s="22"/>
      <c r="N38" s="41"/>
      <c r="O38" s="39"/>
    </row>
    <row r="39" spans="2:25" ht="24.75" customHeight="1" x14ac:dyDescent="0.2">
      <c r="B39" s="21" t="s">
        <v>363</v>
      </c>
      <c r="C39" s="98"/>
      <c r="D39" s="99" t="s">
        <v>220</v>
      </c>
      <c r="E39" s="67">
        <v>6733.13</v>
      </c>
      <c r="F39" s="67">
        <v>233.13</v>
      </c>
      <c r="G39" s="48"/>
      <c r="H39" s="15">
        <f t="shared" si="4"/>
        <v>3366.5650000000001</v>
      </c>
      <c r="I39" s="15">
        <f t="shared" si="5"/>
        <v>116.565</v>
      </c>
      <c r="J39" s="15">
        <f t="shared" si="6"/>
        <v>0</v>
      </c>
      <c r="K39" s="15"/>
      <c r="L39" s="15">
        <f>+H39-I39+J39-K39</f>
        <v>3250</v>
      </c>
      <c r="M39" s="22"/>
      <c r="O39" s="39"/>
      <c r="R39" s="29"/>
    </row>
    <row r="40" spans="2:25" ht="24.75" customHeight="1" x14ac:dyDescent="0.2">
      <c r="B40" s="26" t="s">
        <v>335</v>
      </c>
      <c r="C40" s="37"/>
      <c r="D40" s="49" t="s">
        <v>126</v>
      </c>
      <c r="E40" s="48">
        <v>8705.1</v>
      </c>
      <c r="F40" s="48">
        <v>705.1</v>
      </c>
      <c r="G40" s="48"/>
      <c r="H40" s="15">
        <f t="shared" si="4"/>
        <v>4352.55</v>
      </c>
      <c r="I40" s="15">
        <f t="shared" si="5"/>
        <v>352.55</v>
      </c>
      <c r="J40" s="15">
        <f t="shared" si="6"/>
        <v>0</v>
      </c>
      <c r="K40" s="38"/>
      <c r="L40" s="15">
        <f>H40-I40+J40-K40</f>
        <v>4000</v>
      </c>
      <c r="M40" s="22"/>
      <c r="N40" s="41"/>
      <c r="O40" s="39"/>
    </row>
    <row r="41" spans="2:25" ht="24.75" customHeight="1" x14ac:dyDescent="0.2">
      <c r="B41" s="21" t="s">
        <v>342</v>
      </c>
      <c r="C41" s="93"/>
      <c r="D41" s="90" t="s">
        <v>26</v>
      </c>
      <c r="E41" s="48">
        <v>8098</v>
      </c>
      <c r="F41" s="48">
        <v>635.16372799999999</v>
      </c>
      <c r="G41" s="48"/>
      <c r="H41" s="15">
        <f t="shared" si="4"/>
        <v>4049</v>
      </c>
      <c r="I41" s="15">
        <f t="shared" si="5"/>
        <v>317.581864</v>
      </c>
      <c r="J41" s="15">
        <f t="shared" si="6"/>
        <v>0</v>
      </c>
      <c r="K41" s="15">
        <v>0</v>
      </c>
      <c r="L41" s="15">
        <f>+H41-I41+J41-K41</f>
        <v>3731.4181360000002</v>
      </c>
      <c r="M41" s="22"/>
      <c r="N41" s="41"/>
      <c r="O41" s="39"/>
      <c r="R41" s="43"/>
    </row>
    <row r="42" spans="2:25" ht="24.75" customHeight="1" x14ac:dyDescent="0.2">
      <c r="B42" s="26" t="s">
        <v>291</v>
      </c>
      <c r="C42" s="37"/>
      <c r="D42" s="49" t="s">
        <v>101</v>
      </c>
      <c r="E42" s="48">
        <v>7334.48</v>
      </c>
      <c r="F42" s="48">
        <v>334.48</v>
      </c>
      <c r="G42" s="48"/>
      <c r="H42" s="15">
        <f t="shared" si="4"/>
        <v>3667.24</v>
      </c>
      <c r="I42" s="15">
        <f t="shared" si="5"/>
        <v>167.24</v>
      </c>
      <c r="J42" s="15">
        <f t="shared" si="6"/>
        <v>0</v>
      </c>
      <c r="K42" s="38"/>
      <c r="L42" s="15">
        <f>H42-I42+J42-K42</f>
        <v>3500</v>
      </c>
      <c r="M42" s="22"/>
      <c r="N42" s="41"/>
      <c r="O42" s="39"/>
    </row>
    <row r="43" spans="2:25" ht="24.75" customHeight="1" x14ac:dyDescent="0.2">
      <c r="B43" s="21" t="s">
        <v>314</v>
      </c>
      <c r="C43" s="93"/>
      <c r="D43" s="90" t="s">
        <v>114</v>
      </c>
      <c r="E43" s="48">
        <v>7334.48</v>
      </c>
      <c r="F43" s="48">
        <v>334.48</v>
      </c>
      <c r="G43" s="48"/>
      <c r="H43" s="15">
        <f t="shared" si="4"/>
        <v>3667.24</v>
      </c>
      <c r="I43" s="15">
        <f t="shared" si="5"/>
        <v>167.24</v>
      </c>
      <c r="J43" s="15">
        <f t="shared" si="6"/>
        <v>0</v>
      </c>
      <c r="K43" s="38"/>
      <c r="L43" s="15">
        <f>H43-I43+J43-K43</f>
        <v>3500</v>
      </c>
      <c r="M43" s="22"/>
      <c r="N43" s="110"/>
      <c r="O43" s="39"/>
    </row>
    <row r="44" spans="2:25" ht="24.75" customHeight="1" x14ac:dyDescent="0.2">
      <c r="B44" s="21" t="s">
        <v>350</v>
      </c>
      <c r="C44" s="93"/>
      <c r="D44" s="90" t="s">
        <v>33</v>
      </c>
      <c r="E44" s="48">
        <v>5546.1</v>
      </c>
      <c r="F44" s="48">
        <v>62.887008000000037</v>
      </c>
      <c r="G44" s="48"/>
      <c r="H44" s="15">
        <f t="shared" si="4"/>
        <v>2773.05</v>
      </c>
      <c r="I44" s="15">
        <f t="shared" si="5"/>
        <v>31.443504000000019</v>
      </c>
      <c r="J44" s="15">
        <f t="shared" si="6"/>
        <v>0</v>
      </c>
      <c r="K44" s="15"/>
      <c r="L44" s="15">
        <f>+H44-I44+J44-K44</f>
        <v>2741.6064960000003</v>
      </c>
      <c r="M44" s="22"/>
      <c r="N44" s="41"/>
      <c r="O44" s="39"/>
      <c r="R44" s="43"/>
    </row>
    <row r="45" spans="2:25" ht="21.95" customHeight="1" x14ac:dyDescent="0.2">
      <c r="B45" s="85" t="s">
        <v>294</v>
      </c>
      <c r="C45" s="37"/>
      <c r="D45" s="49" t="s">
        <v>104</v>
      </c>
      <c r="E45" s="48">
        <v>12343.01</v>
      </c>
      <c r="F45" s="48">
        <v>1343.01</v>
      </c>
      <c r="G45" s="48"/>
      <c r="H45" s="15">
        <f t="shared" si="4"/>
        <v>6171.5050000000001</v>
      </c>
      <c r="I45" s="15">
        <f t="shared" si="5"/>
        <v>671.505</v>
      </c>
      <c r="J45" s="15">
        <f t="shared" si="6"/>
        <v>0</v>
      </c>
      <c r="K45" s="38"/>
      <c r="L45" s="15">
        <f t="shared" ref="L45:L50" si="7">H45-I45+J45-K45</f>
        <v>5500</v>
      </c>
      <c r="M45" s="22"/>
      <c r="N45" s="41"/>
      <c r="O45" s="39"/>
    </row>
    <row r="46" spans="2:25" ht="24.75" customHeight="1" x14ac:dyDescent="0.2">
      <c r="B46" s="26" t="s">
        <v>324</v>
      </c>
      <c r="C46" s="37"/>
      <c r="D46" s="49" t="s">
        <v>117</v>
      </c>
      <c r="E46" s="48">
        <v>5040</v>
      </c>
      <c r="F46" s="48"/>
      <c r="G46" s="48">
        <v>22.42</v>
      </c>
      <c r="H46" s="15">
        <f t="shared" si="4"/>
        <v>2520</v>
      </c>
      <c r="I46" s="15">
        <f t="shared" si="5"/>
        <v>0</v>
      </c>
      <c r="J46" s="15">
        <f t="shared" si="6"/>
        <v>11.21</v>
      </c>
      <c r="K46" s="38"/>
      <c r="L46" s="15">
        <f t="shared" si="7"/>
        <v>2531.21</v>
      </c>
      <c r="M46" s="22"/>
      <c r="N46" s="110"/>
      <c r="O46" s="39"/>
    </row>
    <row r="47" spans="2:25" ht="24.75" customHeight="1" x14ac:dyDescent="0.2">
      <c r="B47" s="21" t="s">
        <v>322</v>
      </c>
      <c r="C47" s="93"/>
      <c r="D47" s="90" t="s">
        <v>117</v>
      </c>
      <c r="E47" s="48">
        <v>10198</v>
      </c>
      <c r="F47" s="48">
        <v>947.17206399999998</v>
      </c>
      <c r="G47" s="48"/>
      <c r="H47" s="15">
        <f t="shared" si="4"/>
        <v>5099</v>
      </c>
      <c r="I47" s="15">
        <f t="shared" si="5"/>
        <v>473.58603199999999</v>
      </c>
      <c r="J47" s="15">
        <f t="shared" si="6"/>
        <v>0</v>
      </c>
      <c r="K47" s="38"/>
      <c r="L47" s="15">
        <f t="shared" si="7"/>
        <v>4625.4139679999998</v>
      </c>
      <c r="M47" s="22"/>
      <c r="N47" s="41"/>
      <c r="O47" s="39"/>
    </row>
    <row r="48" spans="2:25" ht="24.75" customHeight="1" x14ac:dyDescent="0.2">
      <c r="B48" s="21" t="s">
        <v>301</v>
      </c>
      <c r="C48" s="26"/>
      <c r="D48" s="92" t="s">
        <v>109</v>
      </c>
      <c r="E48" s="48">
        <v>6757.8</v>
      </c>
      <c r="F48" s="48">
        <v>235.80996800000005</v>
      </c>
      <c r="G48" s="48"/>
      <c r="H48" s="15">
        <f t="shared" si="4"/>
        <v>3378.9</v>
      </c>
      <c r="I48" s="15">
        <f t="shared" si="5"/>
        <v>117.90498400000003</v>
      </c>
      <c r="J48" s="15">
        <f t="shared" si="6"/>
        <v>0</v>
      </c>
      <c r="K48" s="38"/>
      <c r="L48" s="15">
        <f t="shared" si="7"/>
        <v>3260.9950159999999</v>
      </c>
      <c r="M48" s="22"/>
      <c r="N48" s="41"/>
      <c r="O48" s="39"/>
    </row>
    <row r="49" spans="2:18" ht="24.75" customHeight="1" x14ac:dyDescent="0.2">
      <c r="B49" s="85" t="s">
        <v>295</v>
      </c>
      <c r="C49" s="37"/>
      <c r="D49" s="49" t="s">
        <v>105</v>
      </c>
      <c r="E49" s="48">
        <v>7334.48</v>
      </c>
      <c r="F49" s="48">
        <v>334.48</v>
      </c>
      <c r="G49" s="48"/>
      <c r="H49" s="15">
        <f t="shared" si="4"/>
        <v>3667.24</v>
      </c>
      <c r="I49" s="15">
        <f t="shared" si="5"/>
        <v>167.24</v>
      </c>
      <c r="J49" s="15">
        <f t="shared" si="6"/>
        <v>0</v>
      </c>
      <c r="K49" s="38"/>
      <c r="L49" s="15">
        <f t="shared" si="7"/>
        <v>3500</v>
      </c>
      <c r="M49" s="22"/>
      <c r="N49" s="41"/>
      <c r="O49" s="39"/>
    </row>
    <row r="50" spans="2:18" ht="24.75" customHeight="1" x14ac:dyDescent="0.2">
      <c r="B50" s="26" t="s">
        <v>330</v>
      </c>
      <c r="C50" s="37"/>
      <c r="D50" s="49" t="s">
        <v>121</v>
      </c>
      <c r="E50" s="48">
        <v>7334.48</v>
      </c>
      <c r="F50" s="48">
        <v>334.48</v>
      </c>
      <c r="G50" s="48"/>
      <c r="H50" s="15">
        <f t="shared" si="4"/>
        <v>3667.24</v>
      </c>
      <c r="I50" s="15">
        <f t="shared" si="5"/>
        <v>167.24</v>
      </c>
      <c r="J50" s="15">
        <f t="shared" si="6"/>
        <v>0</v>
      </c>
      <c r="K50" s="38"/>
      <c r="L50" s="15">
        <f t="shared" si="7"/>
        <v>3500</v>
      </c>
      <c r="M50" s="22"/>
      <c r="N50" s="41"/>
      <c r="O50" s="39"/>
    </row>
    <row r="51" spans="2:18" ht="24.75" customHeight="1" x14ac:dyDescent="0.2">
      <c r="B51" s="21" t="s">
        <v>361</v>
      </c>
      <c r="C51" s="98"/>
      <c r="D51" s="99" t="s">
        <v>218</v>
      </c>
      <c r="E51" s="67">
        <v>3277.21</v>
      </c>
      <c r="F51" s="67"/>
      <c r="G51" s="48">
        <v>222.79</v>
      </c>
      <c r="H51" s="15">
        <f t="shared" si="4"/>
        <v>1638.605</v>
      </c>
      <c r="I51" s="15">
        <f t="shared" si="5"/>
        <v>0</v>
      </c>
      <c r="J51" s="15">
        <f t="shared" si="6"/>
        <v>111.395</v>
      </c>
      <c r="K51" s="15"/>
      <c r="L51" s="15">
        <f>+H51-I51+J51-K51</f>
        <v>1750</v>
      </c>
      <c r="M51" s="22"/>
      <c r="N51" s="41"/>
      <c r="O51" s="39"/>
      <c r="R51" s="29"/>
    </row>
    <row r="52" spans="2:18" ht="24.75" customHeight="1" x14ac:dyDescent="0.2">
      <c r="B52" s="21" t="s">
        <v>303</v>
      </c>
      <c r="C52" s="93"/>
      <c r="D52" s="90" t="s">
        <v>109</v>
      </c>
      <c r="E52" s="48">
        <v>14210.7</v>
      </c>
      <c r="F52" s="48">
        <v>1741.9502</v>
      </c>
      <c r="G52" s="48"/>
      <c r="H52" s="15">
        <f t="shared" si="4"/>
        <v>7105.35</v>
      </c>
      <c r="I52" s="15">
        <f t="shared" si="5"/>
        <v>870.9751</v>
      </c>
      <c r="J52" s="15">
        <f t="shared" si="6"/>
        <v>0</v>
      </c>
      <c r="K52" s="38"/>
      <c r="L52" s="15">
        <f>H52-I52+J52-K52</f>
        <v>6234.3749000000007</v>
      </c>
      <c r="M52" s="22"/>
      <c r="N52" s="41"/>
      <c r="O52" s="39"/>
    </row>
    <row r="53" spans="2:18" ht="21.95" customHeight="1" x14ac:dyDescent="0.2">
      <c r="B53" s="26" t="s">
        <v>329</v>
      </c>
      <c r="C53" s="37"/>
      <c r="D53" s="49" t="s">
        <v>120</v>
      </c>
      <c r="E53" s="48">
        <v>12724.5</v>
      </c>
      <c r="F53" s="48">
        <v>1424.5</v>
      </c>
      <c r="G53" s="48"/>
      <c r="H53" s="15">
        <f t="shared" si="4"/>
        <v>6362.25</v>
      </c>
      <c r="I53" s="15">
        <f t="shared" si="5"/>
        <v>712.25</v>
      </c>
      <c r="J53" s="15">
        <f t="shared" si="6"/>
        <v>0</v>
      </c>
      <c r="K53" s="38"/>
      <c r="L53" s="15">
        <f>H53-I53+J53-K53</f>
        <v>5650</v>
      </c>
      <c r="M53" s="22"/>
      <c r="N53" s="41"/>
      <c r="O53" s="39"/>
    </row>
    <row r="54" spans="2:18" ht="21.95" customHeight="1" x14ac:dyDescent="0.2">
      <c r="B54" s="21" t="s">
        <v>358</v>
      </c>
      <c r="C54" s="98"/>
      <c r="D54" s="99" t="s">
        <v>216</v>
      </c>
      <c r="E54" s="67">
        <v>3837.21</v>
      </c>
      <c r="F54" s="67"/>
      <c r="G54" s="48">
        <v>162.79</v>
      </c>
      <c r="H54" s="15">
        <f t="shared" si="4"/>
        <v>1918.605</v>
      </c>
      <c r="I54" s="15">
        <f t="shared" si="5"/>
        <v>0</v>
      </c>
      <c r="J54" s="15">
        <f t="shared" si="6"/>
        <v>81.394999999999996</v>
      </c>
      <c r="K54" s="15"/>
      <c r="L54" s="15">
        <f>+H54-I54+J54-K54</f>
        <v>2000</v>
      </c>
      <c r="M54" s="22"/>
      <c r="O54" s="39"/>
      <c r="R54" s="29"/>
    </row>
    <row r="55" spans="2:18" ht="21.95" customHeight="1" x14ac:dyDescent="0.2">
      <c r="B55" s="21" t="s">
        <v>306</v>
      </c>
      <c r="C55" s="93"/>
      <c r="D55" s="90" t="s">
        <v>110</v>
      </c>
      <c r="E55" s="48">
        <v>8971.2000000000007</v>
      </c>
      <c r="F55" s="48">
        <v>747.67840000000024</v>
      </c>
      <c r="G55" s="48"/>
      <c r="H55" s="15">
        <f t="shared" si="4"/>
        <v>4485.6000000000004</v>
      </c>
      <c r="I55" s="15">
        <f t="shared" si="5"/>
        <v>373.83920000000012</v>
      </c>
      <c r="J55" s="15">
        <f t="shared" si="6"/>
        <v>0</v>
      </c>
      <c r="K55" s="38"/>
      <c r="L55" s="15">
        <f>H55-I55+J55-K55</f>
        <v>4111.7608</v>
      </c>
      <c r="M55" s="22"/>
      <c r="N55" s="41"/>
      <c r="O55" s="39"/>
    </row>
    <row r="56" spans="2:18" ht="21.95" customHeight="1" x14ac:dyDescent="0.2">
      <c r="B56" s="23" t="s">
        <v>331</v>
      </c>
      <c r="C56" s="37"/>
      <c r="D56" s="49" t="s">
        <v>122</v>
      </c>
      <c r="E56" s="48">
        <v>8476.32</v>
      </c>
      <c r="F56" s="48">
        <v>676.33</v>
      </c>
      <c r="G56" s="48"/>
      <c r="H56" s="15">
        <f t="shared" si="4"/>
        <v>4238.16</v>
      </c>
      <c r="I56" s="15">
        <f t="shared" si="5"/>
        <v>338.16500000000002</v>
      </c>
      <c r="J56" s="15">
        <f t="shared" si="6"/>
        <v>0</v>
      </c>
      <c r="K56" s="38"/>
      <c r="L56" s="15">
        <f>H56-I56+J56-K56</f>
        <v>3899.9949999999999</v>
      </c>
      <c r="M56" s="22"/>
      <c r="N56" s="41"/>
      <c r="O56" s="39"/>
    </row>
    <row r="57" spans="2:18" ht="21.95" customHeight="1" x14ac:dyDescent="0.2">
      <c r="B57" s="21" t="s">
        <v>317</v>
      </c>
      <c r="C57" s="37"/>
      <c r="D57" s="49" t="s">
        <v>115</v>
      </c>
      <c r="E57" s="48">
        <v>11013.95</v>
      </c>
      <c r="F57" s="48">
        <v>1093.3900000000001</v>
      </c>
      <c r="G57" s="48"/>
      <c r="H57" s="15">
        <f t="shared" si="4"/>
        <v>5506.9750000000004</v>
      </c>
      <c r="I57" s="15">
        <f t="shared" si="5"/>
        <v>546.69500000000005</v>
      </c>
      <c r="J57" s="15">
        <f t="shared" si="6"/>
        <v>0</v>
      </c>
      <c r="K57" s="38"/>
      <c r="L57" s="15">
        <f>H57-I57+J57-K57</f>
        <v>4960.2800000000007</v>
      </c>
      <c r="M57" s="22"/>
      <c r="N57" s="110"/>
      <c r="O57" s="39"/>
    </row>
    <row r="58" spans="2:18" ht="21.95" customHeight="1" x14ac:dyDescent="0.2">
      <c r="B58" s="85" t="s">
        <v>299</v>
      </c>
      <c r="C58" s="37"/>
      <c r="D58" s="49" t="s">
        <v>108</v>
      </c>
      <c r="E58" s="48">
        <v>8705.1</v>
      </c>
      <c r="F58" s="48">
        <v>705.1</v>
      </c>
      <c r="G58" s="48"/>
      <c r="H58" s="15">
        <f t="shared" si="4"/>
        <v>4352.55</v>
      </c>
      <c r="I58" s="15">
        <f t="shared" si="5"/>
        <v>352.55</v>
      </c>
      <c r="J58" s="15">
        <f t="shared" si="6"/>
        <v>0</v>
      </c>
      <c r="K58" s="38"/>
      <c r="L58" s="15">
        <f>H58-I58+J58-K58</f>
        <v>4000</v>
      </c>
      <c r="M58" s="22"/>
      <c r="N58" s="41"/>
      <c r="O58" s="39"/>
    </row>
    <row r="59" spans="2:18" ht="21.95" customHeight="1" x14ac:dyDescent="0.2">
      <c r="B59" s="21" t="s">
        <v>349</v>
      </c>
      <c r="C59" s="93"/>
      <c r="D59" s="90" t="s">
        <v>188</v>
      </c>
      <c r="E59" s="48">
        <v>10198</v>
      </c>
      <c r="F59" s="48">
        <v>947.17206399999998</v>
      </c>
      <c r="G59" s="48"/>
      <c r="H59" s="15">
        <f t="shared" si="4"/>
        <v>5099</v>
      </c>
      <c r="I59" s="15">
        <f t="shared" si="5"/>
        <v>473.58603199999999</v>
      </c>
      <c r="J59" s="15">
        <f t="shared" si="6"/>
        <v>0</v>
      </c>
      <c r="K59" s="15"/>
      <c r="L59" s="15">
        <f>+H59-I59+J59-K59</f>
        <v>4625.4139679999998</v>
      </c>
      <c r="M59" s="22"/>
      <c r="N59" s="41"/>
      <c r="O59" s="39"/>
      <c r="R59" s="43"/>
    </row>
    <row r="60" spans="2:18" ht="21.95" customHeight="1" x14ac:dyDescent="0.2">
      <c r="B60" s="21" t="s">
        <v>344</v>
      </c>
      <c r="C60" s="93"/>
      <c r="D60" s="90" t="s">
        <v>12</v>
      </c>
      <c r="E60" s="48">
        <v>2422.2800000000002</v>
      </c>
      <c r="F60" s="48"/>
      <c r="G60" s="48">
        <v>277.72000000000003</v>
      </c>
      <c r="H60" s="15">
        <f t="shared" si="4"/>
        <v>1211.1400000000001</v>
      </c>
      <c r="I60" s="15">
        <f t="shared" si="5"/>
        <v>0</v>
      </c>
      <c r="J60" s="15">
        <f t="shared" si="6"/>
        <v>138.86000000000001</v>
      </c>
      <c r="K60" s="15"/>
      <c r="L60" s="15">
        <f>+H60-I60+J60-K60</f>
        <v>1350</v>
      </c>
      <c r="M60" s="22"/>
      <c r="N60" s="41"/>
      <c r="O60" s="39"/>
      <c r="R60" s="43"/>
    </row>
    <row r="61" spans="2:18" ht="21.95" customHeight="1" x14ac:dyDescent="0.2">
      <c r="B61" s="26" t="s">
        <v>333</v>
      </c>
      <c r="C61" s="37"/>
      <c r="D61" s="49" t="s">
        <v>124</v>
      </c>
      <c r="E61" s="15">
        <v>9895.58</v>
      </c>
      <c r="F61" s="15">
        <v>895.58</v>
      </c>
      <c r="G61" s="48"/>
      <c r="H61" s="15">
        <f t="shared" si="4"/>
        <v>4947.79</v>
      </c>
      <c r="I61" s="15">
        <f t="shared" si="5"/>
        <v>447.79</v>
      </c>
      <c r="J61" s="15">
        <f t="shared" si="6"/>
        <v>0</v>
      </c>
      <c r="K61" s="38"/>
      <c r="L61" s="15">
        <f>H61-I61+J61-K61</f>
        <v>4500</v>
      </c>
      <c r="M61" s="22"/>
      <c r="N61" s="41"/>
      <c r="O61" s="39"/>
    </row>
    <row r="62" spans="2:18" ht="21.95" customHeight="1" x14ac:dyDescent="0.2">
      <c r="B62" s="85" t="s">
        <v>318</v>
      </c>
      <c r="C62" s="37"/>
      <c r="D62" s="49" t="s">
        <v>116</v>
      </c>
      <c r="E62" s="48">
        <v>6733.12</v>
      </c>
      <c r="F62" s="48">
        <v>233.12</v>
      </c>
      <c r="G62" s="48"/>
      <c r="H62" s="15">
        <f t="shared" si="4"/>
        <v>3366.56</v>
      </c>
      <c r="I62" s="15">
        <f t="shared" si="5"/>
        <v>116.56</v>
      </c>
      <c r="J62" s="15">
        <f t="shared" si="6"/>
        <v>0</v>
      </c>
      <c r="K62" s="38"/>
      <c r="L62" s="15">
        <f>H62-I62+J62-K62</f>
        <v>3250</v>
      </c>
      <c r="M62" s="22"/>
      <c r="N62" s="110"/>
      <c r="O62" s="39"/>
    </row>
    <row r="63" spans="2:18" ht="21.95" customHeight="1" x14ac:dyDescent="0.2">
      <c r="B63" s="21" t="s">
        <v>351</v>
      </c>
      <c r="C63" s="93"/>
      <c r="D63" s="90" t="s">
        <v>32</v>
      </c>
      <c r="E63" s="48">
        <v>5546.1</v>
      </c>
      <c r="F63" s="48">
        <v>62.887008000000037</v>
      </c>
      <c r="G63" s="48"/>
      <c r="H63" s="15">
        <f t="shared" si="4"/>
        <v>2773.05</v>
      </c>
      <c r="I63" s="15">
        <f t="shared" si="5"/>
        <v>31.443504000000019</v>
      </c>
      <c r="J63" s="15">
        <f t="shared" si="6"/>
        <v>0</v>
      </c>
      <c r="K63" s="15"/>
      <c r="L63" s="15">
        <f>+H63-I63+J63-K63</f>
        <v>2741.6064960000003</v>
      </c>
      <c r="M63" s="22"/>
      <c r="N63" s="41"/>
      <c r="O63" s="39"/>
      <c r="R63" s="43"/>
    </row>
    <row r="64" spans="2:18" ht="21.95" customHeight="1" x14ac:dyDescent="0.2">
      <c r="B64" s="21" t="s">
        <v>308</v>
      </c>
      <c r="C64" s="93"/>
      <c r="D64" s="90" t="s">
        <v>110</v>
      </c>
      <c r="E64" s="48">
        <v>14210.7</v>
      </c>
      <c r="F64" s="48">
        <v>1741.9502</v>
      </c>
      <c r="G64" s="48"/>
      <c r="H64" s="15">
        <f t="shared" si="4"/>
        <v>7105.35</v>
      </c>
      <c r="I64" s="15">
        <f t="shared" si="5"/>
        <v>870.9751</v>
      </c>
      <c r="J64" s="15">
        <f t="shared" si="6"/>
        <v>0</v>
      </c>
      <c r="K64" s="38"/>
      <c r="L64" s="15">
        <f>H64-I64+J64-K64</f>
        <v>6234.3749000000007</v>
      </c>
      <c r="M64" s="22"/>
      <c r="N64" s="41"/>
      <c r="O64" s="39"/>
      <c r="P64" s="15"/>
      <c r="Q64" s="15"/>
    </row>
    <row r="65" spans="2:18" ht="21.95" customHeight="1" x14ac:dyDescent="0.2">
      <c r="B65" s="21" t="s">
        <v>355</v>
      </c>
      <c r="C65" s="93"/>
      <c r="D65" s="90" t="s">
        <v>213</v>
      </c>
      <c r="E65" s="48">
        <v>3837.21</v>
      </c>
      <c r="F65" s="48"/>
      <c r="G65" s="48">
        <v>162.79</v>
      </c>
      <c r="H65" s="15">
        <f t="shared" si="4"/>
        <v>1918.605</v>
      </c>
      <c r="I65" s="15">
        <f t="shared" si="5"/>
        <v>0</v>
      </c>
      <c r="J65" s="15">
        <f t="shared" si="6"/>
        <v>81.394999999999996</v>
      </c>
      <c r="K65" s="15"/>
      <c r="L65" s="15">
        <f>+H65-I65+J65-K65</f>
        <v>2000</v>
      </c>
      <c r="M65" s="22"/>
      <c r="N65" s="41"/>
      <c r="O65" s="39"/>
      <c r="R65" s="43"/>
    </row>
    <row r="66" spans="2:18" ht="21.95" customHeight="1" x14ac:dyDescent="0.2">
      <c r="B66" s="85" t="s">
        <v>298</v>
      </c>
      <c r="C66" s="37"/>
      <c r="D66" s="49" t="s">
        <v>107</v>
      </c>
      <c r="E66" s="48">
        <v>13614.64</v>
      </c>
      <c r="F66" s="48">
        <v>1614.63</v>
      </c>
      <c r="G66" s="48"/>
      <c r="H66" s="15">
        <f t="shared" si="4"/>
        <v>6807.32</v>
      </c>
      <c r="I66" s="15">
        <f t="shared" si="5"/>
        <v>807.31500000000005</v>
      </c>
      <c r="J66" s="15">
        <f t="shared" si="6"/>
        <v>0</v>
      </c>
      <c r="K66" s="38"/>
      <c r="L66" s="15">
        <f>H66-I66+J66-K66</f>
        <v>6000.0049999999992</v>
      </c>
      <c r="M66" s="22"/>
      <c r="N66" s="41"/>
      <c r="O66" s="39"/>
    </row>
    <row r="67" spans="2:18" ht="21.95" customHeight="1" x14ac:dyDescent="0.2">
      <c r="B67" s="21" t="s">
        <v>338</v>
      </c>
      <c r="C67" s="98"/>
      <c r="D67" s="99" t="s">
        <v>129</v>
      </c>
      <c r="E67" s="67">
        <v>7334.48</v>
      </c>
      <c r="F67" s="67">
        <v>334.48</v>
      </c>
      <c r="G67" s="48"/>
      <c r="H67" s="15">
        <f t="shared" si="4"/>
        <v>3667.24</v>
      </c>
      <c r="I67" s="15">
        <f t="shared" si="5"/>
        <v>167.24</v>
      </c>
      <c r="J67" s="15">
        <f t="shared" si="6"/>
        <v>0</v>
      </c>
      <c r="K67" s="38"/>
      <c r="L67" s="15">
        <f>H67-I67+J67-K67</f>
        <v>3500</v>
      </c>
      <c r="M67" s="22"/>
      <c r="N67" s="41"/>
      <c r="O67" s="39"/>
      <c r="R67" s="29"/>
    </row>
    <row r="68" spans="2:18" ht="21.95" customHeight="1" x14ac:dyDescent="0.2">
      <c r="B68" s="21" t="s">
        <v>353</v>
      </c>
      <c r="C68" s="93"/>
      <c r="D68" s="90" t="s">
        <v>193</v>
      </c>
      <c r="E68" s="48">
        <v>5564.94</v>
      </c>
      <c r="F68" s="48">
        <v>64.94</v>
      </c>
      <c r="G68" s="48"/>
      <c r="H68" s="15">
        <f t="shared" si="4"/>
        <v>2782.47</v>
      </c>
      <c r="I68" s="15">
        <f t="shared" si="5"/>
        <v>32.47</v>
      </c>
      <c r="J68" s="15">
        <f t="shared" si="6"/>
        <v>0</v>
      </c>
      <c r="K68" s="15"/>
      <c r="L68" s="15">
        <f>+H68-I68+J68-K68</f>
        <v>2750</v>
      </c>
      <c r="M68" s="22"/>
      <c r="N68" s="41"/>
      <c r="O68" s="39"/>
      <c r="R68" s="43"/>
    </row>
    <row r="69" spans="2:18" ht="21.95" customHeight="1" x14ac:dyDescent="0.2">
      <c r="B69" s="26" t="s">
        <v>296</v>
      </c>
      <c r="C69" s="37"/>
      <c r="D69" s="49" t="s">
        <v>106</v>
      </c>
      <c r="E69" s="48">
        <f>9584.4</f>
        <v>9584.4</v>
      </c>
      <c r="F69" s="48">
        <f>845.79</f>
        <v>845.79</v>
      </c>
      <c r="G69" s="48">
        <v>0</v>
      </c>
      <c r="H69" s="15">
        <f t="shared" ref="H69:H83" si="8">+E69/2</f>
        <v>4792.2</v>
      </c>
      <c r="I69" s="15">
        <f t="shared" si="5"/>
        <v>422.89499999999998</v>
      </c>
      <c r="J69" s="15">
        <f t="shared" si="6"/>
        <v>0</v>
      </c>
      <c r="K69" s="38"/>
      <c r="L69" s="15">
        <f>H69-I69+J69-K69</f>
        <v>4369.3050000000003</v>
      </c>
      <c r="M69" s="22"/>
      <c r="N69" s="41"/>
      <c r="O69" s="39"/>
    </row>
    <row r="70" spans="2:18" ht="21.95" customHeight="1" x14ac:dyDescent="0.2">
      <c r="B70" s="85" t="s">
        <v>310</v>
      </c>
      <c r="C70" s="26"/>
      <c r="D70" s="92" t="s">
        <v>112</v>
      </c>
      <c r="E70" s="48">
        <v>5564.94</v>
      </c>
      <c r="F70" s="48">
        <v>64.94</v>
      </c>
      <c r="G70" s="48"/>
      <c r="H70" s="15">
        <f t="shared" si="8"/>
        <v>2782.47</v>
      </c>
      <c r="I70" s="15">
        <f t="shared" ref="I70:I83" si="9">+F70/2</f>
        <v>32.47</v>
      </c>
      <c r="J70" s="15">
        <f t="shared" ref="J70:J83" si="10">+G70/2</f>
        <v>0</v>
      </c>
      <c r="K70" s="38"/>
      <c r="L70" s="15">
        <f>H70-I70+J70-K70</f>
        <v>2750</v>
      </c>
      <c r="M70" s="22"/>
      <c r="N70" s="41"/>
      <c r="O70" s="39"/>
    </row>
    <row r="71" spans="2:18" ht="21.95" customHeight="1" x14ac:dyDescent="0.2">
      <c r="B71" s="21" t="s">
        <v>364</v>
      </c>
      <c r="C71" s="98"/>
      <c r="D71" s="99" t="s">
        <v>221</v>
      </c>
      <c r="E71" s="67">
        <v>5564.94</v>
      </c>
      <c r="F71" s="67">
        <v>64.94</v>
      </c>
      <c r="G71" s="48"/>
      <c r="H71" s="15">
        <f t="shared" si="8"/>
        <v>2782.47</v>
      </c>
      <c r="I71" s="15">
        <f t="shared" si="9"/>
        <v>32.47</v>
      </c>
      <c r="J71" s="15">
        <f t="shared" si="10"/>
        <v>0</v>
      </c>
      <c r="K71" s="15"/>
      <c r="L71" s="15">
        <f>+H71-I71+J71-K71</f>
        <v>2750</v>
      </c>
      <c r="M71" s="22"/>
      <c r="O71" s="39"/>
      <c r="R71" s="29"/>
    </row>
    <row r="72" spans="2:18" ht="21.95" customHeight="1" x14ac:dyDescent="0.2">
      <c r="B72" s="21" t="s">
        <v>337</v>
      </c>
      <c r="C72" s="98"/>
      <c r="D72" s="99" t="s">
        <v>128</v>
      </c>
      <c r="E72" s="48">
        <v>8705.1</v>
      </c>
      <c r="F72" s="48">
        <v>705.1</v>
      </c>
      <c r="G72" s="48"/>
      <c r="H72" s="15">
        <f t="shared" si="8"/>
        <v>4352.55</v>
      </c>
      <c r="I72" s="15">
        <f t="shared" si="9"/>
        <v>352.55</v>
      </c>
      <c r="J72" s="15">
        <f t="shared" si="10"/>
        <v>0</v>
      </c>
      <c r="K72" s="38"/>
      <c r="L72" s="15">
        <f>H72-I72+J72-K72</f>
        <v>4000</v>
      </c>
      <c r="M72" s="22"/>
      <c r="N72" s="41"/>
      <c r="O72" s="39"/>
      <c r="R72" s="29"/>
    </row>
    <row r="73" spans="2:18" ht="21.95" customHeight="1" x14ac:dyDescent="0.2">
      <c r="B73" s="21" t="s">
        <v>357</v>
      </c>
      <c r="C73" s="93"/>
      <c r="D73" s="90" t="s">
        <v>215</v>
      </c>
      <c r="E73" s="48">
        <v>5564.94</v>
      </c>
      <c r="F73" s="48">
        <v>64.94</v>
      </c>
      <c r="G73" s="48"/>
      <c r="H73" s="15">
        <f t="shared" si="8"/>
        <v>2782.47</v>
      </c>
      <c r="I73" s="15">
        <f t="shared" si="9"/>
        <v>32.47</v>
      </c>
      <c r="J73" s="15">
        <f t="shared" si="10"/>
        <v>0</v>
      </c>
      <c r="K73" s="15"/>
      <c r="L73" s="15">
        <f>+H73-I73+J73-K73</f>
        <v>2750</v>
      </c>
      <c r="M73" s="22"/>
      <c r="N73" s="41"/>
      <c r="O73" s="39"/>
      <c r="R73" s="43"/>
    </row>
    <row r="74" spans="2:18" ht="21.95" customHeight="1" x14ac:dyDescent="0.2">
      <c r="B74" s="21" t="s">
        <v>307</v>
      </c>
      <c r="C74" s="93"/>
      <c r="D74" s="90" t="s">
        <v>110</v>
      </c>
      <c r="E74" s="48">
        <v>8971.2000000000007</v>
      </c>
      <c r="F74" s="48">
        <v>747.67840000000024</v>
      </c>
      <c r="G74" s="48"/>
      <c r="H74" s="15">
        <f t="shared" si="8"/>
        <v>4485.6000000000004</v>
      </c>
      <c r="I74" s="15">
        <f t="shared" si="9"/>
        <v>373.83920000000012</v>
      </c>
      <c r="J74" s="15">
        <f t="shared" si="10"/>
        <v>0</v>
      </c>
      <c r="K74" s="38"/>
      <c r="L74" s="15">
        <f>H74-I74+J74-K74</f>
        <v>4111.7608</v>
      </c>
      <c r="M74" s="22"/>
      <c r="N74" s="41"/>
      <c r="O74" s="39"/>
    </row>
    <row r="75" spans="2:18" ht="21.95" customHeight="1" x14ac:dyDescent="0.2">
      <c r="B75" s="21" t="s">
        <v>347</v>
      </c>
      <c r="C75" s="93"/>
      <c r="D75" s="90" t="s">
        <v>19</v>
      </c>
      <c r="E75" s="48">
        <v>6306</v>
      </c>
      <c r="F75" s="48">
        <v>186.65412799999999</v>
      </c>
      <c r="G75" s="48"/>
      <c r="H75" s="15">
        <f t="shared" si="8"/>
        <v>3153</v>
      </c>
      <c r="I75" s="15">
        <f t="shared" si="9"/>
        <v>93.327063999999993</v>
      </c>
      <c r="J75" s="15">
        <f t="shared" si="10"/>
        <v>0</v>
      </c>
      <c r="K75" s="15"/>
      <c r="L75" s="15">
        <f>+H75-I75+J75-K75</f>
        <v>3059.6729359999999</v>
      </c>
      <c r="M75" s="22"/>
      <c r="N75" s="41"/>
      <c r="O75" s="39"/>
      <c r="R75" s="43"/>
    </row>
    <row r="76" spans="2:18" ht="24.95" customHeight="1" x14ac:dyDescent="0.2">
      <c r="B76" s="21" t="s">
        <v>356</v>
      </c>
      <c r="C76" s="93"/>
      <c r="D76" s="90" t="s">
        <v>214</v>
      </c>
      <c r="E76" s="48">
        <v>6125.98</v>
      </c>
      <c r="F76" s="48">
        <v>125.98</v>
      </c>
      <c r="G76" s="48"/>
      <c r="H76" s="15">
        <f t="shared" si="8"/>
        <v>3062.99</v>
      </c>
      <c r="I76" s="15">
        <f t="shared" si="9"/>
        <v>62.99</v>
      </c>
      <c r="J76" s="15">
        <f t="shared" si="10"/>
        <v>0</v>
      </c>
      <c r="K76" s="15"/>
      <c r="L76" s="15">
        <f>+H76-I76+J76-K76</f>
        <v>3000</v>
      </c>
      <c r="M76" s="22"/>
      <c r="N76" s="41"/>
      <c r="O76" s="39"/>
      <c r="R76" s="43"/>
    </row>
    <row r="77" spans="2:18" ht="21.95" customHeight="1" x14ac:dyDescent="0.2">
      <c r="B77" s="26" t="s">
        <v>332</v>
      </c>
      <c r="C77" s="37"/>
      <c r="D77" s="49" t="s">
        <v>123</v>
      </c>
      <c r="E77" s="48">
        <v>6733.12</v>
      </c>
      <c r="F77" s="48">
        <v>233.12</v>
      </c>
      <c r="G77" s="48"/>
      <c r="H77" s="15">
        <f t="shared" si="8"/>
        <v>3366.56</v>
      </c>
      <c r="I77" s="15">
        <f t="shared" si="9"/>
        <v>116.56</v>
      </c>
      <c r="J77" s="15">
        <f t="shared" si="10"/>
        <v>0</v>
      </c>
      <c r="K77" s="38"/>
      <c r="L77" s="15">
        <f>H77-I77+J77-K77</f>
        <v>3250</v>
      </c>
      <c r="M77" s="22"/>
      <c r="N77" s="41"/>
      <c r="O77" s="39"/>
    </row>
    <row r="78" spans="2:18" ht="21.95" customHeight="1" x14ac:dyDescent="0.2">
      <c r="B78" s="21" t="s">
        <v>368</v>
      </c>
      <c r="D78" s="21" t="s">
        <v>367</v>
      </c>
      <c r="E78" s="48">
        <v>6733.13</v>
      </c>
      <c r="F78" s="48">
        <v>233.13</v>
      </c>
      <c r="G78" s="48"/>
      <c r="H78" s="15">
        <f t="shared" si="8"/>
        <v>3366.5650000000001</v>
      </c>
      <c r="I78" s="15">
        <f t="shared" si="9"/>
        <v>116.565</v>
      </c>
      <c r="J78" s="15">
        <f t="shared" si="10"/>
        <v>0</v>
      </c>
      <c r="K78" s="15"/>
      <c r="L78" s="15">
        <f>+H78-I78+J78-K78</f>
        <v>3250</v>
      </c>
      <c r="M78" s="22"/>
    </row>
    <row r="79" spans="2:18" ht="21.95" customHeight="1" x14ac:dyDescent="0.2">
      <c r="B79" s="26" t="s">
        <v>359</v>
      </c>
      <c r="C79" s="37"/>
      <c r="D79" s="83" t="s">
        <v>217</v>
      </c>
      <c r="E79" s="48">
        <v>8705.1</v>
      </c>
      <c r="F79" s="48">
        <v>705.1</v>
      </c>
      <c r="G79" s="15"/>
      <c r="H79" s="15">
        <f t="shared" si="8"/>
        <v>4352.55</v>
      </c>
      <c r="I79" s="15">
        <f t="shared" si="9"/>
        <v>352.55</v>
      </c>
      <c r="J79" s="15">
        <f t="shared" si="10"/>
        <v>0</v>
      </c>
      <c r="K79" s="15"/>
      <c r="L79" s="15">
        <f>+H79-I79+J79-K79</f>
        <v>4000</v>
      </c>
      <c r="M79" s="22"/>
      <c r="N79" s="39"/>
      <c r="O79" s="39"/>
    </row>
    <row r="80" spans="2:18" ht="21.95" customHeight="1" x14ac:dyDescent="0.2">
      <c r="B80" s="26" t="s">
        <v>323</v>
      </c>
      <c r="C80" s="37"/>
      <c r="D80" s="49" t="s">
        <v>117</v>
      </c>
      <c r="E80" s="48">
        <v>5495.7</v>
      </c>
      <c r="F80" s="48">
        <v>57.403488000000038</v>
      </c>
      <c r="G80" s="48"/>
      <c r="H80" s="15">
        <f t="shared" si="8"/>
        <v>2747.85</v>
      </c>
      <c r="I80" s="15">
        <f t="shared" si="9"/>
        <v>28.701744000000019</v>
      </c>
      <c r="J80" s="15">
        <f t="shared" si="10"/>
        <v>0</v>
      </c>
      <c r="K80" s="38"/>
      <c r="L80" s="15">
        <f>H80-I80+J80-K80</f>
        <v>2719.1482559999999</v>
      </c>
      <c r="M80" s="22"/>
      <c r="N80" s="41"/>
      <c r="O80" s="39"/>
    </row>
    <row r="81" spans="2:25" ht="21.95" customHeight="1" x14ac:dyDescent="0.2">
      <c r="B81" s="26" t="s">
        <v>311</v>
      </c>
      <c r="C81" s="37"/>
      <c r="D81" s="49" t="s">
        <v>113</v>
      </c>
      <c r="E81" s="48">
        <v>13982</v>
      </c>
      <c r="F81" s="48">
        <v>1693.62</v>
      </c>
      <c r="G81" s="15"/>
      <c r="H81" s="15">
        <f t="shared" si="8"/>
        <v>6991</v>
      </c>
      <c r="I81" s="15">
        <f t="shared" si="9"/>
        <v>846.81</v>
      </c>
      <c r="J81" s="15">
        <f t="shared" si="10"/>
        <v>0</v>
      </c>
      <c r="K81" s="38"/>
      <c r="L81" s="15">
        <f>H81-I81+J81-K81</f>
        <v>6144.1900000000005</v>
      </c>
      <c r="M81" s="22"/>
      <c r="N81" s="110"/>
      <c r="O81" s="39"/>
      <c r="P81" s="110"/>
      <c r="Q81" s="110"/>
      <c r="R81" s="85"/>
      <c r="S81" s="85"/>
      <c r="T81" s="85"/>
      <c r="U81" s="85"/>
      <c r="V81" s="85"/>
      <c r="W81" s="85"/>
      <c r="X81" s="85"/>
      <c r="Y81" s="85"/>
    </row>
    <row r="82" spans="2:25" ht="21.95" customHeight="1" x14ac:dyDescent="0.2">
      <c r="B82" s="85" t="s">
        <v>319</v>
      </c>
      <c r="C82" s="37"/>
      <c r="D82" s="49" t="s">
        <v>117</v>
      </c>
      <c r="E82" s="48">
        <v>5564.94</v>
      </c>
      <c r="F82" s="48">
        <v>64.94</v>
      </c>
      <c r="G82" s="48"/>
      <c r="H82" s="15">
        <f t="shared" si="8"/>
        <v>2782.47</v>
      </c>
      <c r="I82" s="15">
        <f t="shared" si="9"/>
        <v>32.47</v>
      </c>
      <c r="J82" s="15">
        <f t="shared" si="10"/>
        <v>0</v>
      </c>
      <c r="K82" s="38"/>
      <c r="L82" s="15">
        <f>H82-I82+J82-K82</f>
        <v>2750</v>
      </c>
      <c r="M82" s="22"/>
      <c r="N82" s="110"/>
      <c r="O82" s="39"/>
    </row>
    <row r="83" spans="2:25" ht="21.95" customHeight="1" x14ac:dyDescent="0.2">
      <c r="B83" s="21" t="s">
        <v>302</v>
      </c>
      <c r="C83" s="93"/>
      <c r="D83" s="90" t="s">
        <v>109</v>
      </c>
      <c r="E83" s="48">
        <v>8971.2000000000007</v>
      </c>
      <c r="F83" s="48">
        <v>747.67840000000024</v>
      </c>
      <c r="G83" s="48"/>
      <c r="H83" s="15">
        <f t="shared" si="8"/>
        <v>4485.6000000000004</v>
      </c>
      <c r="I83" s="15">
        <f t="shared" si="9"/>
        <v>373.83920000000012</v>
      </c>
      <c r="J83" s="15">
        <f t="shared" si="10"/>
        <v>0</v>
      </c>
      <c r="K83" s="38"/>
      <c r="L83" s="15">
        <f>H83-I83+J83-K83</f>
        <v>4111.7608</v>
      </c>
      <c r="M83" s="22"/>
      <c r="N83" s="41"/>
      <c r="O83" s="39"/>
    </row>
    <row r="84" spans="2:25" x14ac:dyDescent="0.2">
      <c r="B84" s="21"/>
      <c r="C84" s="93"/>
      <c r="D84" s="90"/>
      <c r="E84" s="48"/>
      <c r="F84" s="48"/>
      <c r="G84" s="48"/>
      <c r="H84" s="15"/>
      <c r="I84" s="15"/>
      <c r="J84" s="15"/>
      <c r="K84" s="38"/>
      <c r="L84" s="15"/>
      <c r="M84" s="22"/>
      <c r="N84" s="110"/>
      <c r="O84" s="39"/>
    </row>
    <row r="85" spans="2:25" ht="18.75" customHeight="1" x14ac:dyDescent="0.2">
      <c r="D85" s="42" t="s">
        <v>6</v>
      </c>
      <c r="E85" s="73">
        <f>SUM(E5:E56)</f>
        <v>416188.63</v>
      </c>
      <c r="F85" s="73">
        <f>SUM(F5:F56)</f>
        <v>29725.805743999998</v>
      </c>
      <c r="G85" s="73">
        <f>SUM(G5:G56)</f>
        <v>1161.85592</v>
      </c>
      <c r="H85" s="43">
        <f>SUM(H5:H84)</f>
        <v>313918.70999999979</v>
      </c>
      <c r="I85" s="43">
        <f>SUM(I5:I84)</f>
        <v>21980.034716000006</v>
      </c>
      <c r="J85" s="43">
        <f>SUM(J5:J84)</f>
        <v>801.18295999999998</v>
      </c>
      <c r="K85" s="43">
        <f>SUM(K5:K84)</f>
        <v>0</v>
      </c>
      <c r="L85" s="43">
        <f>SUM(L5:L84)</f>
        <v>292739.85824399994</v>
      </c>
      <c r="O85" s="29"/>
    </row>
    <row r="89" spans="2:25" x14ac:dyDescent="0.2">
      <c r="B89" s="21"/>
      <c r="C89" s="26"/>
      <c r="D89" s="26"/>
      <c r="E89" s="48">
        <v>8269.7999999999993</v>
      </c>
      <c r="F89" s="48">
        <v>733.46919999999989</v>
      </c>
    </row>
    <row r="90" spans="2:25" x14ac:dyDescent="0.2">
      <c r="B90" s="21"/>
      <c r="C90" s="26"/>
      <c r="D90" s="26"/>
      <c r="E90" s="48">
        <v>8807.4</v>
      </c>
      <c r="F90" s="48">
        <v>823.43548799999985</v>
      </c>
    </row>
  </sheetData>
  <sortState xmlns:xlrd2="http://schemas.microsoft.com/office/spreadsheetml/2017/richdata2" ref="B6:Z84">
    <sortCondition ref="B6:B84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  <pageSetUpPr fitToPage="1"/>
  </sheetPr>
  <dimension ref="B1:P27"/>
  <sheetViews>
    <sheetView topLeftCell="A8" zoomScale="80" zoomScaleNormal="80" workbookViewId="0">
      <selection activeCell="M8" sqref="M1:M1048576"/>
    </sheetView>
  </sheetViews>
  <sheetFormatPr baseColWidth="10" defaultRowHeight="12.75" x14ac:dyDescent="0.2"/>
  <cols>
    <col min="1" max="1" width="1.7109375" style="23" customWidth="1"/>
    <col min="2" max="2" width="33.42578125" style="23" customWidth="1"/>
    <col min="3" max="3" width="5.140625" style="23" customWidth="1"/>
    <col min="4" max="4" width="18.5703125" style="23" customWidth="1"/>
    <col min="5" max="5" width="1" style="23" customWidth="1"/>
    <col min="6" max="6" width="1.42578125" style="23" customWidth="1"/>
    <col min="7" max="7" width="11.7109375" style="23" customWidth="1"/>
    <col min="8" max="8" width="10.140625" style="23" customWidth="1"/>
    <col min="9" max="9" width="10" style="23" customWidth="1"/>
    <col min="10" max="10" width="8.85546875" style="23" customWidth="1"/>
    <col min="11" max="11" width="11.28515625" style="23" bestFit="1" customWidth="1"/>
    <col min="12" max="12" width="32" style="23" customWidth="1"/>
    <col min="13" max="13" width="11.42578125" style="23"/>
    <col min="14" max="14" width="11.42578125" style="29"/>
    <col min="15" max="16384" width="11.42578125" style="23"/>
  </cols>
  <sheetData>
    <row r="1" spans="2:16" ht="18" x14ac:dyDescent="0.25">
      <c r="E1" s="28" t="s">
        <v>0</v>
      </c>
      <c r="F1" s="29"/>
      <c r="G1" s="29"/>
      <c r="H1" s="29"/>
      <c r="I1" s="28"/>
      <c r="J1" s="29"/>
      <c r="K1" s="29"/>
      <c r="L1" s="30" t="s">
        <v>1</v>
      </c>
    </row>
    <row r="2" spans="2:16" ht="15" x14ac:dyDescent="0.25">
      <c r="E2" s="31" t="s">
        <v>130</v>
      </c>
      <c r="F2" s="29"/>
      <c r="G2" s="29"/>
      <c r="H2" s="29"/>
      <c r="I2" s="31"/>
      <c r="J2" s="29"/>
      <c r="K2" s="29"/>
      <c r="L2" s="32" t="str">
        <f>+'C. GESTION INTEGRAL op'!L2</f>
        <v>30 DE NOVIEMBRE DE 2018</v>
      </c>
    </row>
    <row r="3" spans="2:16" x14ac:dyDescent="0.2">
      <c r="E3" s="32" t="str">
        <f>+'C. GESTION INTEGRAL op'!E3</f>
        <v>SEGUNDA QUINCENA DE NOVIEMBRE DE 2018</v>
      </c>
      <c r="F3" s="29"/>
      <c r="G3" s="29"/>
      <c r="H3" s="29"/>
      <c r="I3" s="32"/>
      <c r="J3" s="29"/>
      <c r="K3" s="29"/>
    </row>
    <row r="4" spans="2:16" x14ac:dyDescent="0.2">
      <c r="E4" s="76"/>
      <c r="F4" s="29"/>
      <c r="G4" s="29"/>
      <c r="H4" s="29"/>
      <c r="I4" s="76"/>
      <c r="J4" s="29"/>
      <c r="K4" s="29"/>
    </row>
    <row r="5" spans="2:16" x14ac:dyDescent="0.2">
      <c r="B5" s="33" t="s">
        <v>2</v>
      </c>
      <c r="C5" s="33"/>
      <c r="D5" s="33" t="s">
        <v>8</v>
      </c>
      <c r="E5" s="77" t="s">
        <v>3</v>
      </c>
      <c r="F5" s="77" t="s">
        <v>31</v>
      </c>
      <c r="G5" s="34" t="s">
        <v>3</v>
      </c>
      <c r="H5" s="34" t="s">
        <v>31</v>
      </c>
      <c r="I5" s="78" t="s">
        <v>37</v>
      </c>
      <c r="J5" s="34" t="s">
        <v>27</v>
      </c>
      <c r="K5" s="34" t="s">
        <v>4</v>
      </c>
      <c r="L5" s="33" t="s">
        <v>5</v>
      </c>
    </row>
    <row r="6" spans="2:16" x14ac:dyDescent="0.2">
      <c r="E6" s="67"/>
      <c r="F6" s="67"/>
    </row>
    <row r="7" spans="2:16" ht="76.5" x14ac:dyDescent="0.2">
      <c r="B7" s="108" t="s">
        <v>369</v>
      </c>
      <c r="D7" s="111" t="s">
        <v>131</v>
      </c>
      <c r="E7" s="48">
        <v>23787.57</v>
      </c>
      <c r="F7" s="48">
        <v>3787.57</v>
      </c>
      <c r="G7" s="15">
        <f t="shared" ref="G7:G17" si="0">+E7/2</f>
        <v>11893.785</v>
      </c>
      <c r="H7" s="15">
        <f t="shared" ref="H7:H17" si="1">+F7/2</f>
        <v>1893.7850000000001</v>
      </c>
      <c r="I7" s="15"/>
      <c r="J7" s="15"/>
      <c r="K7" s="15">
        <f>G7-H7+I7-J7</f>
        <v>10000</v>
      </c>
      <c r="L7" s="22"/>
      <c r="M7" s="41"/>
      <c r="N7" s="43"/>
    </row>
    <row r="8" spans="2:16" ht="59.25" customHeight="1" x14ac:dyDescent="0.2">
      <c r="B8" s="108" t="s">
        <v>372</v>
      </c>
      <c r="D8" s="112" t="s">
        <v>17</v>
      </c>
      <c r="E8" s="48">
        <v>8705.1</v>
      </c>
      <c r="F8" s="48">
        <v>705.1</v>
      </c>
      <c r="G8" s="15">
        <f t="shared" si="0"/>
        <v>4352.55</v>
      </c>
      <c r="H8" s="15">
        <f t="shared" si="1"/>
        <v>352.55</v>
      </c>
      <c r="I8" s="15"/>
      <c r="J8" s="15"/>
      <c r="K8" s="15">
        <f>G8-H8+I8-J8</f>
        <v>4000</v>
      </c>
      <c r="L8" s="22"/>
      <c r="M8" s="41"/>
      <c r="N8" s="43"/>
    </row>
    <row r="9" spans="2:16" ht="22.5" x14ac:dyDescent="0.2">
      <c r="B9" s="21" t="s">
        <v>379</v>
      </c>
      <c r="C9" s="93"/>
      <c r="D9" s="90" t="s">
        <v>226</v>
      </c>
      <c r="E9" s="69">
        <v>7334.48</v>
      </c>
      <c r="F9" s="70">
        <v>334.48</v>
      </c>
      <c r="G9" s="71">
        <f t="shared" si="0"/>
        <v>3667.24</v>
      </c>
      <c r="H9" s="71">
        <f t="shared" si="1"/>
        <v>167.24</v>
      </c>
      <c r="I9" s="15"/>
      <c r="J9" s="15"/>
      <c r="K9" s="15">
        <f>+G9-H9+I9-J9</f>
        <v>3500</v>
      </c>
      <c r="L9" s="22"/>
      <c r="M9" s="39"/>
      <c r="N9" s="23"/>
      <c r="P9" s="43"/>
    </row>
    <row r="10" spans="2:16" x14ac:dyDescent="0.2">
      <c r="B10" s="21" t="s">
        <v>377</v>
      </c>
      <c r="C10" s="93"/>
      <c r="D10" s="90" t="s">
        <v>190</v>
      </c>
      <c r="E10" s="48">
        <v>7334.48</v>
      </c>
      <c r="F10" s="48">
        <v>334.48</v>
      </c>
      <c r="G10" s="15">
        <f t="shared" si="0"/>
        <v>3667.24</v>
      </c>
      <c r="H10" s="15">
        <f t="shared" si="1"/>
        <v>167.24</v>
      </c>
      <c r="I10" s="15"/>
      <c r="J10" s="15"/>
      <c r="K10" s="15">
        <f>+G10-H10+I10-J10</f>
        <v>3500</v>
      </c>
      <c r="L10" s="22"/>
      <c r="M10" s="39"/>
      <c r="N10" s="23"/>
      <c r="P10" s="43"/>
    </row>
    <row r="11" spans="2:16" ht="51" x14ac:dyDescent="0.2">
      <c r="B11" s="108" t="s">
        <v>375</v>
      </c>
      <c r="D11" s="112" t="s">
        <v>136</v>
      </c>
      <c r="E11" s="48">
        <v>8705.1</v>
      </c>
      <c r="F11" s="48">
        <v>705.1</v>
      </c>
      <c r="G11" s="15">
        <f t="shared" si="0"/>
        <v>4352.55</v>
      </c>
      <c r="H11" s="15">
        <f t="shared" si="1"/>
        <v>352.55</v>
      </c>
      <c r="K11" s="15">
        <f>G11-H11+I11-J11</f>
        <v>4000</v>
      </c>
      <c r="L11" s="22"/>
    </row>
    <row r="12" spans="2:16" ht="38.25" x14ac:dyDescent="0.2">
      <c r="B12" s="108" t="s">
        <v>374</v>
      </c>
      <c r="D12" s="112" t="s">
        <v>135</v>
      </c>
      <c r="E12" s="48">
        <v>9895.58</v>
      </c>
      <c r="F12" s="48">
        <v>895.58</v>
      </c>
      <c r="G12" s="15">
        <f t="shared" si="0"/>
        <v>4947.79</v>
      </c>
      <c r="H12" s="15">
        <f t="shared" si="1"/>
        <v>447.79</v>
      </c>
      <c r="I12" s="15"/>
      <c r="J12" s="15"/>
      <c r="K12" s="15">
        <f>G12-H12+I12-J12</f>
        <v>4500</v>
      </c>
      <c r="L12" s="22"/>
      <c r="M12" s="41"/>
      <c r="N12" s="43"/>
    </row>
    <row r="13" spans="2:16" ht="31.5" customHeight="1" x14ac:dyDescent="0.2">
      <c r="B13" s="108" t="s">
        <v>373</v>
      </c>
      <c r="D13" s="112" t="s">
        <v>134</v>
      </c>
      <c r="E13" s="48">
        <v>8705.1</v>
      </c>
      <c r="F13" s="48">
        <v>705.1</v>
      </c>
      <c r="G13" s="15">
        <f t="shared" si="0"/>
        <v>4352.55</v>
      </c>
      <c r="H13" s="15">
        <f t="shared" si="1"/>
        <v>352.55</v>
      </c>
      <c r="I13" s="15"/>
      <c r="J13" s="15"/>
      <c r="K13" s="15">
        <f>G13-H13+I13-J13</f>
        <v>4000</v>
      </c>
      <c r="L13" s="22"/>
      <c r="M13" s="41"/>
      <c r="N13" s="43"/>
    </row>
    <row r="14" spans="2:16" ht="21.95" customHeight="1" x14ac:dyDescent="0.2">
      <c r="B14" s="108" t="s">
        <v>371</v>
      </c>
      <c r="D14" s="112" t="s">
        <v>133</v>
      </c>
      <c r="E14" s="48">
        <v>13614.64</v>
      </c>
      <c r="F14" s="48">
        <v>1614.64</v>
      </c>
      <c r="G14" s="15">
        <f t="shared" si="0"/>
        <v>6807.32</v>
      </c>
      <c r="H14" s="15">
        <f t="shared" si="1"/>
        <v>807.32</v>
      </c>
      <c r="I14" s="15"/>
      <c r="J14" s="15"/>
      <c r="K14" s="15">
        <f>G14-H14+I14-J14</f>
        <v>6000</v>
      </c>
      <c r="L14" s="22"/>
      <c r="M14" s="41"/>
      <c r="N14" s="43"/>
    </row>
    <row r="15" spans="2:16" ht="21.95" customHeight="1" x14ac:dyDescent="0.2">
      <c r="B15" s="108" t="s">
        <v>370</v>
      </c>
      <c r="D15" s="112" t="s">
        <v>132</v>
      </c>
      <c r="E15" s="48">
        <v>13614.64</v>
      </c>
      <c r="F15" s="48">
        <v>1614.64</v>
      </c>
      <c r="G15" s="15">
        <f t="shared" si="0"/>
        <v>6807.32</v>
      </c>
      <c r="H15" s="15">
        <f t="shared" si="1"/>
        <v>807.32</v>
      </c>
      <c r="I15" s="15"/>
      <c r="J15" s="15"/>
      <c r="K15" s="15">
        <f>G15-H15+I15-J15</f>
        <v>6000</v>
      </c>
      <c r="L15" s="22"/>
      <c r="M15" s="41"/>
      <c r="N15" s="43"/>
    </row>
    <row r="16" spans="2:16" ht="21.95" customHeight="1" x14ac:dyDescent="0.2">
      <c r="B16" s="21" t="s">
        <v>376</v>
      </c>
      <c r="C16" s="93"/>
      <c r="D16" s="90" t="s">
        <v>34</v>
      </c>
      <c r="E16" s="48">
        <v>5546.1</v>
      </c>
      <c r="F16" s="48">
        <v>62.887008000000037</v>
      </c>
      <c r="G16" s="15">
        <f t="shared" si="0"/>
        <v>2773.05</v>
      </c>
      <c r="H16" s="15">
        <f t="shared" si="1"/>
        <v>31.443504000000019</v>
      </c>
      <c r="I16" s="15"/>
      <c r="J16" s="15"/>
      <c r="K16" s="15">
        <f>+G16-H16+I16-J16</f>
        <v>2741.6064960000003</v>
      </c>
      <c r="L16" s="22"/>
      <c r="M16" s="39"/>
      <c r="N16" s="23"/>
      <c r="P16" s="43"/>
    </row>
    <row r="17" spans="2:16" ht="21.95" customHeight="1" x14ac:dyDescent="0.2">
      <c r="B17" s="21" t="s">
        <v>378</v>
      </c>
      <c r="C17" s="93"/>
      <c r="D17" s="93" t="s">
        <v>224</v>
      </c>
      <c r="E17" s="114">
        <v>6284.29</v>
      </c>
      <c r="F17" s="48">
        <v>184.29</v>
      </c>
      <c r="G17" s="15">
        <f t="shared" si="0"/>
        <v>3142.145</v>
      </c>
      <c r="H17" s="15">
        <f t="shared" si="1"/>
        <v>92.144999999999996</v>
      </c>
      <c r="I17" s="15"/>
      <c r="J17" s="15"/>
      <c r="K17" s="15">
        <f>+G17-H17+I17-J17</f>
        <v>3050</v>
      </c>
      <c r="L17" s="22"/>
      <c r="M17" s="39"/>
      <c r="N17" s="23"/>
      <c r="P17" s="43"/>
    </row>
    <row r="18" spans="2:16" ht="21.95" customHeight="1" x14ac:dyDescent="0.2">
      <c r="B18" s="21"/>
      <c r="C18" s="93"/>
      <c r="D18" s="93"/>
      <c r="E18" s="114"/>
      <c r="F18" s="48"/>
      <c r="G18" s="15">
        <f t="shared" ref="G18:H19" si="2">+E18/2</f>
        <v>0</v>
      </c>
      <c r="H18" s="15">
        <f t="shared" si="2"/>
        <v>0</v>
      </c>
      <c r="I18" s="15"/>
      <c r="J18" s="15"/>
      <c r="K18" s="15">
        <f t="shared" ref="K18:K19" si="3">+G18-H18+I18-J18</f>
        <v>0</v>
      </c>
      <c r="L18" s="22"/>
      <c r="M18" s="39"/>
      <c r="N18" s="23"/>
      <c r="P18" s="43"/>
    </row>
    <row r="19" spans="2:16" ht="31.5" customHeight="1" x14ac:dyDescent="0.2">
      <c r="B19" s="108"/>
      <c r="D19" s="112"/>
      <c r="E19" s="48"/>
      <c r="F19" s="48"/>
      <c r="G19" s="15">
        <f t="shared" si="2"/>
        <v>0</v>
      </c>
      <c r="H19" s="15">
        <f t="shared" si="2"/>
        <v>0</v>
      </c>
      <c r="I19" s="15"/>
      <c r="J19" s="15"/>
      <c r="K19" s="15">
        <f t="shared" si="3"/>
        <v>0</v>
      </c>
      <c r="L19" s="22"/>
    </row>
    <row r="20" spans="2:16" ht="21.95" customHeight="1" x14ac:dyDescent="0.2">
      <c r="D20" s="42" t="s">
        <v>6</v>
      </c>
      <c r="E20" s="73">
        <f>SUM(E7:E13)</f>
        <v>74467.409999999989</v>
      </c>
      <c r="F20" s="73">
        <f>SUM(F7:F13)</f>
        <v>7467.41</v>
      </c>
      <c r="G20" s="43">
        <f>SUM(G7:G19)</f>
        <v>56763.539999999994</v>
      </c>
      <c r="H20" s="43">
        <f>SUM(H7:H19)</f>
        <v>5471.9335039999996</v>
      </c>
      <c r="I20" s="43">
        <f>SUM(I7:I19)</f>
        <v>0</v>
      </c>
      <c r="J20" s="43">
        <f>SUM(J7:J19)</f>
        <v>0</v>
      </c>
      <c r="K20" s="43">
        <f>SUM(K7:K19)</f>
        <v>51291.606496</v>
      </c>
    </row>
    <row r="21" spans="2:16" ht="21.95" customHeight="1" x14ac:dyDescent="0.2"/>
    <row r="24" spans="2:16" x14ac:dyDescent="0.2">
      <c r="N24" s="43"/>
    </row>
    <row r="25" spans="2:16" x14ac:dyDescent="0.2">
      <c r="D25" s="91"/>
    </row>
    <row r="26" spans="2:16" x14ac:dyDescent="0.2">
      <c r="D26" s="91"/>
    </row>
    <row r="27" spans="2:16" x14ac:dyDescent="0.2">
      <c r="D27" s="91"/>
    </row>
  </sheetData>
  <sortState xmlns:xlrd2="http://schemas.microsoft.com/office/spreadsheetml/2017/richdata2"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18</vt:i4>
      </vt:variant>
    </vt:vector>
  </HeadingPairs>
  <TitlesOfParts>
    <vt:vector size="35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DEPTO MOVILIDAD</vt:lpstr>
      <vt:lpstr>SERV MEDICOS</vt:lpstr>
      <vt:lpstr>PROTECCION CIVIL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'DEPTO MOVILIDAD'!Área_de_impresión</vt:lpstr>
      <vt:lpstr>DIETAS!Área_de_impresión</vt:lpstr>
      <vt:lpstr>H.MPAL!Área_de_impresión</vt:lpstr>
      <vt:lpstr>jubilados!Área_de_impresión</vt:lpstr>
      <vt:lpstr>PRESIDENCIA!Área_de_impresión</vt:lpstr>
      <vt:lpstr>'PROTECCION CIVIL'!Área_de_impresión</vt:lpstr>
      <vt:lpstr>'SECRETARIA GENERAL'!Área_de_impresión</vt:lpstr>
      <vt:lpstr>SEG.CIUDADANA.!Área_de_impresión</vt:lpstr>
      <vt:lpstr>'SERV MEDICOS'!Área_de_impresión</vt:lpstr>
      <vt:lpstr>SINDICATURA!Área_de_impresión</vt:lpstr>
      <vt:lpstr>'C. GESTION INTEGRAL op'!Títulos_a_imprimir</vt:lpstr>
      <vt:lpstr>'COORDINACION SERVICIOS PUBLICOS'!Títulos_a_imprimir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2018-11-29T17:58:48Z</cp:lastPrinted>
  <dcterms:created xsi:type="dcterms:W3CDTF">2004-03-09T14:35:28Z</dcterms:created>
  <dcterms:modified xsi:type="dcterms:W3CDTF">2020-12-23T18:04:04Z</dcterms:modified>
</cp:coreProperties>
</file>