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AC155DC-1395-4B5F-8D51-89F7DEE5C0F7}" xr6:coauthVersionLast="45" xr6:coauthVersionMax="45" xr10:uidLastSave="{00000000-0000-0000-0000-000000000000}"/>
  <bookViews>
    <workbookView xWindow="-120" yWindow="-120" windowWidth="24240" windowHeight="13140" firstSheet="10" activeTab="12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PUBLICOS'!$B$1:$M$61</definedName>
    <definedName name="_xlnm.Print_Area" localSheetId="8">'C. D ECONOMICO'!$B$1:$L$14</definedName>
    <definedName name="_xlnm.Print_Area" localSheetId="9">'C. GESTION INTEGRAL op'!$B$1:$L$37</definedName>
    <definedName name="_xlnm.Print_Area" localSheetId="10">'C. GRAL CONSTRUC.'!$B$1:$M$25</definedName>
    <definedName name="_xlnm.Print_Area" localSheetId="2">CONTRALORIA!$B$1:$L$9</definedName>
    <definedName name="_xlnm.Print_Area" localSheetId="11">'COORD. GRAL DE ADMIN E INOVACIO'!$B$1:$M$13</definedName>
    <definedName name="_xlnm.Print_Area" localSheetId="5">'COORDINACION DE GABINETE'!$B$1:$M$12</definedName>
    <definedName name="_xlnm.Print_Area" localSheetId="7">'COORDINACION SERVICIOS PUBLICOS'!$B$1:$M$56</definedName>
    <definedName name="_xlnm.Print_Area" localSheetId="0">DIETAS!$B$1:$L$17</definedName>
    <definedName name="_xlnm.Print_Area" localSheetId="6">H.MPAL!$B$1:$L$18</definedName>
    <definedName name="_xlnm.Print_Area" localSheetId="13">jubilados!$B$1:$J$31</definedName>
    <definedName name="_xlnm.Print_Area" localSheetId="1">PRESIDENCIA!$B$1:$L$16</definedName>
    <definedName name="_xlnm.Print_Area" localSheetId="3">'SECRETARIA GENERAL'!$B$1:$M$23</definedName>
    <definedName name="_xlnm.Print_Area" localSheetId="12">SEG.CIUDADANA.!$B$1:$L$39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SEG.CIUDADANA.!$1:$5</definedName>
  </definedNames>
  <calcPr calcId="181029"/>
</workbook>
</file>

<file path=xl/calcChain.xml><?xml version="1.0" encoding="utf-8"?>
<calcChain xmlns="http://schemas.openxmlformats.org/spreadsheetml/2006/main">
  <c r="J13" i="22" l="1"/>
  <c r="I13" i="22"/>
  <c r="H13" i="22"/>
  <c r="I8" i="22"/>
  <c r="H8" i="22"/>
  <c r="H14" i="8"/>
  <c r="G14" i="8"/>
  <c r="I25" i="28"/>
  <c r="H25" i="28"/>
  <c r="I17" i="28"/>
  <c r="H17" i="28"/>
  <c r="I8" i="28"/>
  <c r="H8" i="28"/>
  <c r="H26" i="7"/>
  <c r="G26" i="7"/>
  <c r="I37" i="7"/>
  <c r="J37" i="7"/>
  <c r="H36" i="7"/>
  <c r="G36" i="7"/>
  <c r="H25" i="7"/>
  <c r="G25" i="7"/>
  <c r="H24" i="7"/>
  <c r="G24" i="7"/>
  <c r="H20" i="7"/>
  <c r="G20" i="7"/>
  <c r="H19" i="7"/>
  <c r="G19" i="7"/>
  <c r="H8" i="34"/>
  <c r="G8" i="34"/>
  <c r="J21" i="9"/>
  <c r="I21" i="9"/>
  <c r="H21" i="9"/>
  <c r="J11" i="37"/>
  <c r="I11" i="37"/>
  <c r="H11" i="37"/>
  <c r="J10" i="37"/>
  <c r="I10" i="37"/>
  <c r="H10" i="37"/>
  <c r="L10" i="37" s="1"/>
  <c r="J9" i="37"/>
  <c r="I9" i="37"/>
  <c r="H9" i="37"/>
  <c r="J8" i="37"/>
  <c r="I8" i="37"/>
  <c r="H8" i="37"/>
  <c r="L8" i="37" s="1"/>
  <c r="I7" i="37"/>
  <c r="H7" i="37"/>
  <c r="J9" i="24"/>
  <c r="I9" i="24"/>
  <c r="H9" i="24"/>
  <c r="L8" i="22" l="1"/>
  <c r="L13" i="22"/>
  <c r="L8" i="28"/>
  <c r="L17" i="28"/>
  <c r="L25" i="28"/>
  <c r="K14" i="8"/>
  <c r="L9" i="37"/>
  <c r="L11" i="37"/>
  <c r="L21" i="9"/>
  <c r="K26" i="7"/>
  <c r="K24" i="7"/>
  <c r="K25" i="7"/>
  <c r="K36" i="7"/>
  <c r="K20" i="7"/>
  <c r="K19" i="7"/>
  <c r="K8" i="34"/>
  <c r="L9" i="24"/>
  <c r="L7" i="37"/>
  <c r="K13" i="37" l="1"/>
  <c r="E20" i="33" s="1"/>
  <c r="G13" i="37"/>
  <c r="F13" i="37"/>
  <c r="E13" i="37"/>
  <c r="J12" i="37"/>
  <c r="I12" i="37"/>
  <c r="H12" i="37"/>
  <c r="H13" i="37" s="1"/>
  <c r="B20" i="33" s="1"/>
  <c r="I13" i="37"/>
  <c r="C20" i="33" s="1"/>
  <c r="E3" i="37"/>
  <c r="M2" i="37"/>
  <c r="L12" i="37" l="1"/>
  <c r="L13" i="37" s="1"/>
  <c r="F20" i="33" s="1"/>
  <c r="J13" i="37"/>
  <c r="D20" i="33" s="1"/>
  <c r="H10" i="10"/>
  <c r="G10" i="10"/>
  <c r="J35" i="28" l="1"/>
  <c r="I35" i="28"/>
  <c r="H35" i="28"/>
  <c r="J17" i="22"/>
  <c r="I17" i="22"/>
  <c r="H17" i="22"/>
  <c r="L35" i="28" l="1"/>
  <c r="J11" i="9"/>
  <c r="I11" i="9"/>
  <c r="H11" i="9"/>
  <c r="G9" i="7"/>
  <c r="H9" i="7"/>
  <c r="L11" i="9" l="1"/>
  <c r="K9" i="7"/>
  <c r="I22" i="22" l="1"/>
  <c r="H22" i="22"/>
  <c r="H32" i="7"/>
  <c r="G32" i="7"/>
  <c r="K32" i="7" l="1"/>
  <c r="L22" i="22"/>
  <c r="E23" i="20" l="1"/>
  <c r="I23" i="20" s="1"/>
  <c r="E20" i="20"/>
  <c r="I20" i="20" s="1"/>
  <c r="J10" i="9" l="1"/>
  <c r="I10" i="9"/>
  <c r="H10" i="9"/>
  <c r="J16" i="9"/>
  <c r="I16" i="9"/>
  <c r="H16" i="9"/>
  <c r="L10" i="9" l="1"/>
  <c r="L16" i="9"/>
  <c r="E14" i="20" l="1"/>
  <c r="I14" i="20" s="1"/>
  <c r="E15" i="20"/>
  <c r="I15" i="20" s="1"/>
  <c r="E9" i="20" l="1"/>
  <c r="I9" i="20" s="1"/>
  <c r="J12" i="22" l="1"/>
  <c r="I12" i="22"/>
  <c r="H12" i="22"/>
  <c r="L12" i="22" l="1"/>
  <c r="H9" i="22" l="1"/>
  <c r="I9" i="22"/>
  <c r="J9" i="22"/>
  <c r="H10" i="22"/>
  <c r="I10" i="22"/>
  <c r="J10" i="22"/>
  <c r="H11" i="22"/>
  <c r="I11" i="22"/>
  <c r="J11" i="22"/>
  <c r="H14" i="22"/>
  <c r="I14" i="22"/>
  <c r="J14" i="22"/>
  <c r="H15" i="22"/>
  <c r="I15" i="22"/>
  <c r="J15" i="22"/>
  <c r="H16" i="22"/>
  <c r="I16" i="22"/>
  <c r="J16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10" i="34" l="1"/>
  <c r="G10" i="34"/>
  <c r="I18" i="8"/>
  <c r="J18" i="8"/>
  <c r="H10" i="8"/>
  <c r="G10" i="8"/>
  <c r="K10" i="8" l="1"/>
  <c r="K10" i="34"/>
  <c r="G8" i="10"/>
  <c r="H8" i="10"/>
  <c r="G9" i="10"/>
  <c r="H9" i="10"/>
  <c r="H7" i="10"/>
  <c r="G15" i="10" l="1"/>
  <c r="H15" i="10"/>
  <c r="G16" i="10"/>
  <c r="H16" i="10"/>
  <c r="E27" i="20" l="1"/>
  <c r="I27" i="20" s="1"/>
  <c r="J55" i="28" l="1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7" i="28"/>
  <c r="I7" i="28"/>
  <c r="H7" i="28"/>
  <c r="J6" i="28"/>
  <c r="I6" i="28"/>
  <c r="H6" i="28"/>
  <c r="H17" i="8"/>
  <c r="G17" i="8"/>
  <c r="H16" i="8"/>
  <c r="G16" i="8"/>
  <c r="H15" i="8"/>
  <c r="G15" i="8"/>
  <c r="H13" i="8"/>
  <c r="G13" i="8"/>
  <c r="H12" i="8"/>
  <c r="G12" i="8"/>
  <c r="H11" i="8"/>
  <c r="G11" i="8"/>
  <c r="H9" i="8"/>
  <c r="G9" i="8"/>
  <c r="L39" i="28" l="1"/>
  <c r="L12" i="28"/>
  <c r="F31" i="20"/>
  <c r="G31" i="20"/>
  <c r="H31" i="20"/>
  <c r="K16" i="10" l="1"/>
  <c r="I39" i="10" l="1"/>
  <c r="J39" i="10"/>
  <c r="H23" i="10"/>
  <c r="G23" i="10"/>
  <c r="H21" i="10"/>
  <c r="G21" i="10"/>
  <c r="G20" i="10"/>
  <c r="H20" i="10"/>
  <c r="H18" i="10"/>
  <c r="G18" i="10"/>
  <c r="H13" i="10"/>
  <c r="G13" i="10"/>
  <c r="H12" i="10"/>
  <c r="G12" i="10"/>
  <c r="H37" i="10"/>
  <c r="G37" i="10"/>
  <c r="H36" i="10"/>
  <c r="G36" i="10"/>
  <c r="H35" i="10"/>
  <c r="G35" i="10"/>
  <c r="H32" i="10"/>
  <c r="G32" i="10"/>
  <c r="H22" i="10"/>
  <c r="G22" i="10"/>
  <c r="K21" i="10" l="1"/>
  <c r="K23" i="10"/>
  <c r="K20" i="10"/>
  <c r="K12" i="10"/>
  <c r="K13" i="10"/>
  <c r="K18" i="10"/>
  <c r="K32" i="10"/>
  <c r="K36" i="10"/>
  <c r="K35" i="10"/>
  <c r="K37" i="10"/>
  <c r="K10" i="10"/>
  <c r="K22" i="10"/>
  <c r="E5" i="20"/>
  <c r="E7" i="20"/>
  <c r="I7" i="20" s="1"/>
  <c r="I5" i="20"/>
  <c r="G28" i="7" l="1"/>
  <c r="H28" i="7"/>
  <c r="E28" i="20" l="1"/>
  <c r="I28" i="20" l="1"/>
  <c r="J10" i="24" l="1"/>
  <c r="I10" i="24"/>
  <c r="H10" i="24"/>
  <c r="J8" i="24"/>
  <c r="I8" i="24"/>
  <c r="H8" i="24"/>
  <c r="G8" i="7" l="1"/>
  <c r="H8" i="7"/>
  <c r="G10" i="7"/>
  <c r="H10" i="7"/>
  <c r="G11" i="7"/>
  <c r="H11" i="7"/>
  <c r="G12" i="7"/>
  <c r="H12" i="7"/>
  <c r="G13" i="7"/>
  <c r="H13" i="7"/>
  <c r="H34" i="10"/>
  <c r="G34" i="10"/>
  <c r="H33" i="10"/>
  <c r="G33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19" i="10"/>
  <c r="G19" i="10"/>
  <c r="H17" i="10"/>
  <c r="G17" i="10"/>
  <c r="H14" i="10"/>
  <c r="G14" i="10"/>
  <c r="H11" i="10"/>
  <c r="G11" i="10"/>
  <c r="K8" i="7" l="1"/>
  <c r="K33" i="10" l="1"/>
  <c r="J13" i="9" l="1"/>
  <c r="I13" i="9"/>
  <c r="H13" i="9"/>
  <c r="L13" i="9" l="1"/>
  <c r="J15" i="9" l="1"/>
  <c r="I15" i="9"/>
  <c r="H15" i="9"/>
  <c r="L15" i="9" l="1"/>
  <c r="K56" i="28" l="1"/>
  <c r="L54" i="28" l="1"/>
  <c r="K15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20" i="22" l="1"/>
  <c r="E8" i="20" l="1"/>
  <c r="I8" i="20" l="1"/>
  <c r="K25" i="9"/>
  <c r="E39" i="10" l="1"/>
  <c r="F39" i="10"/>
  <c r="E19" i="20" l="1"/>
  <c r="I19" i="20" s="1"/>
  <c r="K29" i="10" l="1"/>
  <c r="E13" i="20" l="1"/>
  <c r="H12" i="9" l="1"/>
  <c r="I12" i="9"/>
  <c r="J12" i="9"/>
  <c r="H9" i="9"/>
  <c r="I9" i="9"/>
  <c r="J9" i="9"/>
  <c r="H19" i="9"/>
  <c r="I19" i="9"/>
  <c r="J19" i="9"/>
  <c r="H23" i="9"/>
  <c r="I23" i="9"/>
  <c r="J23" i="9"/>
  <c r="H24" i="9"/>
  <c r="I24" i="9"/>
  <c r="J24" i="9"/>
  <c r="H20" i="9"/>
  <c r="I20" i="9"/>
  <c r="J20" i="9"/>
  <c r="H18" i="9"/>
  <c r="I18" i="9"/>
  <c r="J18" i="9"/>
  <c r="H22" i="9"/>
  <c r="I22" i="9"/>
  <c r="J22" i="9"/>
  <c r="H7" i="9"/>
  <c r="I7" i="9"/>
  <c r="J7" i="9"/>
  <c r="H14" i="9"/>
  <c r="I14" i="9"/>
  <c r="J14" i="9"/>
  <c r="H17" i="9"/>
  <c r="I17" i="9"/>
  <c r="J17" i="9"/>
  <c r="H8" i="9"/>
  <c r="I8" i="9"/>
  <c r="J8" i="9"/>
  <c r="H25" i="9" l="1"/>
  <c r="L14" i="9"/>
  <c r="L20" i="9"/>
  <c r="L8" i="9"/>
  <c r="L9" i="9"/>
  <c r="I25" i="9"/>
  <c r="F46" i="28"/>
  <c r="I46" i="28" s="1"/>
  <c r="E46" i="28"/>
  <c r="H46" i="28" s="1"/>
  <c r="L49" i="28" l="1"/>
  <c r="L55" i="28"/>
  <c r="L53" i="28"/>
  <c r="L52" i="28"/>
  <c r="L50" i="28"/>
  <c r="L51" i="28"/>
  <c r="L48" i="28"/>
  <c r="L17" i="9"/>
  <c r="H13" i="34"/>
  <c r="G13" i="34"/>
  <c r="H12" i="34"/>
  <c r="G12" i="34"/>
  <c r="K12" i="34" l="1"/>
  <c r="K13" i="34"/>
  <c r="L16" i="28" l="1"/>
  <c r="L10" i="22"/>
  <c r="L16" i="22"/>
  <c r="L32" i="28" l="1"/>
  <c r="L18" i="28"/>
  <c r="L42" i="28"/>
  <c r="L7" i="9"/>
  <c r="L17" i="22"/>
  <c r="H34" i="7" l="1"/>
  <c r="G34" i="7"/>
  <c r="H27" i="7"/>
  <c r="G27" i="7"/>
  <c r="H29" i="7"/>
  <c r="G29" i="7"/>
  <c r="H35" i="7"/>
  <c r="G35" i="7"/>
  <c r="H23" i="7"/>
  <c r="G23" i="7"/>
  <c r="H21" i="7"/>
  <c r="G21" i="7"/>
  <c r="H33" i="7"/>
  <c r="G33" i="7"/>
  <c r="H22" i="7"/>
  <c r="G22" i="7"/>
  <c r="H16" i="7"/>
  <c r="G16" i="7"/>
  <c r="H15" i="7"/>
  <c r="G15" i="7"/>
  <c r="H18" i="7"/>
  <c r="G18" i="7"/>
  <c r="H30" i="7"/>
  <c r="G30" i="7"/>
  <c r="H17" i="7"/>
  <c r="G17" i="7"/>
  <c r="H9" i="34"/>
  <c r="G9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G7" i="36"/>
  <c r="G9" i="36" s="1"/>
  <c r="H12" i="1"/>
  <c r="G12" i="1"/>
  <c r="H8" i="1"/>
  <c r="G8" i="1"/>
  <c r="H13" i="1"/>
  <c r="G13" i="1"/>
  <c r="H14" i="1"/>
  <c r="G14" i="1"/>
  <c r="H11" i="1"/>
  <c r="G11" i="1"/>
  <c r="H9" i="1"/>
  <c r="G9" i="1"/>
  <c r="H10" i="1"/>
  <c r="G10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4" i="34"/>
  <c r="J14" i="34"/>
  <c r="G56" i="28"/>
  <c r="L22" i="9" l="1"/>
  <c r="L18" i="9"/>
  <c r="L45" i="28"/>
  <c r="L41" i="28"/>
  <c r="L24" i="28"/>
  <c r="I13" i="20"/>
  <c r="L24" i="9" l="1"/>
  <c r="L23" i="9"/>
  <c r="L10" i="28"/>
  <c r="L19" i="28"/>
  <c r="L20" i="28"/>
  <c r="E15" i="33" l="1"/>
  <c r="B11" i="33"/>
  <c r="E25" i="20" l="1"/>
  <c r="E24" i="20"/>
  <c r="I24" i="20" s="1"/>
  <c r="E16" i="20"/>
  <c r="I16" i="20" s="1"/>
  <c r="I25" i="20" l="1"/>
  <c r="E31" i="20"/>
  <c r="B22" i="33" s="1"/>
  <c r="K14" i="1"/>
  <c r="E24" i="33" l="1"/>
  <c r="K34" i="10"/>
  <c r="K26" i="10"/>
  <c r="K31" i="10"/>
  <c r="K24" i="10"/>
  <c r="K8" i="10"/>
  <c r="K25" i="10"/>
  <c r="K19" i="10"/>
  <c r="K17" i="10"/>
  <c r="K30" i="10"/>
  <c r="K27" i="10"/>
  <c r="K11" i="10"/>
  <c r="K9" i="10"/>
  <c r="K28" i="10"/>
  <c r="H39" i="10"/>
  <c r="G7" i="10"/>
  <c r="G39" i="10" s="1"/>
  <c r="E19" i="33"/>
  <c r="J25" i="9"/>
  <c r="E18" i="33"/>
  <c r="D18" i="33"/>
  <c r="H7" i="7"/>
  <c r="G7" i="7"/>
  <c r="H7" i="34"/>
  <c r="H14" i="34" s="1"/>
  <c r="G7" i="34"/>
  <c r="G14" i="34" s="1"/>
  <c r="J5" i="28"/>
  <c r="J56" i="28" s="1"/>
  <c r="I5" i="28"/>
  <c r="I56" i="28" s="1"/>
  <c r="H5" i="28"/>
  <c r="H56" i="28" s="1"/>
  <c r="C24" i="33" l="1"/>
  <c r="B24" i="33"/>
  <c r="E26" i="33"/>
  <c r="D19" i="33"/>
  <c r="L12" i="9"/>
  <c r="K17" i="7"/>
  <c r="K18" i="7"/>
  <c r="K13" i="7"/>
  <c r="K12" i="7"/>
  <c r="K16" i="7"/>
  <c r="K23" i="7"/>
  <c r="K27" i="7"/>
  <c r="K34" i="7"/>
  <c r="K9" i="34"/>
  <c r="L19" i="9"/>
  <c r="L44" i="28"/>
  <c r="L6" i="28"/>
  <c r="L36" i="28"/>
  <c r="L47" i="28"/>
  <c r="L23" i="28"/>
  <c r="L11" i="28"/>
  <c r="L38" i="28"/>
  <c r="L14" i="28"/>
  <c r="L34" i="28"/>
  <c r="L26" i="28"/>
  <c r="L33" i="28"/>
  <c r="L21" i="28"/>
  <c r="L40" i="28"/>
  <c r="L22" i="28"/>
  <c r="L31" i="28"/>
  <c r="L30" i="28"/>
  <c r="L15" i="28"/>
  <c r="L27" i="28"/>
  <c r="L9" i="28"/>
  <c r="B19" i="33"/>
  <c r="C19" i="33"/>
  <c r="K14" i="10"/>
  <c r="K33" i="7"/>
  <c r="K30" i="7"/>
  <c r="K28" i="7"/>
  <c r="K11" i="7"/>
  <c r="K15" i="7"/>
  <c r="K22" i="7"/>
  <c r="K21" i="7"/>
  <c r="K35" i="7"/>
  <c r="K10" i="7"/>
  <c r="L13" i="28"/>
  <c r="L37" i="28"/>
  <c r="L28" i="28"/>
  <c r="L43" i="28"/>
  <c r="L46" i="28"/>
  <c r="L29" i="28"/>
  <c r="L7" i="28"/>
  <c r="K15" i="8"/>
  <c r="D15" i="33"/>
  <c r="K17" i="8"/>
  <c r="K16" i="8"/>
  <c r="K13" i="8"/>
  <c r="K11" i="8"/>
  <c r="H8" i="8"/>
  <c r="H18" i="8" s="1"/>
  <c r="G8" i="8"/>
  <c r="G18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5" i="9"/>
  <c r="C26" i="33"/>
  <c r="K29" i="7"/>
  <c r="K12" i="8"/>
  <c r="K9" i="8"/>
  <c r="L8" i="24"/>
  <c r="L10" i="24"/>
  <c r="L19" i="22" l="1"/>
  <c r="L11" i="22"/>
  <c r="L21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6" i="1" s="1"/>
  <c r="H11" i="21"/>
  <c r="G11" i="21"/>
  <c r="G17" i="21" s="1"/>
  <c r="B9" i="33" s="1"/>
  <c r="I23" i="22" l="1"/>
  <c r="C12" i="33" s="1"/>
  <c r="H23" i="22"/>
  <c r="B12" i="33" s="1"/>
  <c r="K10" i="1"/>
  <c r="K12" i="1"/>
  <c r="L18" i="22"/>
  <c r="L14" i="22"/>
  <c r="L15" i="22"/>
  <c r="K7" i="36"/>
  <c r="K9" i="36" s="1"/>
  <c r="F11" i="33" s="1"/>
  <c r="K9" i="1"/>
  <c r="K11" i="1"/>
  <c r="K13" i="1"/>
  <c r="K8" i="1"/>
  <c r="F14" i="7" l="1"/>
  <c r="H14" i="7" s="1"/>
  <c r="E14" i="7"/>
  <c r="G14" i="7" s="1"/>
  <c r="F31" i="7"/>
  <c r="H31" i="7" s="1"/>
  <c r="E31" i="7"/>
  <c r="H37" i="7" l="1"/>
  <c r="C18" i="33" s="1"/>
  <c r="G31" i="7"/>
  <c r="K31" i="7" s="1"/>
  <c r="M31" i="7" s="1"/>
  <c r="E37" i="7"/>
  <c r="F37" i="7"/>
  <c r="G37" i="7" l="1"/>
  <c r="B18" i="33" s="1"/>
  <c r="K14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6" i="28" s="1"/>
  <c r="F56" i="28"/>
  <c r="E56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C21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39" i="10" s="1"/>
  <c r="K7" i="7"/>
  <c r="K37" i="7" s="1"/>
  <c r="F18" i="33" l="1"/>
  <c r="K8" i="8"/>
  <c r="K18" i="8" s="1"/>
  <c r="I16" i="1"/>
  <c r="D10" i="33" s="1"/>
  <c r="D21" i="33" s="1"/>
  <c r="J16" i="1"/>
  <c r="E10" i="33" s="1"/>
  <c r="E21" i="33" s="1"/>
  <c r="F15" i="33" l="1"/>
  <c r="F19" i="33"/>
  <c r="K16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8" i="8"/>
  <c r="E18" i="8"/>
  <c r="D24" i="33"/>
  <c r="D26" i="33" s="1"/>
  <c r="G25" i="9"/>
  <c r="F25" i="9"/>
  <c r="E25" i="9"/>
  <c r="F16" i="1"/>
  <c r="E16" i="1"/>
  <c r="F21" i="33" l="1"/>
  <c r="I31" i="20"/>
  <c r="F22" i="33"/>
  <c r="D28" i="33"/>
  <c r="F24" i="33"/>
  <c r="F26" i="33" s="1"/>
  <c r="I40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<sst xmlns="http://schemas.openxmlformats.org/spreadsheetml/2006/main" count="687" uniqueCount="408">
  <si>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</si>
  <si>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</si>
  <si>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</si>
  <si>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</si>
  <si>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</si>
  <si>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</si>
  <si>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</si>
  <si>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</si>
  <si>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</si>
  <si>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</si>
  <si>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</si>
  <si>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</si>
  <si>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</si>
  <si>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</si>
  <si>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</si>
  <si>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</si>
  <si>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</si>
  <si>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</si>
  <si>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</si>
  <si>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</si>
  <si>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</si>
  <si>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</si>
  <si>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</si>
  <si>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</si>
  <si>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</si>
  <si>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</si>
  <si>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</si>
  <si>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</si>
  <si>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</si>
  <si>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</si>
  <si>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</si>
  <si>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</si>
  <si>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</si>
  <si>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</si>
  <si>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</si>
  <si>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</si>
  <si>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</si>
  <si>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</si>
  <si>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</si>
  <si>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</si>
  <si>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</si>
  <si>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</si>
  <si>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</si>
  <si>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</si>
  <si>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</si>
  <si>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</si>
  <si>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</si>
  <si>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</si>
  <si>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</si>
  <si>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</si>
  <si>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</si>
  <si>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</si>
  <si>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</si>
  <si>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</si>
  <si>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</si>
  <si>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</si>
  <si>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</si>
  <si>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</si>
  <si>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</si>
  <si>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</si>
  <si>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</si>
  <si>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</si>
  <si>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</si>
  <si>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</si>
  <si>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</si>
  <si>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</si>
  <si>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</si>
  <si>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</si>
  <si>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</si>
  <si>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</si>
  <si>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</si>
  <si>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</si>
  <si>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</si>
  <si>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</si>
  <si>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</si>
  <si>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</si>
  <si>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</si>
  <si>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</si>
  <si>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</si>
  <si>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</si>
  <si>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</si>
  <si>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</si>
  <si>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</si>
  <si>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</si>
  <si>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</si>
  <si>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</si>
  <si>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</si>
  <si>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</si>
  <si>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</si>
  <si>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</si>
  <si>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</si>
  <si>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</si>
  <si>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</si>
  <si>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</si>
  <si>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</si>
  <si>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</si>
  <si>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</si>
  <si>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</si>
  <si>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</si>
  <si>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</si>
  <si>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</si>
  <si>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</si>
  <si>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</si>
  <si>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</si>
  <si>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</si>
  <si>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</si>
  <si>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</si>
  <si>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</si>
  <si>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</si>
  <si>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</si>
  <si>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</si>
  <si>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</si>
  <si>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</si>
  <si>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</si>
  <si>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</si>
  <si>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</si>
  <si>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</si>
  <si>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</si>
  <si>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</si>
  <si>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</si>
  <si>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</si>
  <si>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</si>
  <si>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</si>
  <si>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</si>
  <si>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</si>
  <si>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</si>
  <si>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</si>
  <si>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</si>
  <si>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</si>
  <si>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</si>
  <si>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</si>
  <si>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</si>
  <si>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</si>
  <si>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</si>
  <si>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</si>
  <si>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</si>
  <si>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</si>
  <si>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</si>
  <si>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</si>
  <si>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</si>
  <si>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</si>
  <si>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</si>
  <si>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</si>
  <si>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</si>
  <si>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</si>
  <si>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</si>
  <si>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</si>
  <si>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</si>
  <si>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</si>
  <si>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</si>
  <si>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</si>
  <si>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</si>
  <si>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</si>
  <si>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</si>
  <si>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</si>
  <si>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</si>
  <si>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</si>
  <si>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</si>
  <si>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</si>
  <si>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</si>
  <si>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</si>
  <si>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</si>
  <si>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</si>
  <si>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</si>
  <si>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</si>
  <si>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</si>
  <si>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</si>
  <si>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</si>
  <si>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</si>
  <si>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</si>
  <si>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</si>
  <si>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</si>
  <si>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</si>
  <si>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</si>
  <si>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</si>
  <si>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</si>
  <si>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</si>
  <si>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</si>
  <si>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</si>
  <si>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</si>
  <si>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</si>
  <si>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</si>
  <si>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</si>
  <si>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</si>
  <si>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</si>
  <si>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</si>
  <si>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</si>
  <si>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</si>
  <si>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</si>
  <si>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</si>
  <si>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</si>
  <si>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</si>
  <si>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</si>
  <si>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</si>
  <si>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</si>
  <si>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</si>
  <si>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</si>
  <si>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</si>
  <si>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</si>
  <si>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</si>
  <si>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</si>
  <si>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</si>
  <si>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</si>
  <si>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</si>
  <si>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</si>
  <si>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</si>
  <si>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</si>
  <si>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</si>
  <si>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</si>
  <si>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</si>
  <si>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</si>
  <si>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</si>
  <si>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</si>
  <si>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</si>
  <si>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</si>
  <si>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</si>
  <si>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</si>
  <si>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</si>
  <si>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</si>
  <si>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</si>
  <si>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</si>
  <si>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</si>
  <si>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</si>
  <si>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</si>
  <si>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</si>
  <si>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</si>
  <si>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</si>
  <si>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</si>
  <si>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</si>
  <si>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</si>
  <si>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</si>
  <si>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</si>
  <si>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</si>
  <si>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</si>
  <si>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</si>
  <si>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</si>
  <si>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</si>
  <si>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</si>
  <si>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</si>
  <si>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</si>
  <si>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</si>
  <si>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</si>
  <si>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</si>
  <si>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</si>
  <si>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</si>
  <si>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</si>
  <si>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</si>
  <si>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</si>
  <si>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</si>
  <si>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</si>
  <si>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</si>
  <si>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</si>
  <si>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</si>
  <si>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</si>
  <si>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</si>
  <si>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</si>
  <si>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</si>
  <si>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</si>
  <si>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</si>
  <si>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</si>
  <si>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</si>
  <si>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</si>
  <si>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</si>
  <si>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</si>
  <si>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</si>
  <si>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</si>
  <si>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</si>
  <si>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LOPEZ GOMEZ ERIKA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</si>
  <si>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</si>
  <si>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</si>
  <si>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</si>
  <si>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</si>
  <si>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</si>
  <si>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</si>
  <si>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</si>
  <si>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</si>
  <si>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</si>
  <si>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</si>
  <si>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</si>
  <si>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</si>
  <si>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</si>
  <si>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</si>
  <si>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</si>
  <si>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</si>
  <si>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</si>
  <si>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</si>
  <si>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</si>
  <si>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</si>
  <si>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</si>
  <si>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</si>
  <si>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</si>
  <si>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</si>
  <si>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</si>
  <si>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</si>
  <si>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</si>
  <si>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</si>
  <si>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</si>
  <si>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</si>
  <si>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</si>
  <si>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</si>
  <si>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</si>
  <si>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</si>
  <si>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</si>
  <si>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</si>
  <si>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</si>
  <si>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</si>
  <si>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</si>
  <si>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</si>
  <si>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</si>
  <si>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</si>
  <si>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</si>
  <si>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</si>
  <si>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</si>
  <si>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</si>
  <si>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</si>
  <si>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</si>
  <si>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</si>
  <si>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</si>
  <si>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</si>
  <si>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</si>
  <si>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</si>
  <si>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</si>
  <si>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</si>
  <si>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</si>
  <si>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</si>
  <si>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</si>
  <si>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</si>
  <si>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</si>
  <si>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</si>
  <si>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</si>
  <si>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</si>
  <si>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</si>
  <si>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</si>
  <si>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</si>
  <si>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</si>
  <si>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</si>
  <si>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</si>
  <si>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</si>
  <si>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</si>
  <si>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</si>
  <si>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</si>
  <si>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</si>
  <si>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</si>
  <si>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</si>
  <si>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</si>
  <si>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</si>
  <si>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</si>
  <si>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</si>
  <si>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</si>
  <si>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</si>
  <si>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</si>
  <si>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</si>
  <si>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</si>
  <si>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</si>
  <si>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</si>
  <si>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</si>
  <si>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</si>
  <si>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</si>
  <si>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</si>
  <si>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</si>
  <si>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</si>
  <si>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</si>
  <si>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</si>
  <si>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</si>
  <si>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</si>
  <si>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</si>
  <si>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</si>
  <si>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</si>
  <si>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</si>
  <si>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</si>
  <si>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</si>
  <si>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</si>
  <si>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</si>
  <si>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</si>
  <si>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</si>
  <si>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7 MESES PARA AGUINALDO TRABAJO HASTA 15 MAR Y REGRESO EL 16 DE AGOSTO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</si>
  <si>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</si>
  <si>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</si>
  <si>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</si>
  <si>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</si>
  <si>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</si>
  <si>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</si>
  <si>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</si>
  <si>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</si>
  <si>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</si>
  <si>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</si>
  <si>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</si>
  <si>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</si>
  <si>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</si>
  <si>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</si>
  <si>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</si>
  <si>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</si>
  <si>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>GONZALEZ GONZALEZ ANA LAURA</t>
  </si>
  <si>
    <t>ENCARGADA DEL DEPARTAMENTO  DE DEPORTES</t>
  </si>
  <si>
    <t xml:space="preserve">ABUNDIS MUÑOZ JOSE ALFREDO </t>
  </si>
  <si>
    <t>AUXILIAR DE INTENDENCIA C</t>
  </si>
  <si>
    <t>SEGUNDA QUINCENA DE OCTUBRE DE 2020</t>
  </si>
  <si>
    <t>31 OCTUBRE DE 2020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</si>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</sst>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0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2" borderId="0" xfId="0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4" fontId="5" fillId="0" borderId="0" xfId="2" applyFont="1" applyFill="1" applyBorder="1"/>
    <xf numFmtId="43" fontId="11" fillId="0" borderId="0" xfId="0" applyNumberFormat="1" applyFont="1" applyFill="1"/>
    <xf numFmtId="165" fontId="11" fillId="0" borderId="0" xfId="0" applyNumberFormat="1" applyFont="1" applyFill="1"/>
    <xf numFmtId="14" fontId="11" fillId="0" borderId="0" xfId="0" applyNumberFormat="1" applyFont="1" applyFill="1"/>
    <xf numFmtId="43" fontId="8" fillId="0" borderId="0" xfId="0" applyNumberFormat="1" applyFont="1"/>
    <xf numFmtId="165" fontId="8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143</v>
      </c>
      <c r="I2" s="21"/>
      <c r="L2" s="22" t="str">
        <f>+PRESIDENCIA!L2</f>
        <v>31 OCTUBRE DE 2020</v>
      </c>
    </row>
    <row r="3" spans="2:15" x14ac:dyDescent="0.2">
      <c r="E3" s="56" t="str">
        <f>+PRESIDENCIA!E3</f>
        <v>SEGUNDA QUINCENA DE OCTUBRE DE 2020</v>
      </c>
      <c r="I3" s="57"/>
    </row>
    <row r="4" spans="2:15" x14ac:dyDescent="0.2">
      <c r="E4" s="57" t="s">
        <v>25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172</v>
      </c>
      <c r="C7" s="27"/>
      <c r="D7" s="15" t="s">
        <v>48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175</v>
      </c>
      <c r="C8" s="27"/>
      <c r="D8" s="15" t="s">
        <v>48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169</v>
      </c>
      <c r="C9" s="27"/>
      <c r="D9" s="15" t="s">
        <v>48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171</v>
      </c>
      <c r="C10" s="27"/>
      <c r="D10" s="15" t="s">
        <v>48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47</v>
      </c>
    </row>
    <row r="11" spans="2:15" ht="24.95" customHeight="1" x14ac:dyDescent="0.2">
      <c r="B11" t="s">
        <v>167</v>
      </c>
      <c r="C11" s="27"/>
      <c r="D11" s="15" t="s">
        <v>48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174</v>
      </c>
      <c r="C12" s="27"/>
      <c r="D12" s="15" t="s">
        <v>48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170</v>
      </c>
      <c r="C13" s="27"/>
      <c r="D13" s="15" t="s">
        <v>48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173</v>
      </c>
      <c r="C14" s="27"/>
      <c r="D14" s="15" t="s">
        <v>48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168</v>
      </c>
      <c r="C15" s="27"/>
      <c r="D15" s="15" t="s">
        <v>48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X41"/>
  <sheetViews>
    <sheetView topLeftCell="A4"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3" width="11.42578125" style="48"/>
    <col min="14" max="14" width="11.42578125" style="14"/>
    <col min="15" max="15" width="25.28515625" style="19" bestFit="1" customWidth="1"/>
    <col min="16" max="16" width="21.42578125" style="14" bestFit="1" customWidth="1"/>
    <col min="17" max="17" width="12.140625" style="14" bestFit="1" customWidth="1"/>
    <col min="18" max="18" width="11.28515625" style="14" bestFit="1" customWidth="1"/>
    <col min="19" max="16384" width="11.42578125" style="14"/>
  </cols>
  <sheetData>
    <row r="1" spans="2:2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4" ht="15" x14ac:dyDescent="0.25">
      <c r="E2" s="21" t="s">
        <v>110</v>
      </c>
      <c r="F2" s="19"/>
      <c r="G2" s="19"/>
      <c r="H2" s="19"/>
      <c r="I2" s="21"/>
      <c r="J2" s="19"/>
      <c r="K2" s="19"/>
      <c r="L2" s="22" t="str">
        <f>PRESIDENCIA!L2</f>
        <v>31 OCTUBRE DE 2020</v>
      </c>
    </row>
    <row r="3" spans="2:24" x14ac:dyDescent="0.2">
      <c r="E3" s="22" t="str">
        <f>PRESIDENCIA!E3</f>
        <v>SEGUNDA QUINCENA DE OCTUBRE DE 2020</v>
      </c>
      <c r="F3" s="19"/>
      <c r="G3" s="19"/>
      <c r="H3" s="19"/>
      <c r="I3" s="22"/>
      <c r="J3" s="19"/>
      <c r="K3" s="19"/>
    </row>
    <row r="4" spans="2:24" ht="1.5" customHeight="1" x14ac:dyDescent="0.2">
      <c r="E4" s="57"/>
      <c r="F4" s="19"/>
      <c r="G4" s="19"/>
      <c r="H4" s="19"/>
      <c r="I4" s="57"/>
      <c r="J4" s="19"/>
      <c r="K4" s="19"/>
    </row>
    <row r="5" spans="2:24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24" ht="1.5" customHeight="1" x14ac:dyDescent="0.2">
      <c r="E6" s="48"/>
      <c r="F6" s="48"/>
    </row>
    <row r="7" spans="2:24" ht="45" x14ac:dyDescent="0.2">
      <c r="B7" s="16" t="s">
        <v>281</v>
      </c>
      <c r="C7" s="69"/>
      <c r="D7" s="70" t="s">
        <v>111</v>
      </c>
      <c r="E7" s="35">
        <v>23787.57</v>
      </c>
      <c r="F7" s="35">
        <v>3787.57</v>
      </c>
      <c r="G7" s="7">
        <f t="shared" ref="G7:G35" si="0">+E7/2</f>
        <v>11893.785</v>
      </c>
      <c r="H7" s="7">
        <f t="shared" ref="H7:H35" si="1">+F7/2</f>
        <v>1893.7850000000001</v>
      </c>
      <c r="I7" s="7"/>
      <c r="J7" s="7">
        <v>0</v>
      </c>
      <c r="K7" s="7">
        <f t="shared" ref="K7:K30" si="2">G7-H7+I7-J7</f>
        <v>10000</v>
      </c>
      <c r="L7" s="13"/>
      <c r="M7" s="120"/>
      <c r="N7" s="33"/>
      <c r="O7" s="33"/>
    </row>
    <row r="8" spans="2:24" ht="24.95" customHeight="1" x14ac:dyDescent="0.2">
      <c r="B8" s="16" t="s">
        <v>244</v>
      </c>
      <c r="C8" s="27"/>
      <c r="D8" s="36" t="s">
        <v>367</v>
      </c>
      <c r="E8" s="35">
        <v>14123.28</v>
      </c>
      <c r="F8" s="35">
        <v>1723.28</v>
      </c>
      <c r="G8" s="7">
        <f t="shared" ref="G8:G14" si="3">+E8/2</f>
        <v>7061.64</v>
      </c>
      <c r="H8" s="7">
        <f t="shared" ref="H8:H14" si="4">+F8/2</f>
        <v>861.64</v>
      </c>
      <c r="I8" s="7"/>
      <c r="J8" s="28"/>
      <c r="K8" s="7">
        <f>G8-H8+I8-J8</f>
        <v>6200</v>
      </c>
      <c r="L8" s="13"/>
      <c r="M8" s="121"/>
      <c r="N8" s="29"/>
      <c r="O8" s="124"/>
      <c r="P8" s="125"/>
      <c r="Q8" s="126"/>
      <c r="R8" s="126"/>
      <c r="T8" s="31"/>
      <c r="U8" s="31"/>
      <c r="W8" s="31"/>
      <c r="X8" s="31"/>
    </row>
    <row r="9" spans="2:24" ht="22.5" x14ac:dyDescent="0.2">
      <c r="B9" s="16" t="s">
        <v>390</v>
      </c>
      <c r="C9" s="69"/>
      <c r="D9" s="70" t="s">
        <v>391</v>
      </c>
      <c r="E9" s="7">
        <v>8824.15</v>
      </c>
      <c r="F9" s="7">
        <v>724.15</v>
      </c>
      <c r="G9" s="7">
        <f t="shared" ref="G9" si="5">+E9/2</f>
        <v>4412.0749999999998</v>
      </c>
      <c r="H9" s="7">
        <f t="shared" ref="H9" si="6">+F9/2</f>
        <v>362.07499999999999</v>
      </c>
      <c r="I9" s="7"/>
      <c r="J9" s="7"/>
      <c r="K9" s="7">
        <f t="shared" ref="K9" si="7">G9-H9+I9-J9</f>
        <v>4050</v>
      </c>
      <c r="L9" s="13"/>
      <c r="M9" s="122">
        <v>44027</v>
      </c>
      <c r="N9" s="33"/>
      <c r="P9" s="31"/>
      <c r="Q9" s="31"/>
    </row>
    <row r="10" spans="2:24" ht="24.75" customHeight="1" x14ac:dyDescent="0.2">
      <c r="B10" s="2" t="s">
        <v>302</v>
      </c>
      <c r="C10" s="5"/>
      <c r="D10" s="37" t="s">
        <v>368</v>
      </c>
      <c r="E10" s="34">
        <v>12088.69</v>
      </c>
      <c r="F10" s="34">
        <v>1288.69</v>
      </c>
      <c r="G10" s="7">
        <f t="shared" si="3"/>
        <v>6044.3450000000003</v>
      </c>
      <c r="H10" s="7">
        <f t="shared" si="4"/>
        <v>644.34500000000003</v>
      </c>
      <c r="I10" s="3"/>
      <c r="J10" s="3"/>
      <c r="K10" s="7">
        <f t="shared" si="2"/>
        <v>5400</v>
      </c>
      <c r="L10" s="13"/>
      <c r="M10" s="120"/>
      <c r="N10" s="33"/>
      <c r="O10"/>
      <c r="P10"/>
      <c r="Q10" s="123"/>
    </row>
    <row r="11" spans="2:24" ht="24.95" customHeight="1" x14ac:dyDescent="0.2">
      <c r="B11" s="16" t="s">
        <v>287</v>
      </c>
      <c r="C11" s="69"/>
      <c r="D11" s="37" t="s">
        <v>368</v>
      </c>
      <c r="E11" s="35">
        <v>12826.8</v>
      </c>
      <c r="F11" s="35">
        <v>1446.3491599999995</v>
      </c>
      <c r="G11" s="7">
        <f t="shared" si="3"/>
        <v>6413.4</v>
      </c>
      <c r="H11" s="7">
        <f t="shared" si="4"/>
        <v>723.17457999999976</v>
      </c>
      <c r="I11" s="7"/>
      <c r="J11" s="7">
        <v>2</v>
      </c>
      <c r="K11" s="7">
        <f t="shared" si="2"/>
        <v>5688.2254199999998</v>
      </c>
      <c r="L11" s="13"/>
      <c r="M11" s="120"/>
      <c r="N11" s="33"/>
      <c r="O11" s="33"/>
    </row>
    <row r="12" spans="2:24" ht="24.95" customHeight="1" x14ac:dyDescent="0.2">
      <c r="B12" s="16" t="s">
        <v>292</v>
      </c>
      <c r="C12" s="69"/>
      <c r="D12" s="70" t="s">
        <v>118</v>
      </c>
      <c r="E12" s="35">
        <v>9819.6</v>
      </c>
      <c r="F12" s="35">
        <v>883.42240000000027</v>
      </c>
      <c r="G12" s="7">
        <f t="shared" si="3"/>
        <v>4909.8</v>
      </c>
      <c r="H12" s="7">
        <f t="shared" si="4"/>
        <v>441.71120000000013</v>
      </c>
      <c r="I12" s="7"/>
      <c r="J12" s="7">
        <v>0</v>
      </c>
      <c r="K12" s="7">
        <f t="shared" si="2"/>
        <v>4468.0888000000004</v>
      </c>
      <c r="L12" s="13"/>
      <c r="M12" s="120"/>
      <c r="N12" s="33"/>
    </row>
    <row r="13" spans="2:24" ht="24.95" customHeight="1" x14ac:dyDescent="0.2">
      <c r="B13" s="16" t="s">
        <v>288</v>
      </c>
      <c r="C13" s="69"/>
      <c r="D13" s="70" t="s">
        <v>116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  <c r="M13" s="120"/>
      <c r="N13" s="33"/>
    </row>
    <row r="14" spans="2:24" ht="24.95" customHeight="1" x14ac:dyDescent="0.2">
      <c r="B14" s="16" t="s">
        <v>289</v>
      </c>
      <c r="C14" s="69"/>
      <c r="D14" s="70" t="s">
        <v>117</v>
      </c>
      <c r="E14" s="35">
        <f>4842.01*2</f>
        <v>9684.02</v>
      </c>
      <c r="F14" s="35">
        <f>430.86*2</f>
        <v>861.72</v>
      </c>
      <c r="G14" s="7">
        <f t="shared" si="3"/>
        <v>4842.01</v>
      </c>
      <c r="H14" s="7">
        <f t="shared" si="4"/>
        <v>430.86</v>
      </c>
      <c r="I14" s="7"/>
      <c r="J14" s="7"/>
      <c r="K14" s="7">
        <f t="shared" si="2"/>
        <v>4411.1500000000005</v>
      </c>
      <c r="L14" s="13"/>
      <c r="M14" s="120"/>
      <c r="N14" s="33"/>
      <c r="P14" s="19"/>
      <c r="Q14" s="31"/>
    </row>
    <row r="15" spans="2:24" ht="24.95" customHeight="1" x14ac:dyDescent="0.2">
      <c r="B15" s="16" t="s">
        <v>293</v>
      </c>
      <c r="C15" s="69"/>
      <c r="D15" s="70" t="s">
        <v>119</v>
      </c>
      <c r="E15" s="7">
        <v>13614.64</v>
      </c>
      <c r="F15" s="7">
        <v>1614.64</v>
      </c>
      <c r="G15" s="7">
        <f t="shared" si="0"/>
        <v>6807.32</v>
      </c>
      <c r="H15" s="7">
        <f t="shared" si="1"/>
        <v>807.32</v>
      </c>
      <c r="I15" s="7"/>
      <c r="J15" s="7"/>
      <c r="K15" s="7">
        <f t="shared" si="2"/>
        <v>6000</v>
      </c>
      <c r="L15" s="13"/>
      <c r="M15" s="120"/>
      <c r="N15" s="33"/>
    </row>
    <row r="16" spans="2:24" ht="24.95" customHeight="1" x14ac:dyDescent="0.2">
      <c r="B16" s="2" t="s">
        <v>294</v>
      </c>
      <c r="C16" s="5"/>
      <c r="D16" s="37" t="s">
        <v>120</v>
      </c>
      <c r="E16" s="34">
        <v>12088.69</v>
      </c>
      <c r="F16" s="34">
        <v>1288.69</v>
      </c>
      <c r="G16" s="7">
        <f t="shared" si="0"/>
        <v>6044.3450000000003</v>
      </c>
      <c r="H16" s="7">
        <f t="shared" si="1"/>
        <v>644.34500000000003</v>
      </c>
      <c r="I16" s="3"/>
      <c r="J16" s="3"/>
      <c r="K16" s="7">
        <f t="shared" si="2"/>
        <v>5400</v>
      </c>
      <c r="L16" s="13"/>
      <c r="M16" s="120"/>
      <c r="N16" s="33"/>
      <c r="O16"/>
      <c r="P16"/>
      <c r="Q16"/>
    </row>
    <row r="17" spans="2:17" ht="21.95" customHeight="1" x14ac:dyDescent="0.2">
      <c r="B17" s="16" t="s">
        <v>282</v>
      </c>
      <c r="C17" s="69"/>
      <c r="D17" s="70" t="s">
        <v>133</v>
      </c>
      <c r="E17" s="35">
        <v>8705.1</v>
      </c>
      <c r="F17" s="35">
        <v>705.1</v>
      </c>
      <c r="G17" s="7">
        <f t="shared" si="0"/>
        <v>4352.55</v>
      </c>
      <c r="H17" s="7">
        <f t="shared" si="1"/>
        <v>352.55</v>
      </c>
      <c r="I17" s="7"/>
      <c r="J17" s="7"/>
      <c r="K17" s="7">
        <f t="shared" si="2"/>
        <v>4000</v>
      </c>
      <c r="L17" s="13"/>
      <c r="M17" s="120"/>
      <c r="N17" s="33"/>
    </row>
    <row r="18" spans="2:17" customFormat="1" ht="24.95" customHeight="1" x14ac:dyDescent="0.2">
      <c r="B18" s="16" t="s">
        <v>284</v>
      </c>
      <c r="C18" s="69"/>
      <c r="D18" s="70" t="s">
        <v>113</v>
      </c>
      <c r="E18" s="35">
        <v>19626.599999999999</v>
      </c>
      <c r="F18" s="35">
        <v>2898.7864399999999</v>
      </c>
      <c r="G18" s="7">
        <f t="shared" si="0"/>
        <v>9813.2999999999993</v>
      </c>
      <c r="H18" s="7">
        <f t="shared" si="1"/>
        <v>1449.3932199999999</v>
      </c>
      <c r="I18" s="7"/>
      <c r="J18" s="7">
        <v>9</v>
      </c>
      <c r="K18" s="7">
        <f t="shared" si="2"/>
        <v>8354.9067799999993</v>
      </c>
      <c r="L18" s="13"/>
      <c r="M18" s="120"/>
      <c r="N18" s="33"/>
      <c r="O18" s="19"/>
      <c r="P18" s="14"/>
      <c r="Q18" s="14"/>
    </row>
    <row r="19" spans="2:17" ht="21.95" customHeight="1" x14ac:dyDescent="0.2">
      <c r="B19" s="12" t="s">
        <v>268</v>
      </c>
      <c r="C19" s="74"/>
      <c r="D19" s="117" t="s">
        <v>368</v>
      </c>
      <c r="E19" s="48">
        <v>8139.7</v>
      </c>
      <c r="F19" s="48">
        <v>639.70000000000005</v>
      </c>
      <c r="G19" s="7">
        <f>+E19/2</f>
        <v>4069.85</v>
      </c>
      <c r="H19" s="7">
        <f>+F19/2</f>
        <v>319.85000000000002</v>
      </c>
      <c r="I19" s="7"/>
      <c r="J19" s="7"/>
      <c r="K19" s="7">
        <f>+G19-H19+I19-J19</f>
        <v>3750</v>
      </c>
      <c r="L19" s="13"/>
      <c r="M19" s="31"/>
      <c r="N19" s="29"/>
      <c r="O19" s="14"/>
      <c r="Q19" s="19"/>
    </row>
    <row r="20" spans="2:17" ht="24.75" customHeight="1" x14ac:dyDescent="0.2">
      <c r="B20" s="16" t="s">
        <v>238</v>
      </c>
      <c r="C20" s="16"/>
      <c r="D20" s="116" t="s">
        <v>403</v>
      </c>
      <c r="E20" s="35">
        <v>6396.5</v>
      </c>
      <c r="F20" s="35">
        <v>196.5</v>
      </c>
      <c r="G20" s="7">
        <f>+E20/2</f>
        <v>3198.25</v>
      </c>
      <c r="H20" s="7">
        <f>+F20/2</f>
        <v>98.25</v>
      </c>
      <c r="I20" s="7"/>
      <c r="J20" s="28"/>
      <c r="K20" s="7">
        <f>G20-H20+I20-J20</f>
        <v>3100</v>
      </c>
      <c r="L20" s="13"/>
      <c r="M20" s="31"/>
      <c r="N20" s="29"/>
      <c r="O20" s="14"/>
    </row>
    <row r="21" spans="2:17" ht="21.95" customHeight="1" x14ac:dyDescent="0.2">
      <c r="B21" s="2" t="s">
        <v>297</v>
      </c>
      <c r="C21" s="5"/>
      <c r="D21" s="37" t="s">
        <v>123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  <c r="M21" s="120"/>
      <c r="N21" s="33"/>
      <c r="O21"/>
      <c r="P21"/>
      <c r="Q21"/>
    </row>
    <row r="22" spans="2:17" ht="24.95" customHeight="1" x14ac:dyDescent="0.2">
      <c r="B22" s="2" t="s">
        <v>295</v>
      </c>
      <c r="C22" s="5"/>
      <c r="D22" s="37" t="s">
        <v>121</v>
      </c>
      <c r="E22" s="34">
        <v>12088.69</v>
      </c>
      <c r="F22" s="34">
        <v>1288.69</v>
      </c>
      <c r="G22" s="7">
        <f t="shared" si="0"/>
        <v>6044.3450000000003</v>
      </c>
      <c r="H22" s="7">
        <f t="shared" si="1"/>
        <v>644.34500000000003</v>
      </c>
      <c r="I22" s="3"/>
      <c r="J22" s="3">
        <v>1</v>
      </c>
      <c r="K22" s="7">
        <f t="shared" si="2"/>
        <v>5399</v>
      </c>
      <c r="L22" s="13"/>
      <c r="M22" s="120"/>
      <c r="N22" s="33"/>
      <c r="O22"/>
      <c r="P22"/>
      <c r="Q22"/>
    </row>
    <row r="23" spans="2:17" ht="24.95" customHeight="1" x14ac:dyDescent="0.2">
      <c r="B23" s="2" t="s">
        <v>299</v>
      </c>
      <c r="C23" s="5"/>
      <c r="D23" s="37" t="s">
        <v>125</v>
      </c>
      <c r="E23" s="34">
        <v>12088.69</v>
      </c>
      <c r="F23" s="34">
        <v>1288.69</v>
      </c>
      <c r="G23" s="7">
        <f t="shared" si="0"/>
        <v>6044.3450000000003</v>
      </c>
      <c r="H23" s="7">
        <f t="shared" si="1"/>
        <v>644.34500000000003</v>
      </c>
      <c r="I23" s="3"/>
      <c r="J23" s="3"/>
      <c r="K23" s="7">
        <f t="shared" si="2"/>
        <v>5400</v>
      </c>
      <c r="L23" s="13"/>
      <c r="M23" s="120"/>
      <c r="N23" s="33"/>
      <c r="O23"/>
      <c r="P23"/>
      <c r="Q23"/>
    </row>
    <row r="24" spans="2:17" ht="24.75" customHeight="1" x14ac:dyDescent="0.2">
      <c r="B24" s="12" t="s">
        <v>252</v>
      </c>
      <c r="C24" s="73"/>
      <c r="D24" s="116" t="s">
        <v>22</v>
      </c>
      <c r="E24" s="35">
        <v>8705.1</v>
      </c>
      <c r="F24" s="35">
        <v>705.1</v>
      </c>
      <c r="G24" s="7">
        <f t="shared" ref="G24:H26" si="8">+E24/2</f>
        <v>4352.55</v>
      </c>
      <c r="H24" s="7">
        <f t="shared" si="8"/>
        <v>352.55</v>
      </c>
      <c r="I24" s="7"/>
      <c r="J24" s="7"/>
      <c r="K24" s="7">
        <f>+G24-H24+I24-J24</f>
        <v>4000</v>
      </c>
      <c r="L24" s="13"/>
      <c r="M24" s="31"/>
      <c r="N24" s="29"/>
      <c r="O24" s="14"/>
      <c r="Q24" s="33"/>
    </row>
    <row r="25" spans="2:17" ht="24.75" customHeight="1" x14ac:dyDescent="0.2">
      <c r="B25" s="12" t="s">
        <v>213</v>
      </c>
      <c r="C25" s="16"/>
      <c r="D25" s="117" t="s">
        <v>404</v>
      </c>
      <c r="E25" s="48">
        <v>7334.48</v>
      </c>
      <c r="F25" s="48">
        <v>334.48</v>
      </c>
      <c r="G25" s="7">
        <f t="shared" si="8"/>
        <v>3667.24</v>
      </c>
      <c r="H25" s="7">
        <f t="shared" si="8"/>
        <v>167.24</v>
      </c>
      <c r="I25" s="7"/>
      <c r="J25" s="28"/>
      <c r="K25" s="7">
        <f t="shared" ref="K25" si="9">G25-H25+I25-J25</f>
        <v>3500</v>
      </c>
      <c r="L25" s="13"/>
      <c r="M25" s="31"/>
      <c r="N25" s="29"/>
      <c r="O25" s="14"/>
    </row>
    <row r="26" spans="2:17" ht="24.95" customHeight="1" x14ac:dyDescent="0.2">
      <c r="B26" s="16" t="s">
        <v>181</v>
      </c>
      <c r="C26" s="27"/>
      <c r="D26" s="112" t="s">
        <v>385</v>
      </c>
      <c r="E26" s="108">
        <v>6733.12</v>
      </c>
      <c r="F26" s="108">
        <v>233.12</v>
      </c>
      <c r="G26" s="86">
        <f t="shared" si="8"/>
        <v>3366.56</v>
      </c>
      <c r="H26" s="86">
        <f t="shared" si="8"/>
        <v>116.56</v>
      </c>
      <c r="I26" s="86"/>
      <c r="J26" s="86"/>
      <c r="K26" s="86">
        <f t="shared" ref="K26" si="10">G26-H26+I26-J26</f>
        <v>3250</v>
      </c>
      <c r="L26" s="13"/>
      <c r="M26" s="31"/>
      <c r="N26" s="29"/>
      <c r="O26" s="14"/>
    </row>
    <row r="27" spans="2:17" customFormat="1" ht="24.95" customHeight="1" x14ac:dyDescent="0.2">
      <c r="B27" s="2" t="s">
        <v>301</v>
      </c>
      <c r="C27" s="5"/>
      <c r="D27" s="37" t="s">
        <v>128</v>
      </c>
      <c r="E27" s="34">
        <v>10745.24</v>
      </c>
      <c r="F27" s="34">
        <v>1045.24</v>
      </c>
      <c r="G27" s="7">
        <f t="shared" si="0"/>
        <v>5372.62</v>
      </c>
      <c r="H27" s="7">
        <f t="shared" si="1"/>
        <v>522.62</v>
      </c>
      <c r="I27" s="3"/>
      <c r="J27" s="3"/>
      <c r="K27" s="7">
        <f t="shared" si="2"/>
        <v>4850</v>
      </c>
      <c r="L27" s="13"/>
      <c r="M27" s="120"/>
      <c r="N27" s="33"/>
    </row>
    <row r="28" spans="2:17" customFormat="1" ht="24.95" customHeight="1" x14ac:dyDescent="0.2">
      <c r="B28" s="16" t="s">
        <v>286</v>
      </c>
      <c r="C28" s="69"/>
      <c r="D28" s="70" t="s">
        <v>115</v>
      </c>
      <c r="E28" s="35">
        <v>14886.24</v>
      </c>
      <c r="F28" s="35">
        <v>1886.25</v>
      </c>
      <c r="G28" s="7">
        <f t="shared" si="0"/>
        <v>7443.12</v>
      </c>
      <c r="H28" s="7">
        <f t="shared" si="1"/>
        <v>943.125</v>
      </c>
      <c r="I28" s="7"/>
      <c r="J28" s="7"/>
      <c r="K28" s="7">
        <f t="shared" si="2"/>
        <v>6499.9949999999999</v>
      </c>
      <c r="L28" s="13"/>
      <c r="M28" s="120"/>
      <c r="N28" s="33"/>
      <c r="O28" s="19"/>
      <c r="P28" s="14"/>
      <c r="Q28" s="14"/>
    </row>
    <row r="29" spans="2:17" customFormat="1" ht="24.95" customHeight="1" x14ac:dyDescent="0.2">
      <c r="B29" s="16" t="s">
        <v>300</v>
      </c>
      <c r="C29" s="27"/>
      <c r="D29" s="36" t="s">
        <v>127</v>
      </c>
      <c r="E29" s="35">
        <v>12600</v>
      </c>
      <c r="F29" s="35">
        <v>1397.9046799999996</v>
      </c>
      <c r="G29" s="7">
        <f t="shared" si="0"/>
        <v>6300</v>
      </c>
      <c r="H29" s="7">
        <f t="shared" si="1"/>
        <v>698.95233999999982</v>
      </c>
      <c r="I29" s="7"/>
      <c r="J29" s="7"/>
      <c r="K29" s="7">
        <f t="shared" si="2"/>
        <v>5601.0476600000002</v>
      </c>
      <c r="L29" s="13"/>
      <c r="M29" s="120"/>
      <c r="N29" s="33"/>
      <c r="O29" s="29"/>
      <c r="P29" s="14"/>
      <c r="Q29" s="14"/>
    </row>
    <row r="30" spans="2:17" customFormat="1" ht="24.95" customHeight="1" x14ac:dyDescent="0.2">
      <c r="B30" s="16" t="s">
        <v>283</v>
      </c>
      <c r="C30" s="69"/>
      <c r="D30" s="70" t="s">
        <v>112</v>
      </c>
      <c r="E30" s="35">
        <v>19626.599999999999</v>
      </c>
      <c r="F30" s="35">
        <v>2898.7864399999999</v>
      </c>
      <c r="G30" s="7">
        <f t="shared" si="0"/>
        <v>9813.2999999999993</v>
      </c>
      <c r="H30" s="7">
        <f t="shared" si="1"/>
        <v>1449.3932199999999</v>
      </c>
      <c r="I30" s="7"/>
      <c r="J30" s="7"/>
      <c r="K30" s="7">
        <f t="shared" si="2"/>
        <v>8363.9067799999993</v>
      </c>
      <c r="L30" s="13"/>
      <c r="M30" s="120"/>
      <c r="N30" s="33"/>
      <c r="O30" s="19"/>
      <c r="P30" s="19"/>
      <c r="Q30" s="31"/>
    </row>
    <row r="31" spans="2:17" customFormat="1" ht="24.95" customHeight="1" x14ac:dyDescent="0.2">
      <c r="B31" s="16" t="s">
        <v>291</v>
      </c>
      <c r="C31" s="69"/>
      <c r="D31" s="70" t="s">
        <v>378</v>
      </c>
      <c r="E31" s="35">
        <f>4842.01*2</f>
        <v>9684.02</v>
      </c>
      <c r="F31" s="35">
        <f>430.86*2</f>
        <v>861.72</v>
      </c>
      <c r="G31" s="7">
        <f t="shared" si="0"/>
        <v>4842.01</v>
      </c>
      <c r="H31" s="7">
        <f t="shared" si="1"/>
        <v>430.86</v>
      </c>
      <c r="I31" s="7"/>
      <c r="J31" s="7"/>
      <c r="K31" s="7">
        <f t="shared" ref="K31:K35" si="11">G31-H31+I31-J31</f>
        <v>4411.1500000000005</v>
      </c>
      <c r="L31" s="13"/>
      <c r="M31" s="120">
        <f>+K31*2</f>
        <v>8822.3000000000011</v>
      </c>
      <c r="N31" s="33"/>
      <c r="O31" s="19"/>
      <c r="P31" s="19"/>
      <c r="Q31" s="31"/>
    </row>
    <row r="32" spans="2:17" s="66" customFormat="1" ht="29.25" customHeight="1" x14ac:dyDescent="0.2">
      <c r="B32" s="66" t="s">
        <v>311</v>
      </c>
      <c r="C32" s="107"/>
      <c r="D32" s="89" t="s">
        <v>387</v>
      </c>
      <c r="E32" s="35">
        <v>12343.01</v>
      </c>
      <c r="F32" s="35">
        <v>1343.01</v>
      </c>
      <c r="G32" s="86">
        <f>+E32/2</f>
        <v>6171.5050000000001</v>
      </c>
      <c r="H32" s="86">
        <f>+F32/2</f>
        <v>671.505</v>
      </c>
      <c r="I32" s="86"/>
      <c r="J32" s="86"/>
      <c r="K32" s="86">
        <f>G32-H32+I32-J32</f>
        <v>5500</v>
      </c>
      <c r="L32" s="105"/>
      <c r="M32" s="120"/>
    </row>
    <row r="33" spans="2:21" customFormat="1" ht="24.95" customHeight="1" x14ac:dyDescent="0.2">
      <c r="B33" s="2" t="s">
        <v>296</v>
      </c>
      <c r="C33" s="5"/>
      <c r="D33" s="37" t="s">
        <v>122</v>
      </c>
      <c r="E33" s="34">
        <v>12088.69</v>
      </c>
      <c r="F33" s="34">
        <v>1288.69</v>
      </c>
      <c r="G33" s="7">
        <f t="shared" si="0"/>
        <v>6044.3450000000003</v>
      </c>
      <c r="H33" s="7">
        <f t="shared" si="1"/>
        <v>644.34500000000003</v>
      </c>
      <c r="I33" s="3"/>
      <c r="J33" s="3"/>
      <c r="K33" s="7">
        <f t="shared" si="11"/>
        <v>5400</v>
      </c>
      <c r="L33" s="13"/>
      <c r="M33" s="120"/>
      <c r="N33" s="33"/>
    </row>
    <row r="34" spans="2:21" ht="21.95" customHeight="1" x14ac:dyDescent="0.2">
      <c r="B34" s="16" t="s">
        <v>304</v>
      </c>
      <c r="C34" s="69"/>
      <c r="D34" s="70" t="s">
        <v>130</v>
      </c>
      <c r="E34" s="35">
        <v>10714.2</v>
      </c>
      <c r="F34" s="35">
        <v>1039.6751040000001</v>
      </c>
      <c r="G34" s="7">
        <f t="shared" si="0"/>
        <v>5357.1</v>
      </c>
      <c r="H34" s="7">
        <f t="shared" si="1"/>
        <v>519.83755200000007</v>
      </c>
      <c r="I34" s="7"/>
      <c r="J34" s="7">
        <v>0</v>
      </c>
      <c r="K34" s="7">
        <f t="shared" si="11"/>
        <v>4837.2624480000004</v>
      </c>
      <c r="L34" s="13"/>
      <c r="M34" s="120"/>
      <c r="N34" s="33"/>
      <c r="P34" s="19"/>
    </row>
    <row r="35" spans="2:21" ht="36" x14ac:dyDescent="0.2">
      <c r="B35" s="2" t="s">
        <v>307</v>
      </c>
      <c r="C35" s="5"/>
      <c r="D35" s="37" t="s">
        <v>126</v>
      </c>
      <c r="E35" s="34">
        <v>12088.69</v>
      </c>
      <c r="F35" s="34">
        <v>1288.69</v>
      </c>
      <c r="G35" s="7">
        <f t="shared" si="0"/>
        <v>6044.3450000000003</v>
      </c>
      <c r="H35" s="7">
        <f t="shared" si="1"/>
        <v>644.34500000000003</v>
      </c>
      <c r="I35" s="3"/>
      <c r="J35" s="3"/>
      <c r="K35" s="7">
        <f t="shared" si="11"/>
        <v>5400</v>
      </c>
      <c r="L35" s="13"/>
      <c r="M35" s="120"/>
      <c r="N35" s="33"/>
      <c r="O35"/>
      <c r="P35"/>
      <c r="Q35"/>
    </row>
    <row r="36" spans="2:21" ht="24.75" customHeight="1" x14ac:dyDescent="0.2">
      <c r="B36" s="12" t="s">
        <v>214</v>
      </c>
      <c r="C36" s="73"/>
      <c r="D36" s="116" t="s">
        <v>403</v>
      </c>
      <c r="E36" s="35">
        <v>8971.2000000000007</v>
      </c>
      <c r="F36" s="35">
        <v>747.68</v>
      </c>
      <c r="G36" s="7">
        <f>+E36/2</f>
        <v>4485.6000000000004</v>
      </c>
      <c r="H36" s="7">
        <f>+F36/2</f>
        <v>373.84</v>
      </c>
      <c r="I36" s="7"/>
      <c r="J36" s="28"/>
      <c r="K36" s="7">
        <f t="shared" ref="K36" si="12">G36-H36+I36-J36</f>
        <v>4111.76</v>
      </c>
      <c r="L36" s="13"/>
      <c r="M36" s="31"/>
      <c r="N36" s="29"/>
      <c r="O36" s="98" t="s">
        <v>375</v>
      </c>
      <c r="P36" s="98"/>
      <c r="Q36" s="98"/>
      <c r="R36" s="98"/>
      <c r="S36" s="98"/>
      <c r="T36" s="98"/>
      <c r="U36" s="98"/>
    </row>
    <row r="37" spans="2:21" ht="21.95" customHeight="1" x14ac:dyDescent="0.2">
      <c r="D37" s="32" t="s">
        <v>131</v>
      </c>
      <c r="E37" s="55">
        <f>SUM(E7:E35)</f>
        <v>343360.40000000008</v>
      </c>
      <c r="F37" s="55">
        <f>SUM(F7:F35)</f>
        <v>37130.756624000001</v>
      </c>
      <c r="G37" s="33">
        <f>SUM(G7:G36)</f>
        <v>176165.80000000005</v>
      </c>
      <c r="H37" s="33">
        <f t="shared" ref="H37:K37" si="13">SUM(H7:H36)</f>
        <v>18939.218312000001</v>
      </c>
      <c r="I37" s="33">
        <f t="shared" si="13"/>
        <v>0</v>
      </c>
      <c r="J37" s="33">
        <f t="shared" si="13"/>
        <v>13</v>
      </c>
      <c r="K37" s="33">
        <f t="shared" si="13"/>
        <v>157213.58168800001</v>
      </c>
    </row>
    <row r="38" spans="2:21" x14ac:dyDescent="0.2">
      <c r="B38" s="16"/>
      <c r="C38" s="16"/>
      <c r="D38" s="27"/>
      <c r="E38" s="7"/>
      <c r="F38" s="7"/>
      <c r="G38" s="7"/>
      <c r="H38" s="7"/>
      <c r="I38" s="7"/>
      <c r="J38" s="7"/>
      <c r="K38" s="7"/>
    </row>
    <row r="39" spans="2:21" x14ac:dyDescent="0.2">
      <c r="B39" s="16"/>
      <c r="C39" s="16"/>
      <c r="D39" s="27"/>
      <c r="E39" s="7"/>
      <c r="F39" s="7"/>
      <c r="G39" s="7"/>
      <c r="H39" s="7"/>
      <c r="I39" s="7"/>
      <c r="J39" s="7"/>
      <c r="K39" s="7"/>
    </row>
    <row r="40" spans="2:21" x14ac:dyDescent="0.2">
      <c r="B40" s="16"/>
      <c r="C40" s="16"/>
      <c r="D40" s="27"/>
      <c r="E40" s="7"/>
      <c r="F40" s="7"/>
      <c r="G40" s="7"/>
      <c r="H40" s="7"/>
      <c r="I40" s="7"/>
      <c r="J40" s="7"/>
      <c r="K40" s="7"/>
    </row>
    <row r="41" spans="2:21" x14ac:dyDescent="0.2">
      <c r="B41" s="16"/>
      <c r="C41" s="16"/>
      <c r="D41" s="27"/>
      <c r="E41" s="7"/>
      <c r="F41" s="7"/>
      <c r="G41" s="7"/>
      <c r="H41" s="7"/>
      <c r="I41" s="7"/>
      <c r="J41" s="7"/>
      <c r="K41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T27"/>
  <sheetViews>
    <sheetView zoomScale="80" zoomScaleNormal="80" workbookViewId="0">
      <selection activeCell="N1" sqref="N1:R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0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0" ht="15" x14ac:dyDescent="0.25">
      <c r="E2" s="21" t="s">
        <v>132</v>
      </c>
      <c r="F2" s="19"/>
      <c r="G2" s="19"/>
      <c r="H2" s="19"/>
      <c r="I2" s="19"/>
      <c r="J2" s="19"/>
      <c r="K2" s="19"/>
      <c r="L2" s="19"/>
      <c r="M2" s="22" t="str">
        <f>PRESIDENCIA!L2</f>
        <v>31 OCTUBRE DE 2020</v>
      </c>
    </row>
    <row r="3" spans="2:20" x14ac:dyDescent="0.2">
      <c r="E3" s="22" t="str">
        <f>PRESIDENCIA!E3</f>
        <v>SEGUNDA QUINCENA DE OCTUBRE DE 2020</v>
      </c>
      <c r="F3" s="19"/>
      <c r="G3" s="19"/>
      <c r="H3" s="19"/>
      <c r="I3" s="19"/>
      <c r="J3" s="19"/>
      <c r="K3" s="19"/>
      <c r="L3" s="19"/>
    </row>
    <row r="4" spans="2:20" x14ac:dyDescent="0.2">
      <c r="E4" s="57"/>
      <c r="F4" s="19"/>
      <c r="G4" s="19"/>
      <c r="H4" s="19"/>
      <c r="I4" s="19"/>
      <c r="J4" s="19"/>
      <c r="K4" s="19"/>
      <c r="L4" s="19"/>
    </row>
    <row r="5" spans="2:20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374</v>
      </c>
      <c r="K5" s="26" t="s">
        <v>24</v>
      </c>
      <c r="L5" s="24" t="s">
        <v>4</v>
      </c>
      <c r="M5" s="23" t="s">
        <v>5</v>
      </c>
    </row>
    <row r="6" spans="2:20" ht="2.25" customHeight="1" x14ac:dyDescent="0.2">
      <c r="E6" s="48"/>
      <c r="F6" s="48"/>
      <c r="G6" s="48"/>
    </row>
    <row r="7" spans="2:20" s="66" customFormat="1" ht="29.25" customHeight="1" x14ac:dyDescent="0.2">
      <c r="B7" s="66" t="s">
        <v>320</v>
      </c>
      <c r="C7" s="107"/>
      <c r="D7" s="89" t="s">
        <v>160</v>
      </c>
      <c r="E7" s="108">
        <v>7334.48</v>
      </c>
      <c r="F7" s="108">
        <v>334.48</v>
      </c>
      <c r="G7" s="108"/>
      <c r="H7" s="86">
        <f t="shared" ref="H7:H24" si="0">+E7/2</f>
        <v>3667.24</v>
      </c>
      <c r="I7" s="86">
        <f t="shared" ref="I7:I24" si="1">+F7/2</f>
        <v>167.24</v>
      </c>
      <c r="J7" s="86">
        <f t="shared" ref="J7:J24" si="2">+G7/2</f>
        <v>0</v>
      </c>
      <c r="K7" s="86"/>
      <c r="L7" s="86">
        <f>+H7-I7+J7-K7</f>
        <v>3500</v>
      </c>
      <c r="M7" s="105"/>
    </row>
    <row r="8" spans="2:20" s="66" customFormat="1" ht="29.25" customHeight="1" x14ac:dyDescent="0.2">
      <c r="B8" s="66" t="s">
        <v>323</v>
      </c>
      <c r="C8" s="107"/>
      <c r="D8" s="89" t="s">
        <v>156</v>
      </c>
      <c r="E8" s="108">
        <v>6733.12</v>
      </c>
      <c r="F8" s="108">
        <v>233.12</v>
      </c>
      <c r="G8" s="108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09">
        <f t="shared" ref="L8:L9" si="3">H8-I8+J8-K8</f>
        <v>3250</v>
      </c>
      <c r="M8" s="105"/>
    </row>
    <row r="9" spans="2:20" s="66" customFormat="1" ht="29.25" customHeight="1" x14ac:dyDescent="0.2">
      <c r="B9" s="66" t="s">
        <v>310</v>
      </c>
      <c r="C9" s="107"/>
      <c r="D9" s="89" t="s">
        <v>133</v>
      </c>
      <c r="E9" s="7">
        <v>9895.58</v>
      </c>
      <c r="F9" s="7">
        <v>895.58</v>
      </c>
      <c r="G9" s="108"/>
      <c r="H9" s="86">
        <f t="shared" si="0"/>
        <v>4947.79</v>
      </c>
      <c r="I9" s="86">
        <f t="shared" si="1"/>
        <v>447.79</v>
      </c>
      <c r="J9" s="86">
        <f t="shared" si="2"/>
        <v>0</v>
      </c>
      <c r="K9" s="86"/>
      <c r="L9" s="109">
        <f t="shared" si="3"/>
        <v>4500</v>
      </c>
      <c r="M9" s="105"/>
    </row>
    <row r="10" spans="2:20" ht="24.75" customHeight="1" x14ac:dyDescent="0.2">
      <c r="B10" s="16" t="s">
        <v>224</v>
      </c>
      <c r="C10" s="27"/>
      <c r="D10" s="116" t="s">
        <v>93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66"/>
      <c r="O10" s="66"/>
      <c r="P10" s="66"/>
      <c r="Q10" s="66"/>
      <c r="R10" s="66"/>
      <c r="S10" s="66"/>
      <c r="T10" s="66"/>
    </row>
    <row r="11" spans="2:20" ht="24.75" customHeight="1" x14ac:dyDescent="0.2">
      <c r="B11" s="16" t="s">
        <v>392</v>
      </c>
      <c r="C11" s="27"/>
      <c r="D11" s="116" t="s">
        <v>393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66"/>
      <c r="O11" s="66"/>
      <c r="P11" s="66"/>
      <c r="Q11" s="66"/>
      <c r="R11" s="66"/>
      <c r="S11" s="66"/>
      <c r="T11" s="66"/>
    </row>
    <row r="12" spans="2:20" s="66" customFormat="1" ht="29.25" customHeight="1" x14ac:dyDescent="0.2">
      <c r="B12" s="66" t="s">
        <v>309</v>
      </c>
      <c r="C12" s="107"/>
      <c r="D12" s="89" t="s">
        <v>134</v>
      </c>
      <c r="E12" s="108">
        <v>5564.94</v>
      </c>
      <c r="F12" s="108">
        <v>64.94</v>
      </c>
      <c r="G12" s="108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4" si="7">H12-I12+J12-K12</f>
        <v>2750</v>
      </c>
      <c r="M12" s="105"/>
    </row>
    <row r="13" spans="2:20" s="66" customFormat="1" ht="29.25" customHeight="1" x14ac:dyDescent="0.2">
      <c r="B13" s="66" t="s">
        <v>366</v>
      </c>
      <c r="C13" s="107"/>
      <c r="D13" s="89" t="s">
        <v>133</v>
      </c>
      <c r="E13" s="108">
        <v>8705.1</v>
      </c>
      <c r="F13" s="108">
        <v>705.1</v>
      </c>
      <c r="G13" s="108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5"/>
    </row>
    <row r="14" spans="2:20" s="66" customFormat="1" ht="29.25" customHeight="1" x14ac:dyDescent="0.2">
      <c r="B14" s="66" t="s">
        <v>321</v>
      </c>
      <c r="C14" s="107"/>
      <c r="D14" s="89" t="s">
        <v>384</v>
      </c>
      <c r="E14" s="108">
        <v>10745.24</v>
      </c>
      <c r="F14" s="108">
        <v>1045.24</v>
      </c>
      <c r="G14" s="108"/>
      <c r="H14" s="86">
        <f t="shared" si="0"/>
        <v>5372.62</v>
      </c>
      <c r="I14" s="86">
        <f t="shared" si="1"/>
        <v>522.62</v>
      </c>
      <c r="J14" s="86">
        <f t="shared" si="2"/>
        <v>0</v>
      </c>
      <c r="K14" s="86">
        <v>0</v>
      </c>
      <c r="L14" s="86">
        <f t="shared" si="7"/>
        <v>4850</v>
      </c>
      <c r="M14" s="105"/>
    </row>
    <row r="15" spans="2:20" s="66" customFormat="1" ht="29.25" customHeight="1" x14ac:dyDescent="0.2">
      <c r="B15" s="66" t="s">
        <v>259</v>
      </c>
      <c r="C15" s="107"/>
      <c r="D15" s="116" t="s">
        <v>93</v>
      </c>
      <c r="E15" s="108">
        <v>10198</v>
      </c>
      <c r="F15" s="108">
        <v>947.17206399999998</v>
      </c>
      <c r="G15" s="108"/>
      <c r="H15" s="86">
        <f t="shared" si="0"/>
        <v>5099</v>
      </c>
      <c r="I15" s="86">
        <f t="shared" si="1"/>
        <v>473.58603199999999</v>
      </c>
      <c r="J15" s="86">
        <f t="shared" si="2"/>
        <v>0</v>
      </c>
      <c r="K15" s="86"/>
      <c r="L15" s="86">
        <f>+H15-I15+J15-K15</f>
        <v>4625.4139679999998</v>
      </c>
      <c r="M15" s="105"/>
    </row>
    <row r="16" spans="2:20" ht="21.95" customHeight="1" x14ac:dyDescent="0.2">
      <c r="B16" s="16" t="s">
        <v>243</v>
      </c>
      <c r="C16" s="27"/>
      <c r="D16" s="116" t="s">
        <v>103</v>
      </c>
      <c r="E16" s="7">
        <v>9895.58</v>
      </c>
      <c r="F16" s="7">
        <v>895.58</v>
      </c>
      <c r="G16" s="35"/>
      <c r="H16" s="7">
        <f>+E16/2</f>
        <v>4947.79</v>
      </c>
      <c r="I16" s="7">
        <f>+F16/2</f>
        <v>447.79</v>
      </c>
      <c r="J16" s="7">
        <f>+G16/2</f>
        <v>0</v>
      </c>
      <c r="K16" s="28"/>
      <c r="L16" s="7">
        <f>H16-I16+J16-K16</f>
        <v>4500</v>
      </c>
      <c r="M16" s="13"/>
    </row>
    <row r="17" spans="2:13" s="66" customFormat="1" ht="29.25" customHeight="1" x14ac:dyDescent="0.2">
      <c r="B17" s="66" t="s">
        <v>322</v>
      </c>
      <c r="C17" s="107"/>
      <c r="D17" s="89" t="s">
        <v>145</v>
      </c>
      <c r="E17" s="108">
        <v>5564.94</v>
      </c>
      <c r="F17" s="108">
        <v>64.94</v>
      </c>
      <c r="G17" s="108"/>
      <c r="H17" s="86">
        <f t="shared" si="0"/>
        <v>2782.47</v>
      </c>
      <c r="I17" s="86">
        <f t="shared" si="1"/>
        <v>32.47</v>
      </c>
      <c r="J17" s="86">
        <f t="shared" si="2"/>
        <v>0</v>
      </c>
      <c r="K17" s="86"/>
      <c r="L17" s="86">
        <f>+H17-I17+J17-K17</f>
        <v>2750</v>
      </c>
      <c r="M17" s="105"/>
    </row>
    <row r="18" spans="2:13" s="66" customFormat="1" ht="29.25" customHeight="1" x14ac:dyDescent="0.2">
      <c r="B18" s="66" t="s">
        <v>350</v>
      </c>
      <c r="C18" s="107"/>
      <c r="D18" s="89" t="s">
        <v>389</v>
      </c>
      <c r="E18" s="108">
        <v>9895.58</v>
      </c>
      <c r="F18" s="108">
        <v>895.58</v>
      </c>
      <c r="G18" s="108"/>
      <c r="H18" s="86">
        <f t="shared" si="0"/>
        <v>4947.79</v>
      </c>
      <c r="I18" s="86">
        <f t="shared" si="1"/>
        <v>447.79</v>
      </c>
      <c r="J18" s="86">
        <f t="shared" si="2"/>
        <v>0</v>
      </c>
      <c r="K18" s="86">
        <v>0</v>
      </c>
      <c r="L18" s="86">
        <f>+H18-I18+J18-K18</f>
        <v>4500</v>
      </c>
      <c r="M18" s="105"/>
    </row>
    <row r="19" spans="2:13" s="66" customFormat="1" ht="29.25" customHeight="1" x14ac:dyDescent="0.2">
      <c r="B19" s="66" t="s">
        <v>313</v>
      </c>
      <c r="C19" s="107"/>
      <c r="D19" s="89" t="s">
        <v>135</v>
      </c>
      <c r="E19" s="108">
        <v>7334.48</v>
      </c>
      <c r="F19" s="108">
        <v>334.48</v>
      </c>
      <c r="G19" s="108"/>
      <c r="H19" s="86">
        <f t="shared" si="0"/>
        <v>3667.24</v>
      </c>
      <c r="I19" s="86">
        <f t="shared" si="1"/>
        <v>167.24</v>
      </c>
      <c r="J19" s="86">
        <f t="shared" si="2"/>
        <v>0</v>
      </c>
      <c r="K19" s="86"/>
      <c r="L19" s="86">
        <f>H19-I19+J19-K19</f>
        <v>3500</v>
      </c>
      <c r="M19" s="105"/>
    </row>
    <row r="20" spans="2:13" s="66" customFormat="1" ht="29.25" customHeight="1" x14ac:dyDescent="0.2">
      <c r="B20" s="66" t="s">
        <v>318</v>
      </c>
      <c r="C20" s="107"/>
      <c r="D20" s="89" t="s">
        <v>14</v>
      </c>
      <c r="E20" s="108">
        <v>5884.2</v>
      </c>
      <c r="F20" s="108">
        <v>99.67228799999998</v>
      </c>
      <c r="G20" s="108"/>
      <c r="H20" s="86">
        <f t="shared" si="0"/>
        <v>2942.1</v>
      </c>
      <c r="I20" s="86">
        <f t="shared" si="1"/>
        <v>49.83614399999999</v>
      </c>
      <c r="J20" s="86">
        <f t="shared" si="2"/>
        <v>0</v>
      </c>
      <c r="K20" s="86"/>
      <c r="L20" s="86">
        <f>H20-I20+J20-K20</f>
        <v>2892.263856</v>
      </c>
      <c r="M20" s="105"/>
    </row>
    <row r="21" spans="2:13" ht="21.95" customHeight="1" x14ac:dyDescent="0.2">
      <c r="B21" s="12" t="s">
        <v>247</v>
      </c>
      <c r="C21" s="74"/>
      <c r="D21" s="117" t="s">
        <v>133</v>
      </c>
      <c r="E21" s="35">
        <v>8705.1</v>
      </c>
      <c r="F21" s="35">
        <v>705.1</v>
      </c>
      <c r="G21" s="35"/>
      <c r="H21" s="7">
        <f t="shared" si="0"/>
        <v>4352.55</v>
      </c>
      <c r="I21" s="7">
        <f t="shared" si="1"/>
        <v>352.55</v>
      </c>
      <c r="J21" s="7">
        <f t="shared" si="2"/>
        <v>0</v>
      </c>
      <c r="K21" s="28"/>
      <c r="L21" s="7">
        <f t="shared" ref="L21" si="12">H21-I21+J21-K21</f>
        <v>4000</v>
      </c>
      <c r="M21" s="13"/>
    </row>
    <row r="22" spans="2:13" s="66" customFormat="1" ht="29.25" customHeight="1" x14ac:dyDescent="0.2">
      <c r="B22" s="66" t="s">
        <v>319</v>
      </c>
      <c r="C22" s="107"/>
      <c r="D22" s="89" t="s">
        <v>157</v>
      </c>
      <c r="E22" s="108">
        <v>5564.94</v>
      </c>
      <c r="F22" s="108">
        <v>64.94</v>
      </c>
      <c r="G22" s="108"/>
      <c r="H22" s="86">
        <f t="shared" si="0"/>
        <v>2782.47</v>
      </c>
      <c r="I22" s="86">
        <f t="shared" si="1"/>
        <v>32.47</v>
      </c>
      <c r="J22" s="86">
        <f t="shared" si="2"/>
        <v>0</v>
      </c>
      <c r="K22" s="86"/>
      <c r="L22" s="86">
        <f>+H22-I22+J22-K22</f>
        <v>2750</v>
      </c>
      <c r="M22" s="105"/>
    </row>
    <row r="23" spans="2:13" s="66" customFormat="1" ht="29.25" customHeight="1" x14ac:dyDescent="0.2">
      <c r="B23" s="66" t="s">
        <v>316</v>
      </c>
      <c r="C23" s="107"/>
      <c r="D23" s="89" t="s">
        <v>13</v>
      </c>
      <c r="E23" s="108">
        <v>7334.48</v>
      </c>
      <c r="F23" s="108">
        <v>334.48</v>
      </c>
      <c r="G23" s="108"/>
      <c r="H23" s="86">
        <f t="shared" si="0"/>
        <v>3667.24</v>
      </c>
      <c r="I23" s="86">
        <f t="shared" si="1"/>
        <v>167.24</v>
      </c>
      <c r="J23" s="86">
        <f t="shared" si="2"/>
        <v>0</v>
      </c>
      <c r="K23" s="86"/>
      <c r="L23" s="86">
        <f>+H23-I23+J23-K23</f>
        <v>3500</v>
      </c>
      <c r="M23" s="105"/>
    </row>
    <row r="24" spans="2:13" s="66" customFormat="1" ht="29.25" customHeight="1" x14ac:dyDescent="0.2">
      <c r="B24" s="66" t="s">
        <v>317</v>
      </c>
      <c r="C24" s="107"/>
      <c r="D24" s="89" t="s">
        <v>13</v>
      </c>
      <c r="E24" s="108">
        <v>7066.5</v>
      </c>
      <c r="F24" s="108">
        <v>269.39652799999999</v>
      </c>
      <c r="G24" s="108"/>
      <c r="H24" s="86">
        <f t="shared" si="0"/>
        <v>3533.25</v>
      </c>
      <c r="I24" s="86">
        <f t="shared" si="1"/>
        <v>134.69826399999999</v>
      </c>
      <c r="J24" s="86">
        <f t="shared" si="2"/>
        <v>0</v>
      </c>
      <c r="K24" s="86"/>
      <c r="L24" s="86">
        <f>+H24-I24+J24-K24</f>
        <v>3398.5517359999999</v>
      </c>
      <c r="M24" s="105"/>
    </row>
    <row r="25" spans="2:13" s="66" customFormat="1" ht="29.25" customHeight="1" x14ac:dyDescent="0.2">
      <c r="D25" s="32" t="s">
        <v>6</v>
      </c>
      <c r="E25" s="55">
        <f>SUM(E6:E20)</f>
        <v>113211.76</v>
      </c>
      <c r="F25" s="55">
        <f>SUM(F6:F20)</f>
        <v>7476.4043519999996</v>
      </c>
      <c r="G25" s="55">
        <f>SUM(G6:G20)</f>
        <v>0</v>
      </c>
      <c r="H25" s="33">
        <f>SUM(H6:H24)</f>
        <v>70941.39</v>
      </c>
      <c r="I25" s="33">
        <f>SUM(I6:I24)</f>
        <v>4425.1604399999997</v>
      </c>
      <c r="J25" s="33">
        <f>SUM(J6:J24)</f>
        <v>0</v>
      </c>
      <c r="K25" s="33">
        <f>SUM(K6:K24)</f>
        <v>0</v>
      </c>
      <c r="L25" s="33">
        <f>SUM(L6:L24)</f>
        <v>66516.229559999992</v>
      </c>
    </row>
    <row r="26" spans="2:13" ht="21.95" customHeight="1" x14ac:dyDescent="0.2">
      <c r="D26" s="32"/>
      <c r="E26" s="33"/>
      <c r="F26" s="33"/>
      <c r="G26" s="33"/>
      <c r="H26" s="33"/>
      <c r="I26" s="33"/>
      <c r="J26" s="33"/>
      <c r="K26" s="33"/>
      <c r="L26" s="33"/>
    </row>
    <row r="27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W15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3" ht="15" x14ac:dyDescent="0.25">
      <c r="E2" s="21" t="s">
        <v>398</v>
      </c>
      <c r="F2" s="19"/>
      <c r="G2" s="19"/>
      <c r="H2" s="19"/>
      <c r="I2" s="19"/>
      <c r="J2" s="19"/>
      <c r="K2" s="19"/>
      <c r="L2" s="19"/>
      <c r="M2" s="22" t="str">
        <f>PRESIDENCIA!L2</f>
        <v>31 OCTUBRE DE 2020</v>
      </c>
    </row>
    <row r="3" spans="2:23" x14ac:dyDescent="0.2">
      <c r="E3" s="22" t="str">
        <f>PRESIDENCIA!E3</f>
        <v>SEGUNDA QUINCENA DE OCTUBRE DE 2020</v>
      </c>
      <c r="F3" s="19"/>
      <c r="G3" s="19"/>
      <c r="H3" s="19"/>
      <c r="I3" s="19"/>
      <c r="J3" s="19"/>
      <c r="K3" s="19"/>
      <c r="L3" s="19"/>
    </row>
    <row r="4" spans="2:23" x14ac:dyDescent="0.2">
      <c r="E4" s="57"/>
      <c r="F4" s="19"/>
      <c r="G4" s="19"/>
      <c r="H4" s="19"/>
      <c r="I4" s="19"/>
      <c r="J4" s="19"/>
      <c r="K4" s="19"/>
      <c r="L4" s="19"/>
    </row>
    <row r="5" spans="2:2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374</v>
      </c>
      <c r="K5" s="26" t="s">
        <v>24</v>
      </c>
      <c r="L5" s="24" t="s">
        <v>4</v>
      </c>
      <c r="M5" s="23" t="s">
        <v>5</v>
      </c>
    </row>
    <row r="6" spans="2:23" ht="2.25" customHeight="1" x14ac:dyDescent="0.2">
      <c r="E6" s="48"/>
      <c r="F6" s="48"/>
      <c r="G6" s="48"/>
    </row>
    <row r="7" spans="2:23" ht="60" x14ac:dyDescent="0.2">
      <c r="B7" s="2" t="s">
        <v>359</v>
      </c>
      <c r="C7" s="27"/>
      <c r="D7" s="85" t="s">
        <v>400</v>
      </c>
      <c r="E7" s="35">
        <v>19972.71</v>
      </c>
      <c r="F7" s="35">
        <v>2972.72</v>
      </c>
      <c r="G7" s="35"/>
      <c r="H7" s="7">
        <f>E7/2</f>
        <v>9986.3549999999996</v>
      </c>
      <c r="I7" s="7">
        <f>F7/2</f>
        <v>1486.36</v>
      </c>
      <c r="J7" s="7"/>
      <c r="K7" s="7"/>
      <c r="L7" s="7">
        <f t="shared" ref="L7" si="0">H7-I7+J7-K7</f>
        <v>8499.994999999999</v>
      </c>
      <c r="M7" s="13"/>
      <c r="N7" s="33"/>
      <c r="O7" s="33"/>
      <c r="P7" s="33"/>
    </row>
    <row r="8" spans="2:23" s="66" customFormat="1" ht="24.95" customHeight="1" x14ac:dyDescent="0.2">
      <c r="B8" s="16" t="s">
        <v>208</v>
      </c>
      <c r="C8" s="27"/>
      <c r="D8" s="36" t="s">
        <v>401</v>
      </c>
      <c r="E8" s="35">
        <v>9895.58</v>
      </c>
      <c r="F8" s="35">
        <v>895.58</v>
      </c>
      <c r="G8" s="35"/>
      <c r="H8" s="7">
        <f t="shared" ref="H8:I8" si="1">E8/2</f>
        <v>4947.79</v>
      </c>
      <c r="I8" s="7">
        <f t="shared" si="1"/>
        <v>447.79</v>
      </c>
      <c r="J8" s="7">
        <f t="shared" ref="J8:J11" si="2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ht="24.75" customHeight="1" x14ac:dyDescent="0.2">
      <c r="B9" s="16" t="s">
        <v>206</v>
      </c>
      <c r="C9" s="27"/>
      <c r="D9" s="116" t="s">
        <v>83</v>
      </c>
      <c r="E9" s="35">
        <v>9895.58</v>
      </c>
      <c r="F9" s="35">
        <v>895.58</v>
      </c>
      <c r="G9" s="35"/>
      <c r="H9" s="7">
        <f t="shared" ref="H9:I11" si="3">+E9/2</f>
        <v>4947.79</v>
      </c>
      <c r="I9" s="7">
        <f t="shared" si="3"/>
        <v>447.79</v>
      </c>
      <c r="J9" s="7">
        <f t="shared" si="2"/>
        <v>0</v>
      </c>
      <c r="K9" s="28"/>
      <c r="L9" s="7">
        <f>H9-I9+J9-K9</f>
        <v>4500</v>
      </c>
      <c r="M9" s="13"/>
    </row>
    <row r="10" spans="2:23" ht="21.95" customHeight="1" x14ac:dyDescent="0.2">
      <c r="B10" s="16" t="s">
        <v>305</v>
      </c>
      <c r="C10" s="69"/>
      <c r="D10" s="116" t="s">
        <v>402</v>
      </c>
      <c r="E10" s="35">
        <v>8705.1</v>
      </c>
      <c r="F10" s="35">
        <v>705.1</v>
      </c>
      <c r="G10" s="35"/>
      <c r="H10" s="7">
        <f t="shared" si="3"/>
        <v>4352.55</v>
      </c>
      <c r="I10" s="7">
        <f t="shared" si="3"/>
        <v>352.55</v>
      </c>
      <c r="J10" s="7">
        <f t="shared" si="2"/>
        <v>0</v>
      </c>
      <c r="K10" s="7"/>
      <c r="L10" s="7">
        <f>H10-I10+J10-K10</f>
        <v>4000</v>
      </c>
      <c r="M10" s="13"/>
      <c r="N10" s="19"/>
      <c r="O10" s="19"/>
    </row>
    <row r="11" spans="2:23" s="66" customFormat="1" ht="29.25" customHeight="1" x14ac:dyDescent="0.2">
      <c r="B11" s="66" t="s">
        <v>308</v>
      </c>
      <c r="C11" s="107"/>
      <c r="D11" s="89" t="s">
        <v>383</v>
      </c>
      <c r="E11" s="108">
        <v>7334.48</v>
      </c>
      <c r="F11" s="108">
        <v>334.48</v>
      </c>
      <c r="G11" s="108"/>
      <c r="H11" s="86">
        <f t="shared" si="3"/>
        <v>3667.24</v>
      </c>
      <c r="I11" s="86">
        <f t="shared" si="3"/>
        <v>167.24</v>
      </c>
      <c r="J11" s="86">
        <f t="shared" si="2"/>
        <v>0</v>
      </c>
      <c r="K11" s="86"/>
      <c r="L11" s="86">
        <f>H11-I11+J11-K11</f>
        <v>3500</v>
      </c>
      <c r="M11" s="105"/>
    </row>
    <row r="12" spans="2:23" s="66" customFormat="1" ht="29.25" customHeight="1" x14ac:dyDescent="0.2">
      <c r="C12" s="107"/>
      <c r="D12" s="89"/>
      <c r="E12" s="108"/>
      <c r="F12" s="108"/>
      <c r="G12" s="108"/>
      <c r="H12" s="86">
        <f t="shared" ref="H12:J12" si="4">+E12/2</f>
        <v>0</v>
      </c>
      <c r="I12" s="86">
        <f t="shared" si="4"/>
        <v>0</v>
      </c>
      <c r="J12" s="86">
        <f t="shared" si="4"/>
        <v>0</v>
      </c>
      <c r="K12" s="86"/>
      <c r="L12" s="86">
        <f>H12-I12+J12-K12</f>
        <v>0</v>
      </c>
      <c r="M12" s="105"/>
    </row>
    <row r="13" spans="2:23" s="66" customFormat="1" ht="29.25" customHeight="1" x14ac:dyDescent="0.2">
      <c r="D13" s="32" t="s">
        <v>6</v>
      </c>
      <c r="E13" s="55">
        <f>SUM(E6:E11)</f>
        <v>55803.45</v>
      </c>
      <c r="F13" s="55">
        <f>SUM(F6:F11)</f>
        <v>5803.4600000000009</v>
      </c>
      <c r="G13" s="55">
        <f>SUM(G6:G11)</f>
        <v>0</v>
      </c>
      <c r="H13" s="33">
        <f>SUM(H6:H12)</f>
        <v>27901.724999999999</v>
      </c>
      <c r="I13" s="33">
        <f>SUM(I6:I12)</f>
        <v>2901.7300000000005</v>
      </c>
      <c r="J13" s="33">
        <f>SUM(J6:J12)</f>
        <v>0</v>
      </c>
      <c r="K13" s="33">
        <f>SUM(K6:K12)</f>
        <v>0</v>
      </c>
      <c r="L13" s="33">
        <f>SUM(L6:L12)</f>
        <v>24999.994999999999</v>
      </c>
    </row>
    <row r="14" spans="2:23" ht="21.95" customHeight="1" x14ac:dyDescent="0.2">
      <c r="D14" s="32"/>
      <c r="E14" s="33"/>
      <c r="F14" s="33"/>
      <c r="G14" s="33"/>
      <c r="H14" s="33"/>
      <c r="I14" s="33"/>
      <c r="J14" s="33"/>
      <c r="K14" s="33"/>
      <c r="L14" s="33"/>
    </row>
    <row r="15" spans="2:23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41"/>
  <sheetViews>
    <sheetView tabSelected="1" zoomScale="90" zoomScaleNormal="90" workbookViewId="0">
      <selection activeCell="B36" sqref="B36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137</v>
      </c>
      <c r="F2" s="77"/>
      <c r="G2" s="77"/>
      <c r="H2" s="77"/>
      <c r="I2" s="77"/>
      <c r="J2" s="77"/>
      <c r="K2" s="77"/>
      <c r="L2" s="79" t="str">
        <f>PRESIDENCIA!L2</f>
        <v>31 OCTUBRE DE 2020</v>
      </c>
    </row>
    <row r="3" spans="1:12" x14ac:dyDescent="0.2">
      <c r="B3" s="49"/>
      <c r="C3" s="49"/>
      <c r="D3" s="49"/>
      <c r="E3" s="79" t="str">
        <f>PRESIDENCIA!E3</f>
        <v>SEGUNDA QUINCENA DE OCTUBRE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324</v>
      </c>
      <c r="C7" s="11"/>
      <c r="D7" s="71" t="s">
        <v>138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6" si="1">G7-H7+I7-J7</f>
        <v>12500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1224.26</v>
      </c>
      <c r="G8" s="28">
        <f t="shared" ref="G8:G10" si="2">+E8/2</f>
        <v>5872.13</v>
      </c>
      <c r="H8" s="28">
        <f t="shared" ref="H8:H10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339</v>
      </c>
      <c r="C10" s="74"/>
      <c r="D10" s="75" t="s">
        <v>142</v>
      </c>
      <c r="E10" s="35">
        <v>8705.1</v>
      </c>
      <c r="F10" s="35">
        <v>705.1</v>
      </c>
      <c r="G10" s="28">
        <f t="shared" si="2"/>
        <v>4352.55</v>
      </c>
      <c r="H10" s="28">
        <f t="shared" si="3"/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327</v>
      </c>
      <c r="C11" s="38"/>
      <c r="D11" s="11" t="s">
        <v>139</v>
      </c>
      <c r="E11" s="50">
        <v>12978.82</v>
      </c>
      <c r="F11" s="51">
        <v>1478.82</v>
      </c>
      <c r="G11" s="28">
        <f t="shared" ref="G11:G34" si="5">+E11/2</f>
        <v>6489.41</v>
      </c>
      <c r="H11" s="28">
        <f t="shared" ref="H11:H34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330</v>
      </c>
      <c r="C12" s="11"/>
      <c r="D12" s="11" t="s">
        <v>34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329</v>
      </c>
      <c r="C13" s="11"/>
      <c r="D13" s="11" t="s">
        <v>34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326</v>
      </c>
      <c r="C14" s="11"/>
      <c r="D14" s="11" t="s">
        <v>139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1224.26</v>
      </c>
      <c r="G15" s="28">
        <f t="shared" ref="G15:G16" si="10">+E15/2</f>
        <v>5872.13</v>
      </c>
      <c r="H15" s="28">
        <f t="shared" ref="H15:H16" si="11">+F15/2</f>
        <v>612.13</v>
      </c>
      <c r="I15" s="53"/>
      <c r="J15" s="53"/>
      <c r="K15" s="28">
        <f t="shared" si="1"/>
        <v>5260</v>
      </c>
      <c r="L15" s="13"/>
    </row>
    <row r="16" spans="1:12" s="84" customFormat="1" ht="29.25" customHeight="1" x14ac:dyDescent="0.2">
      <c r="B16" s="111" t="s">
        <v>333</v>
      </c>
      <c r="C16" s="113"/>
      <c r="D16" s="113" t="s">
        <v>34</v>
      </c>
      <c r="E16" s="114">
        <v>11719.9</v>
      </c>
      <c r="F16" s="115">
        <v>1219.9000000000001</v>
      </c>
      <c r="G16" s="28">
        <f t="shared" si="10"/>
        <v>5859.95</v>
      </c>
      <c r="H16" s="28">
        <f t="shared" si="11"/>
        <v>609.95000000000005</v>
      </c>
      <c r="I16" s="104"/>
      <c r="J16" s="104"/>
      <c r="K16" s="104">
        <f t="shared" ref="K16" si="12">G16-H16+I16-J16</f>
        <v>5250</v>
      </c>
      <c r="L16" s="110"/>
    </row>
    <row r="17" spans="2:12" ht="24.95" customHeight="1" x14ac:dyDescent="0.2">
      <c r="B17" s="9"/>
      <c r="C17" s="38"/>
      <c r="D17" s="81" t="s">
        <v>23</v>
      </c>
      <c r="E17" s="50">
        <v>11744.26</v>
      </c>
      <c r="F17" s="51">
        <v>1224.26</v>
      </c>
      <c r="G17" s="28">
        <f t="shared" si="5"/>
        <v>5872.13</v>
      </c>
      <c r="H17" s="28">
        <f t="shared" si="6"/>
        <v>612.13</v>
      </c>
      <c r="I17" s="28"/>
      <c r="J17" s="28">
        <v>4</v>
      </c>
      <c r="K17" s="28">
        <f t="shared" si="1"/>
        <v>5256</v>
      </c>
      <c r="L17" s="13"/>
    </row>
    <row r="18" spans="2:12" customFormat="1" ht="24.95" customHeight="1" x14ac:dyDescent="0.2">
      <c r="B18" s="12" t="s">
        <v>332</v>
      </c>
      <c r="C18" s="11"/>
      <c r="D18" s="11" t="s">
        <v>34</v>
      </c>
      <c r="E18" s="50">
        <v>11719.9</v>
      </c>
      <c r="F18" s="51">
        <v>1219.9000000000001</v>
      </c>
      <c r="G18" s="3">
        <f>+E18/2</f>
        <v>5859.95</v>
      </c>
      <c r="H18" s="3">
        <f>+F18/2</f>
        <v>609.95000000000005</v>
      </c>
      <c r="I18" s="3"/>
      <c r="J18" s="3"/>
      <c r="K18" s="3">
        <f>G18-H18+I18-J18</f>
        <v>5250</v>
      </c>
      <c r="L18" s="4"/>
    </row>
    <row r="19" spans="2:12" ht="24.95" customHeight="1" x14ac:dyDescent="0.2">
      <c r="B19" s="9"/>
      <c r="C19" s="38"/>
      <c r="D19" s="81" t="s">
        <v>23</v>
      </c>
      <c r="E19" s="50">
        <v>11744.26</v>
      </c>
      <c r="F19" s="51">
        <v>1224.26</v>
      </c>
      <c r="G19" s="28">
        <f t="shared" si="5"/>
        <v>5872.13</v>
      </c>
      <c r="H19" s="28">
        <f t="shared" si="6"/>
        <v>612.13</v>
      </c>
      <c r="I19" s="28"/>
      <c r="J19" s="28"/>
      <c r="K19" s="28">
        <f t="shared" si="1"/>
        <v>5260</v>
      </c>
      <c r="L19" s="13"/>
    </row>
    <row r="20" spans="2:12" ht="21.95" customHeight="1" x14ac:dyDescent="0.2">
      <c r="B20" s="12" t="s">
        <v>372</v>
      </c>
      <c r="C20" s="73"/>
      <c r="D20" s="71" t="s">
        <v>373</v>
      </c>
      <c r="E20" s="50">
        <v>17429.48</v>
      </c>
      <c r="F20" s="51">
        <v>2429.48</v>
      </c>
      <c r="G20" s="7">
        <f t="shared" ref="G20:H23" si="13">+E20/2</f>
        <v>8714.74</v>
      </c>
      <c r="H20" s="7">
        <f t="shared" si="13"/>
        <v>1214.74</v>
      </c>
      <c r="I20" s="7"/>
      <c r="J20" s="7"/>
      <c r="K20" s="28">
        <f t="shared" si="1"/>
        <v>7500</v>
      </c>
      <c r="L20" s="13"/>
    </row>
    <row r="21" spans="2:12" ht="21.95" customHeight="1" x14ac:dyDescent="0.2">
      <c r="B21" s="17" t="s">
        <v>331</v>
      </c>
      <c r="C21" s="11"/>
      <c r="D21" s="11" t="s">
        <v>34</v>
      </c>
      <c r="E21" s="50">
        <v>11719.9</v>
      </c>
      <c r="F21" s="51">
        <v>1219.9000000000001</v>
      </c>
      <c r="G21" s="3">
        <f t="shared" si="13"/>
        <v>5859.95</v>
      </c>
      <c r="H21" s="3">
        <f t="shared" si="13"/>
        <v>609.95000000000005</v>
      </c>
      <c r="I21" s="3"/>
      <c r="J21" s="3"/>
      <c r="K21" s="3">
        <f>G21-H21+I21-J21</f>
        <v>5250</v>
      </c>
      <c r="L21" s="4"/>
    </row>
    <row r="22" spans="2:12" ht="21.95" customHeight="1" x14ac:dyDescent="0.2">
      <c r="B22" s="12" t="s">
        <v>335</v>
      </c>
      <c r="C22" s="73"/>
      <c r="D22" s="71" t="s">
        <v>141</v>
      </c>
      <c r="E22" s="35">
        <v>9300.34</v>
      </c>
      <c r="F22" s="35">
        <v>800.34</v>
      </c>
      <c r="G22" s="7">
        <f t="shared" si="13"/>
        <v>4650.17</v>
      </c>
      <c r="H22" s="7">
        <f t="shared" si="13"/>
        <v>400.17</v>
      </c>
      <c r="I22" s="7"/>
      <c r="J22" s="7"/>
      <c r="K22" s="7">
        <f t="shared" ref="K22" si="14">G22-H22+I22-J22</f>
        <v>4250</v>
      </c>
      <c r="L22" s="13"/>
    </row>
    <row r="23" spans="2:12" ht="21.95" customHeight="1" x14ac:dyDescent="0.2">
      <c r="B23" s="84" t="s">
        <v>315</v>
      </c>
      <c r="C23" s="5"/>
      <c r="D23" s="36" t="s">
        <v>136</v>
      </c>
      <c r="E23" s="50">
        <v>17429.48</v>
      </c>
      <c r="F23" s="51">
        <v>2429.48</v>
      </c>
      <c r="G23" s="3">
        <f t="shared" si="13"/>
        <v>8714.74</v>
      </c>
      <c r="H23" s="3">
        <f t="shared" si="13"/>
        <v>1214.74</v>
      </c>
      <c r="I23" s="3"/>
      <c r="J23" s="3"/>
      <c r="K23" s="3">
        <f>G23-H23+I23-J23</f>
        <v>7500</v>
      </c>
      <c r="L23" s="4"/>
    </row>
    <row r="24" spans="2:12" ht="25.5" customHeight="1" x14ac:dyDescent="0.2">
      <c r="B24" s="8"/>
      <c r="C24" s="38"/>
      <c r="D24" s="38" t="s">
        <v>23</v>
      </c>
      <c r="E24" s="50">
        <v>11744.26</v>
      </c>
      <c r="F24" s="51">
        <v>1224.26</v>
      </c>
      <c r="G24" s="28">
        <f t="shared" si="5"/>
        <v>5872.13</v>
      </c>
      <c r="H24" s="28">
        <f t="shared" si="6"/>
        <v>612.13</v>
      </c>
      <c r="I24" s="28"/>
      <c r="J24" s="28"/>
      <c r="K24" s="28">
        <f t="shared" si="1"/>
        <v>5260</v>
      </c>
      <c r="L24" s="13"/>
    </row>
    <row r="25" spans="2:12" ht="21.95" customHeight="1" x14ac:dyDescent="0.2">
      <c r="B25" s="8"/>
      <c r="C25" s="38"/>
      <c r="D25" s="81" t="s">
        <v>23</v>
      </c>
      <c r="E25" s="50">
        <v>11744.26</v>
      </c>
      <c r="F25" s="51">
        <v>1224.26</v>
      </c>
      <c r="G25" s="28">
        <f t="shared" si="5"/>
        <v>5872.13</v>
      </c>
      <c r="H25" s="28">
        <f t="shared" si="6"/>
        <v>612.13</v>
      </c>
      <c r="I25" s="28"/>
      <c r="J25" s="28">
        <v>4</v>
      </c>
      <c r="K25" s="28">
        <f t="shared" si="1"/>
        <v>5256</v>
      </c>
      <c r="L25" s="13"/>
    </row>
    <row r="26" spans="2:12" ht="21.95" customHeight="1" x14ac:dyDescent="0.2">
      <c r="B26" s="12"/>
      <c r="C26" s="11"/>
      <c r="D26" s="11" t="s">
        <v>23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53"/>
      <c r="J26" s="53"/>
      <c r="K26" s="28">
        <f t="shared" si="1"/>
        <v>5260</v>
      </c>
      <c r="L26" s="13"/>
    </row>
    <row r="27" spans="2:12" ht="21.95" customHeight="1" x14ac:dyDescent="0.2">
      <c r="B27" s="8"/>
      <c r="C27" s="38"/>
      <c r="D27" s="38" t="s">
        <v>23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28"/>
      <c r="J27" s="28">
        <v>4</v>
      </c>
      <c r="K27" s="28">
        <f t="shared" ref="K27:K34" si="15">G27-H27+I27-J27</f>
        <v>5256</v>
      </c>
      <c r="L27" s="13"/>
    </row>
    <row r="28" spans="2:12" ht="21.95" customHeight="1" x14ac:dyDescent="0.2">
      <c r="B28" s="12" t="s">
        <v>325</v>
      </c>
      <c r="C28" s="11"/>
      <c r="D28" s="71" t="s">
        <v>176</v>
      </c>
      <c r="E28" s="50">
        <v>23787.57</v>
      </c>
      <c r="F28" s="51">
        <v>3787.57</v>
      </c>
      <c r="G28" s="28">
        <f t="shared" si="5"/>
        <v>11893.785</v>
      </c>
      <c r="H28" s="28">
        <f t="shared" si="6"/>
        <v>1893.7850000000001</v>
      </c>
      <c r="I28" s="28"/>
      <c r="J28" s="28"/>
      <c r="K28" s="28">
        <f t="shared" si="15"/>
        <v>10000</v>
      </c>
      <c r="L28" s="13"/>
    </row>
    <row r="29" spans="2:12" ht="21.95" customHeight="1" x14ac:dyDescent="0.2">
      <c r="B29" s="8"/>
      <c r="C29" s="49"/>
      <c r="D29" s="81" t="s">
        <v>23</v>
      </c>
      <c r="E29" s="50">
        <v>11744.26</v>
      </c>
      <c r="F29" s="51">
        <v>1224.26</v>
      </c>
      <c r="G29" s="28">
        <f t="shared" si="5"/>
        <v>5872.13</v>
      </c>
      <c r="H29" s="28">
        <f t="shared" si="6"/>
        <v>612.13</v>
      </c>
      <c r="I29" s="28"/>
      <c r="J29" s="28"/>
      <c r="K29" s="28">
        <f t="shared" si="15"/>
        <v>5260</v>
      </c>
      <c r="L29" s="13"/>
    </row>
    <row r="30" spans="2:12" ht="21.95" customHeight="1" x14ac:dyDescent="0.2">
      <c r="B30" s="8"/>
      <c r="C30" s="38"/>
      <c r="D30" s="81" t="s">
        <v>23</v>
      </c>
      <c r="E30" s="50">
        <v>11744.26</v>
      </c>
      <c r="F30" s="51">
        <v>1224.26</v>
      </c>
      <c r="G30" s="28">
        <f t="shared" si="5"/>
        <v>5872.13</v>
      </c>
      <c r="H30" s="28">
        <f t="shared" si="6"/>
        <v>612.13</v>
      </c>
      <c r="I30" s="28"/>
      <c r="J30" s="28">
        <v>4</v>
      </c>
      <c r="K30" s="28">
        <f t="shared" si="15"/>
        <v>5256</v>
      </c>
      <c r="L30" s="13"/>
    </row>
    <row r="31" spans="2:12" ht="21.95" customHeight="1" x14ac:dyDescent="0.2">
      <c r="B31" s="8"/>
      <c r="C31" s="38"/>
      <c r="D31" s="81" t="s">
        <v>23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/>
      <c r="K31" s="28">
        <f t="shared" si="15"/>
        <v>5260</v>
      </c>
      <c r="L31" s="13"/>
    </row>
    <row r="32" spans="2:12" ht="21.95" customHeight="1" x14ac:dyDescent="0.2">
      <c r="B32" s="12" t="s">
        <v>337</v>
      </c>
      <c r="C32" s="73"/>
      <c r="D32" s="71" t="s">
        <v>142</v>
      </c>
      <c r="E32" s="35">
        <v>8705.1</v>
      </c>
      <c r="F32" s="35">
        <v>705.1</v>
      </c>
      <c r="G32" s="7">
        <f>+E32/2</f>
        <v>4352.55</v>
      </c>
      <c r="H32" s="7">
        <f>+F32/2</f>
        <v>352.55</v>
      </c>
      <c r="I32" s="7"/>
      <c r="J32" s="7"/>
      <c r="K32" s="7">
        <f t="shared" ref="K32" si="16">G32-H32+I32-J32</f>
        <v>4000</v>
      </c>
      <c r="L32" s="13"/>
    </row>
    <row r="33" spans="2:12" ht="24.95" customHeight="1" x14ac:dyDescent="0.2">
      <c r="B33" s="12"/>
      <c r="C33" s="11"/>
      <c r="D33" s="11" t="s">
        <v>23</v>
      </c>
      <c r="E33" s="50">
        <v>11744.26</v>
      </c>
      <c r="F33" s="51">
        <v>1224.26</v>
      </c>
      <c r="G33" s="28">
        <f t="shared" si="5"/>
        <v>5872.13</v>
      </c>
      <c r="H33" s="28">
        <f t="shared" si="6"/>
        <v>612.13</v>
      </c>
      <c r="I33" s="28"/>
      <c r="J33" s="28"/>
      <c r="K33" s="28">
        <f t="shared" ref="K33" si="17">G33-H33+I33-J33</f>
        <v>5260</v>
      </c>
      <c r="L33" s="13"/>
    </row>
    <row r="34" spans="2:12" ht="18.75" customHeight="1" x14ac:dyDescent="0.2">
      <c r="B34" s="8"/>
      <c r="C34" s="38"/>
      <c r="D34" s="81" t="s">
        <v>23</v>
      </c>
      <c r="E34" s="50">
        <v>11744.26</v>
      </c>
      <c r="F34" s="51">
        <v>1224.26</v>
      </c>
      <c r="G34" s="28">
        <f t="shared" si="5"/>
        <v>5872.13</v>
      </c>
      <c r="H34" s="28">
        <f t="shared" si="6"/>
        <v>612.13</v>
      </c>
      <c r="I34" s="28"/>
      <c r="J34" s="28"/>
      <c r="K34" s="28">
        <f t="shared" si="15"/>
        <v>5260</v>
      </c>
      <c r="L34" s="13"/>
    </row>
    <row r="35" spans="2:12" ht="21.95" customHeight="1" x14ac:dyDescent="0.2">
      <c r="B35" s="12" t="s">
        <v>336</v>
      </c>
      <c r="C35" s="73"/>
      <c r="D35" s="71" t="s">
        <v>142</v>
      </c>
      <c r="E35" s="35">
        <v>9300.34</v>
      </c>
      <c r="F35" s="35">
        <v>800.34</v>
      </c>
      <c r="G35" s="7">
        <f t="shared" ref="G35:H37" si="18">+E35/2</f>
        <v>4650.17</v>
      </c>
      <c r="H35" s="7">
        <f t="shared" si="18"/>
        <v>400.17</v>
      </c>
      <c r="I35" s="7"/>
      <c r="J35" s="7"/>
      <c r="K35" s="7">
        <f t="shared" ref="K35" si="19">G35-H35+I35-J35</f>
        <v>4250</v>
      </c>
      <c r="L35" s="13"/>
    </row>
    <row r="36" spans="2:12" ht="21.95" customHeight="1" x14ac:dyDescent="0.2">
      <c r="B36" s="12" t="s">
        <v>334</v>
      </c>
      <c r="C36" s="73"/>
      <c r="D36" s="71" t="s">
        <v>140</v>
      </c>
      <c r="E36" s="35">
        <v>12343.01</v>
      </c>
      <c r="F36" s="35">
        <v>1343.01</v>
      </c>
      <c r="G36" s="7">
        <f t="shared" si="18"/>
        <v>6171.5050000000001</v>
      </c>
      <c r="H36" s="7">
        <f t="shared" si="18"/>
        <v>671.505</v>
      </c>
      <c r="I36" s="7"/>
      <c r="J36" s="7"/>
      <c r="K36" s="7">
        <f>G36-H36+I36-J36</f>
        <v>5500</v>
      </c>
      <c r="L36" s="13"/>
    </row>
    <row r="37" spans="2:12" ht="21.95" customHeight="1" x14ac:dyDescent="0.2">
      <c r="B37" s="12" t="s">
        <v>338</v>
      </c>
      <c r="C37" s="73"/>
      <c r="D37" s="71" t="s">
        <v>142</v>
      </c>
      <c r="E37" s="35">
        <v>8705.1</v>
      </c>
      <c r="F37" s="35">
        <v>705.1</v>
      </c>
      <c r="G37" s="7">
        <f t="shared" si="18"/>
        <v>4352.55</v>
      </c>
      <c r="H37" s="7">
        <f t="shared" si="18"/>
        <v>352.55</v>
      </c>
      <c r="I37" s="7"/>
      <c r="J37" s="7"/>
      <c r="K37" s="7">
        <f>G37-H37+I37-J37</f>
        <v>4000</v>
      </c>
      <c r="L37" s="13"/>
    </row>
    <row r="38" spans="2:12" ht="18.75" customHeight="1" x14ac:dyDescent="0.2">
      <c r="B38" s="8"/>
      <c r="C38" s="49"/>
      <c r="D38" s="81"/>
      <c r="E38" s="50"/>
      <c r="F38" s="51"/>
      <c r="G38" s="28"/>
      <c r="H38" s="28"/>
      <c r="I38" s="28"/>
      <c r="J38" s="28"/>
      <c r="K38" s="28"/>
      <c r="L38" s="62"/>
    </row>
    <row r="39" spans="2:12" x14ac:dyDescent="0.2">
      <c r="B39" s="49"/>
      <c r="C39" s="49"/>
      <c r="D39" s="82" t="s">
        <v>6</v>
      </c>
      <c r="E39" s="83">
        <f>SUM(E8:E34)</f>
        <v>334333.85000000003</v>
      </c>
      <c r="F39" s="83">
        <f>SUM(F8:F34)</f>
        <v>37053.849999999991</v>
      </c>
      <c r="G39" s="83">
        <f>SUM(G7:G37)</f>
        <v>197497.63000000003</v>
      </c>
      <c r="H39" s="83">
        <f t="shared" ref="H39:K39" si="20">SUM(H7:H37)</f>
        <v>22607.63</v>
      </c>
      <c r="I39" s="83">
        <f t="shared" si="20"/>
        <v>0</v>
      </c>
      <c r="J39" s="83">
        <f t="shared" si="20"/>
        <v>20</v>
      </c>
      <c r="K39" s="83">
        <f t="shared" si="20"/>
        <v>174870</v>
      </c>
      <c r="L39" s="49"/>
    </row>
    <row r="40" spans="2:12" x14ac:dyDescent="0.2">
      <c r="D40" s="32"/>
      <c r="E40" s="55"/>
      <c r="F40" s="55"/>
      <c r="G40" s="33">
        <v>2</v>
      </c>
      <c r="H40" s="33"/>
      <c r="I40" s="33">
        <f>SUM(I28:I39)</f>
        <v>0</v>
      </c>
      <c r="J40" s="33"/>
      <c r="K40" s="33"/>
    </row>
    <row r="41" spans="2:12" x14ac:dyDescent="0.2">
      <c r="E41" s="48"/>
      <c r="F41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R57"/>
  <sheetViews>
    <sheetView workbookViewId="0">
      <selection activeCell="B1" sqref="B1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27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35</v>
      </c>
      <c r="F2" s="92"/>
      <c r="G2" s="92"/>
      <c r="H2" s="92"/>
      <c r="I2" s="92"/>
      <c r="J2" s="22" t="str">
        <f>PRESIDENCIA!L2</f>
        <v>31 OCTUBRE DE 2020</v>
      </c>
    </row>
    <row r="3" spans="1:18" x14ac:dyDescent="0.2">
      <c r="B3" s="16"/>
      <c r="E3" s="22" t="str">
        <f>PRESIDENCIA!E3</f>
        <v>SEGUNDA QUINCENA DE OCTUBRE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28</v>
      </c>
      <c r="G4" s="59" t="s">
        <v>33</v>
      </c>
      <c r="H4" s="26" t="s">
        <v>24</v>
      </c>
      <c r="I4" s="26" t="s">
        <v>4</v>
      </c>
      <c r="J4" s="94" t="s">
        <v>5</v>
      </c>
    </row>
    <row r="5" spans="1:18" ht="23.25" customHeight="1" x14ac:dyDescent="0.2">
      <c r="B5" s="12" t="s">
        <v>250</v>
      </c>
      <c r="C5" s="101"/>
      <c r="D5" s="71" t="s">
        <v>15</v>
      </c>
      <c r="E5" s="86">
        <f>7334.48*0.8/2</f>
        <v>2933.7919999999999</v>
      </c>
      <c r="F5" s="102"/>
      <c r="G5" s="103"/>
      <c r="H5" s="102"/>
      <c r="I5" s="7">
        <f t="shared" ref="I5:I14" si="0">E5-F5+G5-H5</f>
        <v>2933.7919999999999</v>
      </c>
      <c r="J5" s="74" t="s">
        <v>31</v>
      </c>
    </row>
    <row r="6" spans="1:18" ht="24.75" customHeight="1" x14ac:dyDescent="0.2">
      <c r="B6" s="2" t="s">
        <v>290</v>
      </c>
      <c r="C6" s="5"/>
      <c r="D6" s="37" t="s">
        <v>117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31</v>
      </c>
      <c r="L6" s="92"/>
    </row>
    <row r="7" spans="1:18" ht="24.75" customHeight="1" x14ac:dyDescent="0.2">
      <c r="B7" s="12" t="s">
        <v>216</v>
      </c>
      <c r="C7" s="73"/>
      <c r="D7" s="71" t="s">
        <v>90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31</v>
      </c>
      <c r="L7" s="92"/>
    </row>
    <row r="8" spans="1:18" ht="24.75" customHeight="1" x14ac:dyDescent="0.2">
      <c r="B8" s="16" t="s">
        <v>232</v>
      </c>
      <c r="C8" s="27"/>
      <c r="D8" s="36" t="s">
        <v>98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31</v>
      </c>
      <c r="L8" s="92"/>
    </row>
    <row r="9" spans="1:18" ht="24.75" customHeight="1" x14ac:dyDescent="0.2">
      <c r="B9" s="16" t="s">
        <v>237</v>
      </c>
      <c r="C9" s="16"/>
      <c r="D9" s="116" t="s">
        <v>376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31</v>
      </c>
      <c r="L9" s="92"/>
    </row>
    <row r="10" spans="1:18" ht="24.75" customHeight="1" x14ac:dyDescent="0.2">
      <c r="B10" s="12" t="s">
        <v>251</v>
      </c>
      <c r="C10" s="73"/>
      <c r="D10" s="71" t="s">
        <v>21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31</v>
      </c>
      <c r="L10" s="92"/>
    </row>
    <row r="11" spans="1:18" ht="24.75" customHeight="1" x14ac:dyDescent="0.2">
      <c r="B11" s="12" t="s">
        <v>217</v>
      </c>
      <c r="C11" s="73"/>
      <c r="D11" s="71" t="s">
        <v>91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31</v>
      </c>
      <c r="L11" s="92"/>
    </row>
    <row r="12" spans="1:18" ht="24.75" customHeight="1" x14ac:dyDescent="0.2">
      <c r="B12" s="16" t="s">
        <v>343</v>
      </c>
      <c r="C12" s="27"/>
      <c r="D12" s="15" t="s">
        <v>17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31</v>
      </c>
      <c r="L12" s="92"/>
    </row>
    <row r="13" spans="1:18" ht="24.75" customHeight="1" x14ac:dyDescent="0.2">
      <c r="B13" s="16" t="s">
        <v>346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31</v>
      </c>
      <c r="L13" s="92"/>
    </row>
    <row r="14" spans="1:18" customFormat="1" ht="24.95" customHeight="1" x14ac:dyDescent="0.2">
      <c r="B14" s="16" t="s">
        <v>303</v>
      </c>
      <c r="C14" s="27"/>
      <c r="D14" s="36" t="s">
        <v>129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285</v>
      </c>
      <c r="C15" s="69"/>
      <c r="D15" s="70" t="s">
        <v>114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31</v>
      </c>
      <c r="K15" s="99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344</v>
      </c>
      <c r="C16" s="27"/>
      <c r="D16" s="15" t="s">
        <v>20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31</v>
      </c>
      <c r="L16" s="92"/>
    </row>
    <row r="17" spans="1:18" ht="24.75" customHeight="1" x14ac:dyDescent="0.2">
      <c r="B17" s="16" t="s">
        <v>341</v>
      </c>
      <c r="C17" s="27"/>
      <c r="D17" s="15" t="s">
        <v>17</v>
      </c>
      <c r="E17" s="7">
        <v>4256.7</v>
      </c>
      <c r="F17" s="7"/>
      <c r="G17" s="7"/>
      <c r="H17" s="7"/>
      <c r="I17" s="7">
        <f>E17-F17+G17-H17</f>
        <v>4256.7</v>
      </c>
      <c r="J17" s="74" t="s">
        <v>31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342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31</v>
      </c>
      <c r="L18" s="92"/>
    </row>
    <row r="19" spans="1:18" ht="24.75" customHeight="1" x14ac:dyDescent="0.2">
      <c r="A19" s="84"/>
      <c r="B19" s="2" t="s">
        <v>348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31</v>
      </c>
      <c r="K19" s="99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306</v>
      </c>
      <c r="C20" s="27"/>
      <c r="D20" s="116" t="s">
        <v>155</v>
      </c>
      <c r="E20" s="7">
        <f>10175*0.6/2</f>
        <v>3052.5</v>
      </c>
      <c r="F20" s="31"/>
      <c r="G20" s="29"/>
      <c r="I20" s="7">
        <f>+E20</f>
        <v>3052.5</v>
      </c>
      <c r="J20" s="74" t="s">
        <v>31</v>
      </c>
    </row>
    <row r="21" spans="1:18" ht="24.75" customHeight="1" x14ac:dyDescent="0.2">
      <c r="B21" s="12" t="s">
        <v>220</v>
      </c>
      <c r="C21" s="73"/>
      <c r="D21" s="71" t="s">
        <v>91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31</v>
      </c>
      <c r="L21" s="92"/>
    </row>
    <row r="22" spans="1:18" ht="24.75" customHeight="1" x14ac:dyDescent="0.2">
      <c r="B22" s="12" t="s">
        <v>349</v>
      </c>
      <c r="C22" s="73"/>
      <c r="D22" s="71" t="s">
        <v>30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31</v>
      </c>
      <c r="L22" s="92"/>
    </row>
    <row r="23" spans="1:18" s="14" customFormat="1" ht="24.95" customHeight="1" x14ac:dyDescent="0.2">
      <c r="B23" s="12" t="s">
        <v>328</v>
      </c>
      <c r="C23" s="11"/>
      <c r="D23" s="11" t="s">
        <v>23</v>
      </c>
      <c r="E23" s="119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31</v>
      </c>
      <c r="K23" s="54"/>
      <c r="L23" s="31"/>
    </row>
    <row r="24" spans="1:18" ht="24.75" customHeight="1" x14ac:dyDescent="0.2">
      <c r="B24" s="16" t="s">
        <v>345</v>
      </c>
      <c r="C24" s="27"/>
      <c r="D24" s="15" t="s">
        <v>22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31</v>
      </c>
      <c r="L24" s="92"/>
    </row>
    <row r="25" spans="1:18" ht="24.75" customHeight="1" x14ac:dyDescent="0.2">
      <c r="B25" s="16" t="s">
        <v>347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31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298</v>
      </c>
      <c r="C26" s="5"/>
      <c r="D26" s="37" t="s">
        <v>124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31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314</v>
      </c>
      <c r="C27" s="107"/>
      <c r="D27" s="89" t="s">
        <v>135</v>
      </c>
      <c r="E27" s="7">
        <f>8964*0.6/2</f>
        <v>2689.2</v>
      </c>
      <c r="F27" s="104"/>
      <c r="G27" s="104"/>
      <c r="H27" s="86"/>
      <c r="I27" s="7">
        <f t="shared" si="2"/>
        <v>2689.2</v>
      </c>
      <c r="J27" s="105"/>
      <c r="K27" s="106"/>
      <c r="L27" s="97"/>
      <c r="O27" s="86"/>
    </row>
    <row r="28" spans="1:18" s="84" customFormat="1" ht="24.95" customHeight="1" x14ac:dyDescent="0.2">
      <c r="A28" s="74"/>
      <c r="B28" s="16" t="s">
        <v>371</v>
      </c>
      <c r="C28" s="27"/>
      <c r="D28" s="67" t="s">
        <v>370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31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340</v>
      </c>
      <c r="C29" s="27"/>
      <c r="D29" s="15" t="s">
        <v>17</v>
      </c>
      <c r="E29" s="7">
        <v>4256.7</v>
      </c>
      <c r="F29" s="7"/>
      <c r="G29" s="7"/>
      <c r="H29" s="7"/>
      <c r="I29" s="7">
        <f t="shared" si="2"/>
        <v>4256.7</v>
      </c>
      <c r="J29" s="74" t="s">
        <v>31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222</v>
      </c>
      <c r="C30" s="27"/>
      <c r="D30" s="36" t="s">
        <v>94</v>
      </c>
      <c r="E30" s="7">
        <v>6991</v>
      </c>
      <c r="F30" s="7"/>
      <c r="G30" s="7"/>
      <c r="H30" s="7"/>
      <c r="I30" s="7">
        <f t="shared" si="2"/>
        <v>6991</v>
      </c>
      <c r="J30" s="74" t="s">
        <v>31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A7" workbookViewId="0">
      <selection activeCell="A30" sqref="A30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9" t="str">
        <f>+PRESIDENCIA!E1</f>
        <v>MUNICIPIO IXTLAHUACAN DEL RIO, JALISCO.</v>
      </c>
      <c r="B2" s="129"/>
      <c r="C2" s="129"/>
      <c r="D2" s="129"/>
      <c r="E2" s="129"/>
      <c r="F2" s="129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9" t="str">
        <f>+PRESIDENCIA!E3</f>
        <v>SEGUNDA QUINCENA DE OCTUBRE DE 2020</v>
      </c>
      <c r="B4" s="129"/>
      <c r="C4" s="129"/>
      <c r="D4" s="129"/>
      <c r="E4" s="129"/>
      <c r="F4" s="129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147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38</v>
      </c>
      <c r="B10" s="43">
        <f>+PRESIDENCIA!G16</f>
        <v>67280.53</v>
      </c>
      <c r="C10" s="43">
        <f>+PRESIDENCIA!H16</f>
        <v>10171.7932</v>
      </c>
      <c r="D10" s="43">
        <f>+PRESIDENCIA!I16</f>
        <v>0</v>
      </c>
      <c r="E10" s="43">
        <f>+PRESIDENCIA!J16</f>
        <v>0</v>
      </c>
      <c r="F10" s="43">
        <f>+PRESIDENCIA!K16</f>
        <v>57108.736799999999</v>
      </c>
    </row>
    <row r="11" spans="1:6" x14ac:dyDescent="0.2">
      <c r="A11" s="42" t="s">
        <v>148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39</v>
      </c>
      <c r="B12" s="43">
        <f>+'SECRETARIA GENERAL'!H23</f>
        <v>70411.039999999994</v>
      </c>
      <c r="C12" s="43">
        <f>+'SECRETARIA GENERAL'!I23</f>
        <v>6383.3341919999993</v>
      </c>
      <c r="D12" s="43">
        <f>+'SECRETARIA GENERAL'!J23</f>
        <v>377.69499999999999</v>
      </c>
      <c r="E12" s="43">
        <f>+'SECRETARIA GENERAL'!K23</f>
        <v>0</v>
      </c>
      <c r="F12" s="43">
        <f>+'SECRETARIA GENERAL'!L23</f>
        <v>64405.400807999999</v>
      </c>
    </row>
    <row r="13" spans="1:6" x14ac:dyDescent="0.2">
      <c r="A13" s="42" t="s">
        <v>149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74</v>
      </c>
      <c r="B14" s="43">
        <f>+'COORDINACION DE GABINETE'!H12</f>
        <v>9214.244999999999</v>
      </c>
      <c r="C14" s="43">
        <f>+'COORDINACION DE GABINETE'!I12</f>
        <v>352.55</v>
      </c>
      <c r="D14" s="43">
        <f>+'COORDINACION DE GABINETE'!J12</f>
        <v>38.305</v>
      </c>
      <c r="E14" s="43">
        <f>+'COORDINACION DE GABINETE'!K12</f>
        <v>0</v>
      </c>
      <c r="F14" s="43">
        <f>+'COORDINACION DE GABINETE'!L12</f>
        <v>8900</v>
      </c>
    </row>
    <row r="15" spans="1:6" x14ac:dyDescent="0.2">
      <c r="A15" s="42" t="s">
        <v>40</v>
      </c>
      <c r="B15" s="43">
        <f>+H.MPAL!G18</f>
        <v>57917.560000000005</v>
      </c>
      <c r="C15" s="43">
        <f>+H.MPAL!H18</f>
        <v>6280.2417400000004</v>
      </c>
      <c r="D15" s="43">
        <f>+H.MPAL!I18</f>
        <v>0</v>
      </c>
      <c r="E15" s="43">
        <f>+H.MPAL!J18</f>
        <v>3</v>
      </c>
      <c r="F15" s="43">
        <f>+H.MPAL!K18</f>
        <v>51634.31826</v>
      </c>
    </row>
    <row r="16" spans="1:6" x14ac:dyDescent="0.2">
      <c r="A16" s="42" t="s">
        <v>150</v>
      </c>
      <c r="B16" s="43">
        <f>+'COORDINACION SERVICIOS PUBLICOS'!H56</f>
        <v>205861.23500000004</v>
      </c>
      <c r="C16" s="43">
        <f>+'COORDINACION SERVICIOS PUBLICOS'!I56</f>
        <v>15107.987651999996</v>
      </c>
      <c r="D16" s="43">
        <f>+'COORDINACION SERVICIOS PUBLICOS'!J56</f>
        <v>701.25296000000003</v>
      </c>
      <c r="E16" s="43">
        <f>+'COORDINACION SERVICIOS PUBLICOS'!K56</f>
        <v>0</v>
      </c>
      <c r="F16" s="43">
        <f>+'COORDINACION SERVICIOS PUBLICOS'!L56</f>
        <v>191454.50030799993</v>
      </c>
    </row>
    <row r="17" spans="1:6" x14ac:dyDescent="0.2">
      <c r="A17" s="42" t="s">
        <v>151</v>
      </c>
      <c r="B17" s="43">
        <f>+'C. D ECONOMICO'!G14</f>
        <v>26098.784999999996</v>
      </c>
      <c r="C17" s="43">
        <f>+'C. D ECONOMICO'!H14</f>
        <v>3144.3123120000005</v>
      </c>
      <c r="D17" s="43">
        <f>+'C. D ECONOMICO'!I14</f>
        <v>0</v>
      </c>
      <c r="E17" s="43">
        <f>+'C. D ECONOMICO'!J14</f>
        <v>0</v>
      </c>
      <c r="F17" s="43">
        <f>+'C. D ECONOMICO'!K14</f>
        <v>22954.472688000002</v>
      </c>
    </row>
    <row r="18" spans="1:6" x14ac:dyDescent="0.2">
      <c r="A18" s="42" t="s">
        <v>152</v>
      </c>
      <c r="B18" s="43">
        <f>+'C. GESTION INTEGRAL op'!G37</f>
        <v>176165.80000000005</v>
      </c>
      <c r="C18" s="43">
        <f>+'C. GESTION INTEGRAL op'!H37</f>
        <v>18939.218312000001</v>
      </c>
      <c r="D18" s="43">
        <f>+'C. GESTION INTEGRAL op'!I37</f>
        <v>0</v>
      </c>
      <c r="E18" s="43">
        <f>+'C. GESTION INTEGRAL op'!J37</f>
        <v>13</v>
      </c>
      <c r="F18" s="43">
        <f>+'C. GESTION INTEGRAL op'!K37</f>
        <v>157213.58168800001</v>
      </c>
    </row>
    <row r="19" spans="1:6" x14ac:dyDescent="0.2">
      <c r="A19" s="42" t="s">
        <v>153</v>
      </c>
      <c r="B19" s="43">
        <f>+'C. GRAL CONSTRUC.'!H25</f>
        <v>70941.39</v>
      </c>
      <c r="C19" s="43">
        <f>+'C. GRAL CONSTRUC.'!I25</f>
        <v>4425.1604399999997</v>
      </c>
      <c r="D19" s="43">
        <f>+'C. GRAL CONSTRUC.'!J25</f>
        <v>0</v>
      </c>
      <c r="E19" s="43">
        <f>+'C. GRAL CONSTRUC.'!K25</f>
        <v>0</v>
      </c>
      <c r="F19" s="43">
        <f>+'C. GRAL CONSTRUC.'!L25</f>
        <v>66516.229559999992</v>
      </c>
    </row>
    <row r="20" spans="1:6" x14ac:dyDescent="0.2">
      <c r="A20" s="128" t="s">
        <v>407</v>
      </c>
      <c r="B20" s="43">
        <f>+'COORD. GRAL DE ADMIN E INOVACIO'!H13</f>
        <v>27901.724999999999</v>
      </c>
      <c r="C20" s="43">
        <f>+'COORD. GRAL DE ADMIN E INOVACIO'!I13</f>
        <v>2901.7300000000005</v>
      </c>
      <c r="D20" s="43">
        <f>+'COORD. GRAL DE ADMIN E INOVACIO'!J13</f>
        <v>0</v>
      </c>
      <c r="E20" s="43">
        <f>+'COORD. GRAL DE ADMIN E INOVACIO'!K13</f>
        <v>0</v>
      </c>
      <c r="F20" s="43">
        <f>+'COORD. GRAL DE ADMIN E INOVACIO'!L13</f>
        <v>24999.994999999999</v>
      </c>
    </row>
    <row r="21" spans="1:6" x14ac:dyDescent="0.2">
      <c r="A21" s="44" t="s">
        <v>45</v>
      </c>
      <c r="B21" s="45">
        <f>SUM(B9:B20)</f>
        <v>870205.4800000001</v>
      </c>
      <c r="C21" s="45">
        <f t="shared" ref="C21:F21" si="0">SUM(C9:C20)</f>
        <v>90119.487848000004</v>
      </c>
      <c r="D21" s="45">
        <f t="shared" si="0"/>
        <v>1117.25296</v>
      </c>
      <c r="E21" s="45">
        <f t="shared" si="0"/>
        <v>16</v>
      </c>
      <c r="F21" s="45">
        <f t="shared" si="0"/>
        <v>781187.24511199992</v>
      </c>
    </row>
    <row r="22" spans="1:6" x14ac:dyDescent="0.2">
      <c r="A22" s="42" t="s">
        <v>46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41</v>
      </c>
      <c r="B23" s="45">
        <f>+B21+B22</f>
        <v>969101.73535000009</v>
      </c>
      <c r="C23" s="45">
        <f>+C21+C22</f>
        <v>90119.487848000004</v>
      </c>
      <c r="D23" s="45">
        <f>+D21+D22</f>
        <v>1117.25296</v>
      </c>
      <c r="E23" s="45">
        <f>+E21+E22</f>
        <v>16</v>
      </c>
      <c r="F23" s="45">
        <f>+F21+F22</f>
        <v>880083.50046199991</v>
      </c>
    </row>
    <row r="24" spans="1:6" x14ac:dyDescent="0.2">
      <c r="A24" s="42" t="s">
        <v>154</v>
      </c>
      <c r="B24" s="43">
        <f>+SEG.CIUDADANA.!G39</f>
        <v>197497.63000000003</v>
      </c>
      <c r="C24" s="43">
        <f>+SEG.CIUDADANA.!H39</f>
        <v>22607.63</v>
      </c>
      <c r="D24" s="43">
        <f>+SEG.CIUDADANA.!I39</f>
        <v>0</v>
      </c>
      <c r="E24" s="43">
        <f>+SEG.CIUDADANA.!J39</f>
        <v>20</v>
      </c>
      <c r="F24" s="43">
        <f>B24-C24+D24-E24</f>
        <v>174870.00000000003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197497.63000000003</v>
      </c>
      <c r="C26" s="45">
        <f>SUM(C24:C25)</f>
        <v>22607.63</v>
      </c>
      <c r="D26" s="45">
        <f>SUM(D24:D25)</f>
        <v>0</v>
      </c>
      <c r="E26" s="45">
        <f>SUM(E24:E25)</f>
        <v>20</v>
      </c>
      <c r="F26" s="45">
        <f>SUM(F24:F25)</f>
        <v>174870.00000000003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1166599.3653500001</v>
      </c>
      <c r="C28" s="45">
        <f>+C23+C26</f>
        <v>112727.11784800001</v>
      </c>
      <c r="D28" s="45">
        <f>+D23+D26</f>
        <v>1117.25296</v>
      </c>
      <c r="E28" s="45">
        <f>+E23+E26</f>
        <v>36</v>
      </c>
      <c r="F28" s="45">
        <f>+F23+F26</f>
        <v>1054953.500462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O18"/>
  <sheetViews>
    <sheetView zoomScale="80" zoomScaleNormal="80" workbookViewId="0">
      <pane ySplit="5" topLeftCell="A6" activePane="bottomLeft" state="frozen"/>
      <selection activeCell="F18" sqref="F18"/>
      <selection pane="bottomLeft" activeCell="M1" sqref="M1:N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9"/>
    <col min="14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36</v>
      </c>
      <c r="I2" s="21"/>
      <c r="L2" s="22" t="s">
        <v>397</v>
      </c>
    </row>
    <row r="3" spans="2:15" x14ac:dyDescent="0.2">
      <c r="E3" s="56" t="s">
        <v>396</v>
      </c>
      <c r="I3" s="57"/>
    </row>
    <row r="4" spans="2:15" x14ac:dyDescent="0.2">
      <c r="E4" s="57" t="s">
        <v>25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180</v>
      </c>
      <c r="C7" s="27"/>
      <c r="D7" s="36" t="s">
        <v>49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3"/>
      <c r="N7" s="33"/>
      <c r="O7" s="33"/>
    </row>
    <row r="8" spans="2:15" ht="24.95" customHeight="1" x14ac:dyDescent="0.2">
      <c r="B8" s="2" t="s">
        <v>178</v>
      </c>
      <c r="C8" s="27"/>
      <c r="D8" s="85" t="s">
        <v>54</v>
      </c>
      <c r="E8" s="35">
        <v>9895.58</v>
      </c>
      <c r="F8" s="35">
        <v>895.58</v>
      </c>
      <c r="G8" s="7">
        <f t="shared" ref="G8:G14" si="3">E8/2</f>
        <v>4947.79</v>
      </c>
      <c r="H8" s="7">
        <f t="shared" ref="H8:H14" si="4">F8/2</f>
        <v>447.79</v>
      </c>
      <c r="I8" s="7"/>
      <c r="J8" s="7"/>
      <c r="K8" s="7">
        <f t="shared" ref="K8:K14" si="5">G8-H8+I8-J8</f>
        <v>4500</v>
      </c>
      <c r="L8" s="13"/>
      <c r="N8" s="19"/>
      <c r="O8" s="19"/>
    </row>
    <row r="9" spans="2:15" ht="24" x14ac:dyDescent="0.2">
      <c r="B9" s="16" t="s">
        <v>360</v>
      </c>
      <c r="C9" s="27"/>
      <c r="D9" s="36" t="s">
        <v>51</v>
      </c>
      <c r="E9" s="35">
        <v>8964</v>
      </c>
      <c r="F9" s="35">
        <v>746.52640000000019</v>
      </c>
      <c r="G9" s="7">
        <f t="shared" si="3"/>
        <v>4482</v>
      </c>
      <c r="H9" s="7">
        <f t="shared" si="4"/>
        <v>373.2632000000001</v>
      </c>
      <c r="I9" s="7"/>
      <c r="J9" s="7">
        <v>0</v>
      </c>
      <c r="K9" s="7">
        <f t="shared" si="5"/>
        <v>4108.7367999999997</v>
      </c>
      <c r="L9" s="13"/>
      <c r="N9" s="19"/>
      <c r="O9" s="19"/>
    </row>
    <row r="10" spans="2:15" ht="24" x14ac:dyDescent="0.2">
      <c r="B10" s="84" t="s">
        <v>177</v>
      </c>
      <c r="C10" s="27"/>
      <c r="D10" s="36" t="s">
        <v>50</v>
      </c>
      <c r="E10" s="7">
        <v>17429.48</v>
      </c>
      <c r="F10" s="7">
        <v>2429.48</v>
      </c>
      <c r="G10" s="7">
        <f t="shared" si="3"/>
        <v>8714.74</v>
      </c>
      <c r="H10" s="7">
        <f t="shared" si="4"/>
        <v>1214.74</v>
      </c>
      <c r="I10" s="7"/>
      <c r="J10" s="7"/>
      <c r="K10" s="7">
        <f t="shared" si="5"/>
        <v>7500</v>
      </c>
      <c r="L10" s="13"/>
      <c r="N10" s="19"/>
      <c r="O10" s="19"/>
    </row>
    <row r="11" spans="2:15" ht="24" x14ac:dyDescent="0.2">
      <c r="B11" s="2" t="s">
        <v>361</v>
      </c>
      <c r="C11" s="27"/>
      <c r="D11" s="85" t="s">
        <v>52</v>
      </c>
      <c r="E11" s="35">
        <v>13614.64</v>
      </c>
      <c r="F11" s="35">
        <v>1614.64</v>
      </c>
      <c r="G11" s="7">
        <f t="shared" si="3"/>
        <v>6807.32</v>
      </c>
      <c r="H11" s="7">
        <f t="shared" si="4"/>
        <v>807.32</v>
      </c>
      <c r="I11" s="7"/>
      <c r="J11" s="7"/>
      <c r="K11" s="7">
        <f t="shared" si="5"/>
        <v>6000</v>
      </c>
      <c r="L11" s="13"/>
      <c r="N11" s="19"/>
      <c r="O11" s="19"/>
    </row>
    <row r="12" spans="2:15" x14ac:dyDescent="0.2">
      <c r="B12" s="2" t="s">
        <v>179</v>
      </c>
      <c r="C12" s="27"/>
      <c r="D12" s="85" t="s">
        <v>10</v>
      </c>
      <c r="E12" s="35">
        <v>8705.1</v>
      </c>
      <c r="F12" s="35">
        <v>705.1</v>
      </c>
      <c r="G12" s="7">
        <f t="shared" si="3"/>
        <v>4352.55</v>
      </c>
      <c r="H12" s="7">
        <f t="shared" si="4"/>
        <v>352.55</v>
      </c>
      <c r="I12" s="7"/>
      <c r="J12" s="7"/>
      <c r="K12" s="7">
        <f t="shared" si="5"/>
        <v>4000</v>
      </c>
      <c r="L12" s="13"/>
    </row>
    <row r="13" spans="2:15" x14ac:dyDescent="0.2">
      <c r="B13" s="2" t="s">
        <v>362</v>
      </c>
      <c r="C13" s="27"/>
      <c r="D13" s="85" t="s">
        <v>53</v>
      </c>
      <c r="E13" s="35">
        <v>9895.58</v>
      </c>
      <c r="F13" s="35">
        <v>895.58</v>
      </c>
      <c r="G13" s="7">
        <f t="shared" si="3"/>
        <v>4947.79</v>
      </c>
      <c r="H13" s="7">
        <f t="shared" si="4"/>
        <v>447.79</v>
      </c>
      <c r="I13" s="7"/>
      <c r="J13" s="7"/>
      <c r="K13" s="7">
        <f t="shared" si="5"/>
        <v>4500</v>
      </c>
      <c r="L13" s="13"/>
      <c r="N13" s="19"/>
      <c r="O13" s="19"/>
    </row>
    <row r="14" spans="2:15" ht="24" x14ac:dyDescent="0.2">
      <c r="B14" s="2" t="s">
        <v>363</v>
      </c>
      <c r="C14" s="27"/>
      <c r="D14" s="85" t="s">
        <v>52</v>
      </c>
      <c r="E14" s="35">
        <v>13614.64</v>
      </c>
      <c r="F14" s="35">
        <v>1614.64</v>
      </c>
      <c r="G14" s="7">
        <f t="shared" si="3"/>
        <v>6807.32</v>
      </c>
      <c r="H14" s="7">
        <f t="shared" si="4"/>
        <v>807.32</v>
      </c>
      <c r="I14" s="7"/>
      <c r="J14" s="7"/>
      <c r="K14" s="7">
        <f t="shared" si="5"/>
        <v>6000</v>
      </c>
      <c r="L14" s="13"/>
      <c r="N14" s="19"/>
      <c r="O14" s="19"/>
    </row>
    <row r="15" spans="2:15" ht="21.95" customHeight="1" x14ac:dyDescent="0.2">
      <c r="B15" s="12"/>
      <c r="C15" s="12"/>
      <c r="D15" s="63"/>
      <c r="E15" s="52"/>
      <c r="F15" s="52"/>
      <c r="G15" s="52"/>
      <c r="H15" s="52"/>
      <c r="I15" s="52"/>
      <c r="J15" s="52" t="s">
        <v>25</v>
      </c>
      <c r="K15" s="7"/>
      <c r="L15" s="62"/>
      <c r="N15" s="19"/>
      <c r="O15" s="19"/>
    </row>
    <row r="16" spans="2:15" ht="21.95" customHeight="1" x14ac:dyDescent="0.2">
      <c r="B16" s="12"/>
      <c r="C16" s="12"/>
      <c r="D16" s="32" t="s">
        <v>6</v>
      </c>
      <c r="E16" s="33">
        <f t="shared" ref="E16:K16" si="6">SUM(E7:E15)</f>
        <v>134561.06</v>
      </c>
      <c r="F16" s="33">
        <f t="shared" si="6"/>
        <v>20343.5864</v>
      </c>
      <c r="G16" s="33">
        <f>SUM(G7:G15)</f>
        <v>67280.53</v>
      </c>
      <c r="H16" s="33">
        <f t="shared" si="6"/>
        <v>10171.7932</v>
      </c>
      <c r="I16" s="33">
        <f t="shared" si="6"/>
        <v>0</v>
      </c>
      <c r="J16" s="33">
        <f t="shared" si="6"/>
        <v>0</v>
      </c>
      <c r="K16" s="33">
        <f t="shared" si="6"/>
        <v>57108.736799999999</v>
      </c>
      <c r="L16" s="62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55</v>
      </c>
      <c r="F2" s="19"/>
      <c r="G2" s="19"/>
      <c r="H2" s="19"/>
      <c r="I2" s="21"/>
      <c r="J2" s="19"/>
      <c r="K2" s="19"/>
      <c r="L2" s="22" t="str">
        <f>PRESIDENCIA!L2</f>
        <v>31 OCTUBRE DE 2020</v>
      </c>
    </row>
    <row r="3" spans="1:12" x14ac:dyDescent="0.2">
      <c r="E3" s="57" t="str">
        <f>PRESIDENCIA!E3</f>
        <v>SEGUNDA QUINCENA DE OCTUBRE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353</v>
      </c>
      <c r="C7" s="27"/>
      <c r="D7" s="36" t="s">
        <v>56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P37"/>
  <sheetViews>
    <sheetView topLeftCell="B1" zoomScale="70" zoomScaleNormal="70" workbookViewId="0">
      <selection activeCell="B17" sqref="A17:XFD17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5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5" ht="15" x14ac:dyDescent="0.25">
      <c r="E2" s="21" t="s">
        <v>37</v>
      </c>
      <c r="F2" s="19"/>
      <c r="G2" s="19"/>
      <c r="H2" s="19"/>
      <c r="I2" s="19"/>
      <c r="J2" s="21"/>
      <c r="K2" s="19"/>
      <c r="L2" s="19"/>
      <c r="M2" s="22" t="str">
        <f>PRESIDENCIA!L2</f>
        <v>31 OCTUBRE DE 2020</v>
      </c>
    </row>
    <row r="3" spans="1:15" x14ac:dyDescent="0.2">
      <c r="E3" s="57" t="str">
        <f>PRESIDENCIA!E3</f>
        <v>SEGUNDA QUINCENA DE OCTUBRE DE 2020</v>
      </c>
      <c r="F3" s="19"/>
      <c r="G3" s="19"/>
      <c r="H3" s="19"/>
      <c r="I3" s="19"/>
      <c r="J3" s="57"/>
      <c r="K3" s="19"/>
      <c r="L3" s="19"/>
    </row>
    <row r="4" spans="1:15" x14ac:dyDescent="0.2">
      <c r="E4" s="57"/>
      <c r="F4" s="19"/>
      <c r="G4" s="19"/>
      <c r="H4" s="19"/>
      <c r="I4" s="19"/>
      <c r="J4" s="57"/>
      <c r="K4" s="19"/>
      <c r="L4" s="19"/>
    </row>
    <row r="5" spans="1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9" t="s">
        <v>33</v>
      </c>
      <c r="K5" s="24" t="s">
        <v>24</v>
      </c>
      <c r="L5" s="24" t="s">
        <v>4</v>
      </c>
      <c r="M5" s="23" t="s">
        <v>5</v>
      </c>
    </row>
    <row r="6" spans="1:15" x14ac:dyDescent="0.2">
      <c r="B6" s="16"/>
      <c r="E6" s="35"/>
      <c r="F6" s="35"/>
      <c r="G6" s="35"/>
      <c r="H6" s="7"/>
      <c r="I6" s="7"/>
      <c r="J6" s="7"/>
      <c r="L6" s="7"/>
    </row>
    <row r="7" spans="1:15" ht="24.95" customHeight="1" x14ac:dyDescent="0.2">
      <c r="B7" s="16" t="s">
        <v>354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5" ht="28.5" customHeight="1" x14ac:dyDescent="0.2">
      <c r="B8" s="84" t="s">
        <v>274</v>
      </c>
      <c r="D8" s="127" t="s">
        <v>406</v>
      </c>
      <c r="E8" s="35">
        <v>8705.1</v>
      </c>
      <c r="F8" s="35">
        <v>705.1</v>
      </c>
      <c r="G8" s="35"/>
      <c r="H8" s="7">
        <f t="shared" ref="H8:I8" si="4">+E8/2</f>
        <v>4352.55</v>
      </c>
      <c r="I8" s="7">
        <f t="shared" si="4"/>
        <v>352.55</v>
      </c>
      <c r="J8" s="7"/>
      <c r="K8" s="7"/>
      <c r="L8" s="7">
        <f>H8-I8+J8-K8</f>
        <v>4000</v>
      </c>
      <c r="M8" s="13"/>
    </row>
    <row r="9" spans="1:15" ht="24.95" customHeight="1" x14ac:dyDescent="0.2">
      <c r="B9" s="16" t="s">
        <v>189</v>
      </c>
      <c r="C9" s="27"/>
      <c r="D9" s="14" t="s">
        <v>64</v>
      </c>
      <c r="E9" s="35">
        <v>4157.72</v>
      </c>
      <c r="F9" s="35"/>
      <c r="G9" s="35">
        <v>142.28</v>
      </c>
      <c r="H9" s="7">
        <f t="shared" ref="H9:H21" si="5">E9/2</f>
        <v>2078.86</v>
      </c>
      <c r="I9" s="7">
        <f t="shared" ref="I9:I21" si="6">F9/2</f>
        <v>0</v>
      </c>
      <c r="J9" s="7">
        <f t="shared" ref="J9:J21" si="7">G9/2</f>
        <v>71.14</v>
      </c>
      <c r="K9" s="7"/>
      <c r="L9" s="7">
        <f t="shared" ref="L9:L21" si="8">H9-I9+J9-K9</f>
        <v>2150</v>
      </c>
      <c r="M9" s="13"/>
    </row>
    <row r="10" spans="1:15" ht="24.95" customHeight="1" x14ac:dyDescent="0.2">
      <c r="B10" s="16" t="s">
        <v>188</v>
      </c>
      <c r="C10" s="27"/>
      <c r="D10" s="14" t="s">
        <v>63</v>
      </c>
      <c r="E10" s="48">
        <v>3837.21</v>
      </c>
      <c r="F10" s="48"/>
      <c r="G10" s="35">
        <v>162.79</v>
      </c>
      <c r="H10" s="7">
        <f t="shared" si="5"/>
        <v>1918.605</v>
      </c>
      <c r="I10" s="7">
        <f t="shared" si="6"/>
        <v>0</v>
      </c>
      <c r="J10" s="7">
        <f t="shared" si="7"/>
        <v>81.394999999999996</v>
      </c>
      <c r="K10" s="7"/>
      <c r="L10" s="7">
        <f t="shared" si="8"/>
        <v>2000</v>
      </c>
      <c r="M10" s="13"/>
    </row>
    <row r="11" spans="1:15" ht="24.95" customHeight="1" x14ac:dyDescent="0.2">
      <c r="B11" s="16" t="s">
        <v>187</v>
      </c>
      <c r="C11" s="27"/>
      <c r="D11" s="14" t="s">
        <v>62</v>
      </c>
      <c r="E11" s="35">
        <v>6730.12</v>
      </c>
      <c r="F11" s="35">
        <v>232.79838400000003</v>
      </c>
      <c r="G11" s="35"/>
      <c r="H11" s="7">
        <f t="shared" si="5"/>
        <v>3365.06</v>
      </c>
      <c r="I11" s="7">
        <f t="shared" si="6"/>
        <v>116.39919200000001</v>
      </c>
      <c r="J11" s="7">
        <f t="shared" si="7"/>
        <v>0</v>
      </c>
      <c r="K11" s="7"/>
      <c r="L11" s="7">
        <f t="shared" si="8"/>
        <v>3248.6608080000001</v>
      </c>
      <c r="M11" s="13"/>
    </row>
    <row r="12" spans="1:15" ht="24.95" customHeight="1" x14ac:dyDescent="0.2">
      <c r="B12" s="16" t="s">
        <v>379</v>
      </c>
      <c r="C12" s="27"/>
      <c r="D12" s="14" t="s">
        <v>380</v>
      </c>
      <c r="E12" s="7">
        <v>4157.72</v>
      </c>
      <c r="F12" s="7"/>
      <c r="G12" s="7">
        <v>142.28</v>
      </c>
      <c r="H12" s="7">
        <f t="shared" ref="H12" si="9">E12/2</f>
        <v>2078.86</v>
      </c>
      <c r="I12" s="7">
        <f t="shared" ref="I12" si="10">F12/2</f>
        <v>0</v>
      </c>
      <c r="J12" s="7">
        <f t="shared" ref="J12" si="11">G12/2</f>
        <v>71.14</v>
      </c>
      <c r="K12" s="7"/>
      <c r="L12" s="7">
        <f t="shared" ref="L12:L13" si="12">H12-I12+J12-K12</f>
        <v>2150</v>
      </c>
      <c r="M12" s="13"/>
    </row>
    <row r="13" spans="1:15" s="66" customFormat="1" ht="29.25" customHeight="1" x14ac:dyDescent="0.2">
      <c r="B13" s="111" t="s">
        <v>351</v>
      </c>
      <c r="C13" s="112"/>
      <c r="D13" s="112" t="s">
        <v>386</v>
      </c>
      <c r="E13" s="108">
        <v>4753.43</v>
      </c>
      <c r="F13" s="108"/>
      <c r="G13" s="108">
        <v>46.57</v>
      </c>
      <c r="H13" s="86">
        <f t="shared" ref="H13:J13" si="13">+E13/2</f>
        <v>2376.7150000000001</v>
      </c>
      <c r="I13" s="86">
        <f t="shared" si="13"/>
        <v>0</v>
      </c>
      <c r="J13" s="86">
        <f t="shared" si="13"/>
        <v>23.285</v>
      </c>
      <c r="K13" s="86"/>
      <c r="L13" s="86">
        <f t="shared" si="12"/>
        <v>2400</v>
      </c>
      <c r="M13" s="105"/>
    </row>
    <row r="14" spans="1:15" ht="24.95" customHeight="1" x14ac:dyDescent="0.2">
      <c r="B14" s="16" t="s">
        <v>183</v>
      </c>
      <c r="C14" s="27"/>
      <c r="D14" s="14" t="s">
        <v>59</v>
      </c>
      <c r="E14" s="35">
        <v>4860.2700000000004</v>
      </c>
      <c r="F14" s="35"/>
      <c r="G14" s="35">
        <v>39.729999999999997</v>
      </c>
      <c r="H14" s="7">
        <f t="shared" si="5"/>
        <v>2430.1350000000002</v>
      </c>
      <c r="I14" s="7">
        <f t="shared" si="6"/>
        <v>0</v>
      </c>
      <c r="J14" s="7">
        <f t="shared" si="7"/>
        <v>19.864999999999998</v>
      </c>
      <c r="K14" s="7"/>
      <c r="L14" s="7">
        <f t="shared" si="8"/>
        <v>2450</v>
      </c>
      <c r="M14" s="13"/>
    </row>
    <row r="15" spans="1:15" ht="24.95" customHeight="1" x14ac:dyDescent="0.2">
      <c r="B15" s="16" t="s">
        <v>185</v>
      </c>
      <c r="C15" s="27"/>
      <c r="D15" s="14" t="s">
        <v>60</v>
      </c>
      <c r="E15" s="35">
        <v>8964</v>
      </c>
      <c r="F15" s="35">
        <v>746.52</v>
      </c>
      <c r="G15" s="35"/>
      <c r="H15" s="7">
        <f t="shared" si="5"/>
        <v>4482</v>
      </c>
      <c r="I15" s="7">
        <f t="shared" si="6"/>
        <v>373.26</v>
      </c>
      <c r="J15" s="7">
        <f t="shared" si="7"/>
        <v>0</v>
      </c>
      <c r="K15" s="7"/>
      <c r="L15" s="7">
        <f t="shared" si="8"/>
        <v>4108.74</v>
      </c>
      <c r="M15" s="13"/>
    </row>
    <row r="16" spans="1:15" ht="24.95" customHeight="1" x14ac:dyDescent="0.2">
      <c r="A16" s="66"/>
      <c r="B16" s="16" t="s">
        <v>190</v>
      </c>
      <c r="C16" s="27"/>
      <c r="D16" s="66" t="s">
        <v>65</v>
      </c>
      <c r="E16" s="7">
        <v>4157.72</v>
      </c>
      <c r="F16" s="7"/>
      <c r="G16" s="7">
        <v>142.28</v>
      </c>
      <c r="H16" s="7">
        <f t="shared" si="5"/>
        <v>2078.86</v>
      </c>
      <c r="I16" s="7">
        <f t="shared" si="6"/>
        <v>0</v>
      </c>
      <c r="J16" s="7">
        <f t="shared" si="7"/>
        <v>71.14</v>
      </c>
      <c r="K16" s="7"/>
      <c r="L16" s="7">
        <f t="shared" si="8"/>
        <v>2150</v>
      </c>
      <c r="M16" s="13"/>
      <c r="N16" s="66"/>
      <c r="O16" s="66"/>
    </row>
    <row r="17" spans="1:16" ht="24.95" customHeight="1" x14ac:dyDescent="0.2">
      <c r="B17" s="16" t="s">
        <v>365</v>
      </c>
      <c r="C17" s="27"/>
      <c r="D17" s="64" t="s">
        <v>159</v>
      </c>
      <c r="E17" s="35">
        <v>4860.2700000000004</v>
      </c>
      <c r="F17" s="35"/>
      <c r="G17" s="35">
        <v>39.729999999999997</v>
      </c>
      <c r="H17" s="7">
        <f t="shared" ref="H17" si="14">E17/2</f>
        <v>2430.1350000000002</v>
      </c>
      <c r="I17" s="7">
        <f t="shared" ref="I17" si="15">F17/2</f>
        <v>0</v>
      </c>
      <c r="J17" s="7">
        <f t="shared" ref="J17" si="16">G17/2</f>
        <v>19.864999999999998</v>
      </c>
      <c r="K17" s="7"/>
      <c r="L17" s="7">
        <f t="shared" si="8"/>
        <v>2450</v>
      </c>
      <c r="M17" s="13"/>
    </row>
    <row r="18" spans="1:16" ht="24.95" customHeight="1" x14ac:dyDescent="0.2">
      <c r="B18" s="16" t="s">
        <v>381</v>
      </c>
      <c r="C18" s="27"/>
      <c r="D18" s="14" t="s">
        <v>57</v>
      </c>
      <c r="E18" s="35">
        <v>17429.48</v>
      </c>
      <c r="F18" s="35">
        <v>2429.48</v>
      </c>
      <c r="G18" s="35"/>
      <c r="H18" s="7">
        <f t="shared" si="5"/>
        <v>8714.74</v>
      </c>
      <c r="I18" s="7">
        <f t="shared" si="6"/>
        <v>1214.74</v>
      </c>
      <c r="J18" s="7">
        <f t="shared" si="7"/>
        <v>0</v>
      </c>
      <c r="K18" s="7"/>
      <c r="L18" s="7">
        <f t="shared" si="8"/>
        <v>7500</v>
      </c>
      <c r="M18" s="13"/>
    </row>
    <row r="19" spans="1:16" ht="24.95" customHeight="1" x14ac:dyDescent="0.2">
      <c r="B19" s="16" t="s">
        <v>182</v>
      </c>
      <c r="C19" s="27"/>
      <c r="D19" s="14" t="s">
        <v>58</v>
      </c>
      <c r="E19" s="35">
        <v>4860.2700000000004</v>
      </c>
      <c r="F19" s="35"/>
      <c r="G19" s="35">
        <v>39.729999999999997</v>
      </c>
      <c r="H19" s="7">
        <f t="shared" si="5"/>
        <v>2430.1350000000002</v>
      </c>
      <c r="I19" s="7">
        <f t="shared" si="6"/>
        <v>0</v>
      </c>
      <c r="J19" s="7">
        <f t="shared" si="7"/>
        <v>19.864999999999998</v>
      </c>
      <c r="K19" s="7"/>
      <c r="L19" s="7">
        <f t="shared" si="8"/>
        <v>2450</v>
      </c>
      <c r="M19" s="13"/>
    </row>
    <row r="20" spans="1:16" ht="24.95" customHeight="1" x14ac:dyDescent="0.2">
      <c r="B20" s="16" t="s">
        <v>352</v>
      </c>
      <c r="C20" s="27"/>
      <c r="D20" s="100" t="s">
        <v>135</v>
      </c>
      <c r="E20" s="48">
        <v>6733.13</v>
      </c>
      <c r="F20" s="48">
        <v>233.13</v>
      </c>
      <c r="G20" s="35"/>
      <c r="H20" s="7">
        <f t="shared" si="5"/>
        <v>3366.5650000000001</v>
      </c>
      <c r="I20" s="7">
        <f t="shared" si="6"/>
        <v>116.565</v>
      </c>
      <c r="J20" s="7">
        <f t="shared" si="7"/>
        <v>0</v>
      </c>
      <c r="K20" s="7"/>
      <c r="L20" s="7">
        <f t="shared" si="8"/>
        <v>3250</v>
      </c>
      <c r="M20" s="13"/>
    </row>
    <row r="21" spans="1:16" s="66" customFormat="1" ht="24.95" customHeight="1" x14ac:dyDescent="0.2">
      <c r="A21" s="14"/>
      <c r="B21" s="16" t="s">
        <v>186</v>
      </c>
      <c r="C21" s="27"/>
      <c r="D21" s="14" t="s">
        <v>61</v>
      </c>
      <c r="E21" s="35">
        <v>16407.099999999999</v>
      </c>
      <c r="F21" s="35">
        <v>2211.1</v>
      </c>
      <c r="G21" s="35"/>
      <c r="H21" s="7">
        <f t="shared" si="5"/>
        <v>8203.5499999999993</v>
      </c>
      <c r="I21" s="7">
        <f t="shared" si="6"/>
        <v>1105.55</v>
      </c>
      <c r="J21" s="7">
        <f t="shared" si="7"/>
        <v>0</v>
      </c>
      <c r="K21" s="7"/>
      <c r="L21" s="7">
        <f t="shared" si="8"/>
        <v>7097.9999999999991</v>
      </c>
      <c r="M21" s="13"/>
      <c r="N21" s="14"/>
      <c r="O21" s="14"/>
    </row>
    <row r="22" spans="1:16" ht="36" x14ac:dyDescent="0.2">
      <c r="B22" s="84" t="s">
        <v>204</v>
      </c>
      <c r="C22" s="27"/>
      <c r="D22" s="67" t="s">
        <v>388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17">H22-I22+J22-K22</f>
        <v>4500</v>
      </c>
      <c r="M22" s="13"/>
      <c r="P22" s="19"/>
    </row>
    <row r="23" spans="1:16" ht="21.95" customHeight="1" x14ac:dyDescent="0.2">
      <c r="D23" s="32" t="s">
        <v>6</v>
      </c>
      <c r="E23" s="55">
        <f>SUM(E7:E22)</f>
        <v>140822.07999999999</v>
      </c>
      <c r="F23" s="55">
        <f>SUM(F7:F22)</f>
        <v>12766.668383999999</v>
      </c>
      <c r="G23" s="55"/>
      <c r="H23" s="33">
        <f>SUM(H7:H22)</f>
        <v>70411.039999999994</v>
      </c>
      <c r="I23" s="33">
        <f>SUM(I7:I22)</f>
        <v>6383.3341919999993</v>
      </c>
      <c r="J23" s="33">
        <f>SUM(J7:J22)</f>
        <v>377.69499999999999</v>
      </c>
      <c r="K23" s="33">
        <f>SUM(K7:K22)</f>
        <v>0</v>
      </c>
      <c r="L23" s="33">
        <f>SUM(L7:L22)</f>
        <v>64405.400807999999</v>
      </c>
    </row>
    <row r="24" spans="1:16" ht="21.95" customHeight="1" x14ac:dyDescent="0.2">
      <c r="B24" s="12"/>
      <c r="C24" s="12"/>
      <c r="D24" s="15"/>
      <c r="E24" s="7"/>
      <c r="J24" s="7"/>
    </row>
    <row r="25" spans="1:16" x14ac:dyDescent="0.2">
      <c r="B25" s="12"/>
      <c r="C25" s="12"/>
      <c r="D25" s="15"/>
      <c r="E25" s="7"/>
      <c r="J25" s="7"/>
    </row>
    <row r="26" spans="1:16" x14ac:dyDescent="0.2">
      <c r="B26" s="12"/>
      <c r="C26" s="12"/>
      <c r="D26" s="15"/>
      <c r="E26" s="7"/>
      <c r="J26" s="7"/>
    </row>
    <row r="27" spans="1:16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6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6" x14ac:dyDescent="0.2">
      <c r="B29" s="12"/>
      <c r="C29" s="12"/>
      <c r="D29" s="15"/>
      <c r="E29" s="7"/>
      <c r="J29" s="7"/>
    </row>
    <row r="30" spans="1:16" x14ac:dyDescent="0.2">
      <c r="B30" s="12"/>
      <c r="C30" s="12"/>
      <c r="D30" s="15"/>
      <c r="E30" s="7"/>
      <c r="J30" s="7"/>
    </row>
    <row r="31" spans="1:16" x14ac:dyDescent="0.2">
      <c r="B31" s="12"/>
      <c r="C31" s="12"/>
      <c r="D31" s="15"/>
      <c r="E31" s="7"/>
      <c r="J31" s="7"/>
    </row>
    <row r="32" spans="1:16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4"/>
    <col min="15" max="15" width="11.42578125" style="19"/>
    <col min="16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72</v>
      </c>
      <c r="F2" s="19"/>
      <c r="G2" s="19"/>
      <c r="H2" s="19"/>
      <c r="I2" s="19"/>
      <c r="J2" s="19"/>
      <c r="K2" s="19"/>
      <c r="L2" s="19"/>
      <c r="M2" s="22" t="str">
        <f>PRESIDENCIA!L2</f>
        <v>31 OCTUBRE DE 2020</v>
      </c>
    </row>
    <row r="3" spans="2:15" x14ac:dyDescent="0.2">
      <c r="E3" s="22" t="str">
        <f>PRESIDENCIA!E3</f>
        <v>SEGUNDA QUINCENA DE OCTUBRE DE 2020</v>
      </c>
      <c r="F3" s="19"/>
      <c r="G3" s="19"/>
      <c r="H3" s="19"/>
      <c r="I3" s="19"/>
      <c r="J3" s="19"/>
      <c r="K3" s="19"/>
      <c r="L3" s="19"/>
    </row>
    <row r="4" spans="2:15" x14ac:dyDescent="0.2">
      <c r="E4" s="57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33</v>
      </c>
      <c r="K5" s="26" t="s">
        <v>24</v>
      </c>
      <c r="L5" s="24" t="s">
        <v>4</v>
      </c>
      <c r="M5" s="23" t="s">
        <v>5</v>
      </c>
    </row>
    <row r="6" spans="2:15" ht="2.25" customHeight="1" x14ac:dyDescent="0.2">
      <c r="E6" s="48"/>
      <c r="F6" s="48"/>
      <c r="G6" s="48"/>
    </row>
    <row r="7" spans="2:15" ht="24.95" customHeight="1" x14ac:dyDescent="0.2">
      <c r="B7" s="16" t="s">
        <v>355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O7" s="33"/>
    </row>
    <row r="8" spans="2:15" ht="24.95" customHeight="1" x14ac:dyDescent="0.2">
      <c r="B8" s="12" t="s">
        <v>193</v>
      </c>
      <c r="C8" s="27"/>
      <c r="D8" s="36" t="s">
        <v>70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5" ht="24.95" customHeight="1" x14ac:dyDescent="0.2">
      <c r="B9" s="16" t="s">
        <v>192</v>
      </c>
      <c r="C9" s="27"/>
      <c r="D9" s="36" t="s">
        <v>69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5" ht="24.95" customHeight="1" x14ac:dyDescent="0.2">
      <c r="B10" s="16" t="s">
        <v>356</v>
      </c>
      <c r="C10" s="27"/>
      <c r="D10" s="36" t="s">
        <v>66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O10" s="33"/>
    </row>
    <row r="11" spans="2:15" ht="24.95" customHeight="1" x14ac:dyDescent="0.2">
      <c r="B11" s="16" t="s">
        <v>357</v>
      </c>
      <c r="C11" s="27"/>
      <c r="D11" s="36" t="s">
        <v>68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O11" s="33"/>
    </row>
    <row r="12" spans="2:15" ht="24.95" customHeight="1" x14ac:dyDescent="0.2">
      <c r="B12" s="16" t="s">
        <v>194</v>
      </c>
      <c r="C12" s="27"/>
      <c r="D12" s="36" t="s">
        <v>71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5" ht="24.95" customHeight="1" x14ac:dyDescent="0.2">
      <c r="B13" s="12" t="s">
        <v>191</v>
      </c>
      <c r="C13" s="27"/>
      <c r="D13" s="36" t="s">
        <v>32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O13" s="33"/>
    </row>
    <row r="14" spans="2:15" ht="24.95" customHeight="1" x14ac:dyDescent="0.2">
      <c r="B14" s="16" t="s">
        <v>358</v>
      </c>
      <c r="C14" s="27"/>
      <c r="D14" s="36" t="s">
        <v>67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O14" s="33"/>
    </row>
    <row r="15" spans="2:15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5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O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73</v>
      </c>
      <c r="F2" s="19"/>
      <c r="G2" s="19"/>
      <c r="H2" s="19"/>
      <c r="I2" s="19"/>
      <c r="J2" s="21"/>
      <c r="K2" s="19"/>
      <c r="L2" s="19"/>
      <c r="M2" s="22" t="str">
        <f>PRESIDENCIA!L2</f>
        <v>31 OCTUBRE DE 2020</v>
      </c>
    </row>
    <row r="3" spans="1:13" x14ac:dyDescent="0.2">
      <c r="E3" s="57" t="str">
        <f>PRESIDENCIA!E3</f>
        <v>SEGUNDA QUINCENA DE OCTUBRE DE 2020</v>
      </c>
      <c r="F3" s="19"/>
      <c r="G3" s="19"/>
      <c r="H3" s="19"/>
      <c r="I3" s="19"/>
      <c r="J3" s="57"/>
      <c r="K3" s="19"/>
      <c r="L3" s="19"/>
    </row>
    <row r="4" spans="1:13" x14ac:dyDescent="0.2">
      <c r="E4" s="57"/>
      <c r="F4" s="19"/>
      <c r="G4" s="19"/>
      <c r="H4" s="19"/>
      <c r="I4" s="19"/>
      <c r="J4" s="57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9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35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74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196</v>
      </c>
      <c r="C8" s="27"/>
      <c r="D8" s="15" t="s">
        <v>158</v>
      </c>
      <c r="E8" s="35">
        <v>4969.96</v>
      </c>
      <c r="F8" s="35"/>
      <c r="G8" s="35">
        <v>30.04</v>
      </c>
      <c r="H8" s="7">
        <f t="shared" ref="H8:H10" si="1">E8/2</f>
        <v>2484.98</v>
      </c>
      <c r="I8" s="7">
        <f t="shared" ref="I8:J10" si="2">F8/2</f>
        <v>0</v>
      </c>
      <c r="J8" s="7">
        <f t="shared" ref="J8:J10" si="3">+G8/2</f>
        <v>15.02</v>
      </c>
      <c r="K8" s="7"/>
      <c r="L8" s="7">
        <f>H8-I8+J8-K8</f>
        <v>2500</v>
      </c>
      <c r="M8" s="13"/>
    </row>
    <row r="9" spans="1:13" ht="25.5" x14ac:dyDescent="0.2">
      <c r="B9" s="16" t="s">
        <v>184</v>
      </c>
      <c r="C9" s="27"/>
      <c r="D9" s="87" t="s">
        <v>399</v>
      </c>
      <c r="E9" s="35">
        <v>4753.43</v>
      </c>
      <c r="F9" s="35"/>
      <c r="G9" s="35">
        <v>46.57</v>
      </c>
      <c r="H9" s="7">
        <f t="shared" si="1"/>
        <v>2376.7150000000001</v>
      </c>
      <c r="I9" s="7">
        <f t="shared" si="2"/>
        <v>0</v>
      </c>
      <c r="J9" s="7">
        <f t="shared" si="2"/>
        <v>23.285</v>
      </c>
      <c r="K9" s="7"/>
      <c r="L9" s="7">
        <f t="shared" ref="L9" si="4">H9-I9+J9-K9</f>
        <v>2400</v>
      </c>
      <c r="M9" s="13"/>
    </row>
    <row r="10" spans="1:13" ht="24.95" customHeight="1" x14ac:dyDescent="0.2">
      <c r="B10" s="2" t="s">
        <v>195</v>
      </c>
      <c r="C10" s="27"/>
      <c r="D10" s="15" t="s">
        <v>75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3" ht="21.95" customHeight="1" x14ac:dyDescent="0.2">
      <c r="D12" s="32" t="s">
        <v>6</v>
      </c>
      <c r="E12" s="55">
        <f>SUM(E7:E10)</f>
        <v>18428.489999999998</v>
      </c>
      <c r="F12" s="55">
        <f>SUM(F7:F10)</f>
        <v>705.1</v>
      </c>
      <c r="G12" s="55"/>
      <c r="H12" s="33">
        <f>SUM(H7:H10)</f>
        <v>9214.244999999999</v>
      </c>
      <c r="I12" s="33">
        <f>SUM(I7:I10)</f>
        <v>352.55</v>
      </c>
      <c r="J12" s="33">
        <f>SUM(J7:J10)</f>
        <v>38.305</v>
      </c>
      <c r="K12" s="33">
        <f>SUM(K7:K10)</f>
        <v>0</v>
      </c>
      <c r="L12" s="33">
        <f>SUM(L7:L10)</f>
        <v>8900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P20"/>
  <sheetViews>
    <sheetView topLeftCell="B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6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31 OCTUBRE DE 2020</v>
      </c>
    </row>
    <row r="3" spans="2:16" x14ac:dyDescent="0.2">
      <c r="E3" s="22" t="str">
        <f>PRESIDENCIA!E3</f>
        <v>SEGUNDA QUINCENA DE OCTUBRE DE 2020</v>
      </c>
      <c r="F3" s="19"/>
      <c r="G3" s="19"/>
      <c r="H3" s="19"/>
      <c r="I3" s="19"/>
      <c r="J3" s="19"/>
      <c r="K3" s="19"/>
    </row>
    <row r="4" spans="2:16" x14ac:dyDescent="0.2">
      <c r="E4" s="57"/>
      <c r="F4" s="19"/>
      <c r="G4" s="19"/>
      <c r="H4" s="19"/>
      <c r="I4" s="19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  <c r="M5" s="66"/>
    </row>
    <row r="6" spans="2:16" x14ac:dyDescent="0.2">
      <c r="E6" s="48"/>
      <c r="F6" s="48"/>
    </row>
    <row r="8" spans="2:16" ht="36" x14ac:dyDescent="0.2">
      <c r="B8" s="84" t="s">
        <v>272</v>
      </c>
      <c r="C8" s="27"/>
      <c r="D8" s="67" t="s">
        <v>76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  <c r="P8" s="19"/>
    </row>
    <row r="9" spans="2:16" ht="36" x14ac:dyDescent="0.2">
      <c r="B9" s="84" t="s">
        <v>198</v>
      </c>
      <c r="C9" s="27"/>
      <c r="D9" s="67" t="s">
        <v>382</v>
      </c>
      <c r="E9" s="48">
        <v>6733.13</v>
      </c>
      <c r="F9" s="48">
        <v>233.13</v>
      </c>
      <c r="G9" s="7">
        <f t="shared" ref="G9:G17" si="3">+E9/2</f>
        <v>3366.5650000000001</v>
      </c>
      <c r="H9" s="7">
        <f t="shared" ref="H9:H17" si="4">+F9/2</f>
        <v>116.565</v>
      </c>
      <c r="I9" s="7"/>
      <c r="J9" s="7"/>
      <c r="K9" s="7">
        <f t="shared" ref="K9:K17" si="5">G9-H9+I9-J9</f>
        <v>3250</v>
      </c>
      <c r="L9" s="13"/>
      <c r="M9" s="19"/>
      <c r="N9" s="19"/>
      <c r="O9" s="19"/>
      <c r="P9" s="19"/>
    </row>
    <row r="10" spans="2:16" ht="51" x14ac:dyDescent="0.2">
      <c r="B10" s="84" t="s">
        <v>276</v>
      </c>
      <c r="D10" s="88" t="s">
        <v>108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6" ht="24" x14ac:dyDescent="0.2">
      <c r="B11" s="84" t="s">
        <v>199</v>
      </c>
      <c r="C11" s="27"/>
      <c r="D11" s="67" t="s">
        <v>77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  <c r="P11" s="19"/>
    </row>
    <row r="12" spans="2:16" ht="36" x14ac:dyDescent="0.2">
      <c r="B12" s="2" t="s">
        <v>197</v>
      </c>
      <c r="C12" s="27"/>
      <c r="D12" s="67" t="s">
        <v>382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  <c r="P12" s="19"/>
    </row>
    <row r="13" spans="2:16" ht="24" x14ac:dyDescent="0.2">
      <c r="B13" s="84" t="s">
        <v>200</v>
      </c>
      <c r="C13" s="27"/>
      <c r="D13" s="67" t="s">
        <v>383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  <c r="P13" s="19"/>
    </row>
    <row r="14" spans="2:16" s="66" customFormat="1" ht="36" customHeight="1" x14ac:dyDescent="0.2">
      <c r="B14" s="66" t="s">
        <v>312</v>
      </c>
      <c r="C14" s="107"/>
      <c r="D14" s="67" t="s">
        <v>405</v>
      </c>
      <c r="E14" s="7">
        <v>9895.58</v>
      </c>
      <c r="F14" s="7">
        <v>895.58</v>
      </c>
      <c r="G14" s="86">
        <f>E14/2</f>
        <v>4947.79</v>
      </c>
      <c r="H14" s="86">
        <f>F14/2</f>
        <v>447.79</v>
      </c>
      <c r="I14" s="86"/>
      <c r="J14" s="86"/>
      <c r="K14" s="86">
        <f>G14-H14+I14-J14</f>
        <v>4500</v>
      </c>
      <c r="L14" s="105"/>
    </row>
    <row r="15" spans="2:16" ht="24" x14ac:dyDescent="0.2">
      <c r="B15" s="84" t="s">
        <v>201</v>
      </c>
      <c r="C15" s="27"/>
      <c r="D15" s="67" t="s">
        <v>78</v>
      </c>
      <c r="E15" s="7">
        <v>9895.58</v>
      </c>
      <c r="F15" s="7">
        <v>895.58</v>
      </c>
      <c r="G15" s="7">
        <f t="shared" si="3"/>
        <v>4947.79</v>
      </c>
      <c r="H15" s="7">
        <f t="shared" si="4"/>
        <v>447.79</v>
      </c>
      <c r="I15" s="7"/>
      <c r="J15" s="7"/>
      <c r="K15" s="7">
        <f t="shared" si="5"/>
        <v>4500</v>
      </c>
      <c r="L15" s="13"/>
      <c r="M15" s="19"/>
      <c r="N15" s="19"/>
      <c r="O15" s="19"/>
      <c r="P15" s="19"/>
    </row>
    <row r="16" spans="2:16" ht="24" x14ac:dyDescent="0.2">
      <c r="B16" s="16" t="s">
        <v>202</v>
      </c>
      <c r="C16" s="27"/>
      <c r="D16" s="67" t="s">
        <v>79</v>
      </c>
      <c r="E16" s="35">
        <v>15361.5</v>
      </c>
      <c r="F16" s="35">
        <v>1987.7610799999998</v>
      </c>
      <c r="G16" s="7">
        <f t="shared" si="3"/>
        <v>7680.75</v>
      </c>
      <c r="H16" s="7">
        <f t="shared" si="4"/>
        <v>993.88053999999988</v>
      </c>
      <c r="I16" s="7"/>
      <c r="J16" s="7">
        <v>3</v>
      </c>
      <c r="K16" s="7">
        <f t="shared" si="5"/>
        <v>6683.8694599999999</v>
      </c>
      <c r="L16" s="13"/>
      <c r="M16" s="19"/>
      <c r="N16" s="33"/>
      <c r="O16" s="33"/>
      <c r="P16" s="19"/>
    </row>
    <row r="17" spans="1:16" ht="24" x14ac:dyDescent="0.2">
      <c r="B17" s="16" t="s">
        <v>203</v>
      </c>
      <c r="C17" s="27"/>
      <c r="D17" s="67" t="s">
        <v>80</v>
      </c>
      <c r="E17" s="35">
        <v>9777.6</v>
      </c>
      <c r="F17" s="35">
        <v>876.70240000000024</v>
      </c>
      <c r="G17" s="7">
        <f t="shared" si="3"/>
        <v>4888.8</v>
      </c>
      <c r="H17" s="7">
        <f t="shared" si="4"/>
        <v>438.35120000000012</v>
      </c>
      <c r="I17" s="7"/>
      <c r="J17" s="7">
        <v>0</v>
      </c>
      <c r="K17" s="7">
        <f t="shared" si="5"/>
        <v>4450.4488000000001</v>
      </c>
      <c r="L17" s="13"/>
      <c r="M17" s="19"/>
      <c r="N17" s="19"/>
      <c r="O17" s="19"/>
      <c r="P17" s="19"/>
    </row>
    <row r="18" spans="1:16" ht="21.95" customHeight="1" x14ac:dyDescent="0.2">
      <c r="D18" s="32" t="s">
        <v>6</v>
      </c>
      <c r="E18" s="55">
        <f t="shared" ref="E18:K18" si="6">SUM(E8:E17)</f>
        <v>115835.12000000001</v>
      </c>
      <c r="F18" s="55">
        <f t="shared" si="6"/>
        <v>12560.483480000001</v>
      </c>
      <c r="G18" s="33">
        <f>SUM(G8:G17)</f>
        <v>57917.560000000005</v>
      </c>
      <c r="H18" s="33">
        <f t="shared" si="6"/>
        <v>6280.2417400000004</v>
      </c>
      <c r="I18" s="33">
        <f t="shared" si="6"/>
        <v>0</v>
      </c>
      <c r="J18" s="33">
        <f t="shared" si="6"/>
        <v>3</v>
      </c>
      <c r="K18" s="33">
        <f t="shared" si="6"/>
        <v>51634.31826</v>
      </c>
    </row>
    <row r="19" spans="1:16" ht="21.95" customHeight="1" x14ac:dyDescent="0.2"/>
    <row r="20" spans="1:16" x14ac:dyDescent="0.2">
      <c r="A20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S61"/>
  <sheetViews>
    <sheetView topLeftCell="A28" zoomScale="80" zoomScaleNormal="80" workbookViewId="0">
      <selection activeCell="N28" sqref="N1:S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8" width="11.42578125" style="14"/>
    <col min="19" max="19" width="12.28515625" style="14" bestFit="1" customWidth="1"/>
    <col min="20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81</v>
      </c>
      <c r="F2" s="19"/>
      <c r="G2" s="19"/>
      <c r="H2" s="19"/>
      <c r="I2" s="19"/>
      <c r="J2" s="19"/>
      <c r="K2" s="19"/>
      <c r="L2" s="19"/>
      <c r="M2" s="22" t="str">
        <f>+H.MPAL!L2</f>
        <v>31 OCTUBRE DE 2020</v>
      </c>
    </row>
    <row r="3" spans="2:13" x14ac:dyDescent="0.2">
      <c r="E3" s="22" t="str">
        <f>PRESIDENCIA!E3</f>
        <v>SEGUNDA QUINCENA DE OCTUBRE DE 2020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8" t="s">
        <v>3</v>
      </c>
      <c r="F4" s="58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205</v>
      </c>
      <c r="C5" s="27"/>
      <c r="D5" s="116" t="s">
        <v>82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</row>
    <row r="6" spans="2:13" ht="24.75" customHeight="1" x14ac:dyDescent="0.2">
      <c r="B6" s="12" t="s">
        <v>394</v>
      </c>
      <c r="C6" s="73"/>
      <c r="D6" s="116" t="s">
        <v>90</v>
      </c>
      <c r="E6" s="35">
        <v>14123.28</v>
      </c>
      <c r="F6" s="35">
        <v>1723.28</v>
      </c>
      <c r="G6" s="35"/>
      <c r="H6" s="7">
        <f t="shared" ref="H6:H53" si="2">+E6/2</f>
        <v>7061.64</v>
      </c>
      <c r="I6" s="7">
        <f t="shared" ref="I6:I53" si="3">+F6/2</f>
        <v>861.64</v>
      </c>
      <c r="J6" s="7">
        <f t="shared" ref="J6:J53" si="4">+G6/2</f>
        <v>0</v>
      </c>
      <c r="K6" s="28"/>
      <c r="L6" s="7">
        <f>H6-I6+J6-K6</f>
        <v>6200</v>
      </c>
      <c r="M6" s="13"/>
    </row>
    <row r="7" spans="2:13" ht="24.75" customHeight="1" x14ac:dyDescent="0.2">
      <c r="B7" s="16" t="s">
        <v>207</v>
      </c>
      <c r="C7" s="27"/>
      <c r="D7" s="116" t="s">
        <v>84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</row>
    <row r="8" spans="2:13" ht="22.5" x14ac:dyDescent="0.2">
      <c r="B8" s="12" t="s">
        <v>280</v>
      </c>
      <c r="C8" s="73"/>
      <c r="D8" s="71" t="s">
        <v>166</v>
      </c>
      <c r="E8" s="50">
        <v>7334.48</v>
      </c>
      <c r="F8" s="51">
        <v>334.48</v>
      </c>
      <c r="G8" s="51"/>
      <c r="H8" s="52">
        <f t="shared" ref="H8:I8" si="5">+E8/2</f>
        <v>3667.24</v>
      </c>
      <c r="I8" s="52">
        <f t="shared" si="5"/>
        <v>167.24</v>
      </c>
      <c r="J8" s="7"/>
      <c r="K8" s="7"/>
      <c r="L8" s="7">
        <f>+H8-I8+J8-K8</f>
        <v>3500</v>
      </c>
      <c r="M8" s="13"/>
    </row>
    <row r="9" spans="2:13" ht="24.75" customHeight="1" x14ac:dyDescent="0.2">
      <c r="B9" s="12" t="s">
        <v>249</v>
      </c>
      <c r="C9" s="74"/>
      <c r="D9" s="117" t="s">
        <v>18</v>
      </c>
      <c r="E9" s="48">
        <v>6733.13</v>
      </c>
      <c r="F9" s="48">
        <v>233.13</v>
      </c>
      <c r="G9" s="35"/>
      <c r="H9" s="7">
        <f t="shared" si="2"/>
        <v>3366.5650000000001</v>
      </c>
      <c r="I9" s="7">
        <f t="shared" si="3"/>
        <v>116.565</v>
      </c>
      <c r="J9" s="7">
        <f t="shared" si="4"/>
        <v>0</v>
      </c>
      <c r="K9" s="28"/>
      <c r="L9" s="7">
        <f>H9-I9+J9-K9</f>
        <v>3250</v>
      </c>
      <c r="M9" s="13"/>
    </row>
    <row r="10" spans="2:13" ht="24.75" customHeight="1" x14ac:dyDescent="0.2">
      <c r="B10" s="12" t="s">
        <v>258</v>
      </c>
      <c r="C10" s="73"/>
      <c r="D10" s="116" t="s">
        <v>19</v>
      </c>
      <c r="E10" s="35">
        <v>8204.7000000000007</v>
      </c>
      <c r="F10" s="35">
        <v>646.77268800000002</v>
      </c>
      <c r="G10" s="35"/>
      <c r="H10" s="7">
        <f t="shared" si="2"/>
        <v>4102.3500000000004</v>
      </c>
      <c r="I10" s="7">
        <f t="shared" si="3"/>
        <v>323.38634400000001</v>
      </c>
      <c r="J10" s="7">
        <f t="shared" si="4"/>
        <v>0</v>
      </c>
      <c r="K10" s="7"/>
      <c r="L10" s="7">
        <f>+H10-I10+J10-K10</f>
        <v>3778.9636560000004</v>
      </c>
      <c r="M10" s="13"/>
    </row>
    <row r="11" spans="2:13" ht="24.75" customHeight="1" x14ac:dyDescent="0.2">
      <c r="B11" s="30" t="s">
        <v>226</v>
      </c>
      <c r="C11" s="27"/>
      <c r="D11" s="116" t="s">
        <v>96</v>
      </c>
      <c r="E11" s="35">
        <v>13614.64</v>
      </c>
      <c r="F11" s="35">
        <v>1614.64</v>
      </c>
      <c r="G11" s="35"/>
      <c r="H11" s="7">
        <f t="shared" si="2"/>
        <v>6807.32</v>
      </c>
      <c r="I11" s="7">
        <f t="shared" si="3"/>
        <v>807.32</v>
      </c>
      <c r="J11" s="7">
        <f t="shared" si="4"/>
        <v>0</v>
      </c>
      <c r="K11" s="28"/>
      <c r="L11" s="7">
        <f>H11-I11+J11-K11</f>
        <v>6000</v>
      </c>
      <c r="M11" s="13"/>
    </row>
    <row r="12" spans="2:13" ht="24.75" customHeight="1" x14ac:dyDescent="0.2">
      <c r="B12" s="12" t="s">
        <v>271</v>
      </c>
      <c r="C12" s="74"/>
      <c r="D12" s="116" t="s">
        <v>163</v>
      </c>
      <c r="E12" s="48">
        <v>6733.13</v>
      </c>
      <c r="F12" s="48">
        <v>233.13</v>
      </c>
      <c r="G12" s="35"/>
      <c r="H12" s="7">
        <f t="shared" si="2"/>
        <v>3366.5650000000001</v>
      </c>
      <c r="I12" s="7">
        <f t="shared" si="3"/>
        <v>116.565</v>
      </c>
      <c r="J12" s="7">
        <f t="shared" si="4"/>
        <v>0</v>
      </c>
      <c r="K12" s="7"/>
      <c r="L12" s="7">
        <f>+H12-I12+J12-K12</f>
        <v>3250</v>
      </c>
      <c r="M12" s="13"/>
    </row>
    <row r="13" spans="2:13" ht="24.75" customHeight="1" x14ac:dyDescent="0.2">
      <c r="B13" s="12" t="s">
        <v>246</v>
      </c>
      <c r="C13" s="74"/>
      <c r="D13" s="117" t="s">
        <v>105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</row>
    <row r="14" spans="2:13" ht="24.75" customHeight="1" x14ac:dyDescent="0.2">
      <c r="B14" s="16" t="s">
        <v>236</v>
      </c>
      <c r="C14" s="16"/>
      <c r="D14" s="117" t="s">
        <v>99</v>
      </c>
      <c r="E14" s="48">
        <v>7334.48</v>
      </c>
      <c r="F14" s="48">
        <v>334.48</v>
      </c>
      <c r="G14" s="35"/>
      <c r="H14" s="7">
        <f t="shared" si="2"/>
        <v>3667.24</v>
      </c>
      <c r="I14" s="7">
        <f t="shared" si="3"/>
        <v>167.24</v>
      </c>
      <c r="J14" s="7">
        <f t="shared" si="4"/>
        <v>0</v>
      </c>
      <c r="K14" s="28"/>
      <c r="L14" s="7">
        <f>H14-I14+J14-K14</f>
        <v>3500</v>
      </c>
      <c r="M14" s="13"/>
    </row>
    <row r="15" spans="2:13" ht="24.75" customHeight="1" x14ac:dyDescent="0.2">
      <c r="B15" s="16" t="s">
        <v>239</v>
      </c>
      <c r="C15" s="27"/>
      <c r="D15" s="116" t="s">
        <v>376</v>
      </c>
      <c r="E15" s="35">
        <v>8994.2999999999993</v>
      </c>
      <c r="F15" s="35">
        <v>751.37440000000004</v>
      </c>
      <c r="G15" s="35"/>
      <c r="H15" s="7">
        <f t="shared" si="2"/>
        <v>4497.1499999999996</v>
      </c>
      <c r="I15" s="7">
        <f t="shared" si="3"/>
        <v>375.68720000000002</v>
      </c>
      <c r="J15" s="7">
        <f t="shared" si="4"/>
        <v>0</v>
      </c>
      <c r="K15" s="28"/>
      <c r="L15" s="7">
        <f>H15-I15+J15-K15</f>
        <v>4121.4627999999993</v>
      </c>
      <c r="M15" s="13"/>
    </row>
    <row r="16" spans="2:13" ht="21.95" customHeight="1" x14ac:dyDescent="0.2">
      <c r="B16" s="12" t="s">
        <v>270</v>
      </c>
      <c r="C16" s="74"/>
      <c r="D16" s="117" t="s">
        <v>93</v>
      </c>
      <c r="E16" s="35">
        <v>5564.94</v>
      </c>
      <c r="F16" s="35">
        <v>64.94</v>
      </c>
      <c r="G16" s="35">
        <v>162.79</v>
      </c>
      <c r="H16" s="7">
        <f t="shared" si="2"/>
        <v>2782.47</v>
      </c>
      <c r="I16" s="7">
        <f t="shared" si="3"/>
        <v>32.47</v>
      </c>
      <c r="J16" s="7"/>
      <c r="K16" s="7"/>
      <c r="L16" s="7">
        <f>+H16-I16+J16-K16</f>
        <v>2750</v>
      </c>
      <c r="M16" s="13"/>
    </row>
    <row r="17" spans="2:19" ht="22.5" x14ac:dyDescent="0.2">
      <c r="B17" s="12" t="s">
        <v>278</v>
      </c>
      <c r="C17" s="73"/>
      <c r="D17" s="71" t="s">
        <v>383</v>
      </c>
      <c r="E17" s="35">
        <v>7334.48</v>
      </c>
      <c r="F17" s="35">
        <v>334.48</v>
      </c>
      <c r="G17" s="35"/>
      <c r="H17" s="7">
        <f t="shared" ref="H17:I17" si="6">+E17/2</f>
        <v>3667.24</v>
      </c>
      <c r="I17" s="7">
        <f t="shared" si="6"/>
        <v>167.24</v>
      </c>
      <c r="J17" s="7"/>
      <c r="K17" s="7"/>
      <c r="L17" s="7">
        <f>+H17-I17+J17-K17</f>
        <v>3500</v>
      </c>
      <c r="M17" s="13"/>
    </row>
    <row r="18" spans="2:19" ht="33.75" x14ac:dyDescent="0.2">
      <c r="B18" s="12" t="s">
        <v>263</v>
      </c>
      <c r="C18" s="73"/>
      <c r="D18" s="116" t="s">
        <v>161</v>
      </c>
      <c r="E18" s="35">
        <v>6733.13</v>
      </c>
      <c r="F18" s="35">
        <v>233.13</v>
      </c>
      <c r="G18" s="35"/>
      <c r="H18" s="7">
        <f t="shared" si="2"/>
        <v>3366.5650000000001</v>
      </c>
      <c r="I18" s="7">
        <f t="shared" si="3"/>
        <v>116.565</v>
      </c>
      <c r="J18" s="7">
        <f t="shared" si="4"/>
        <v>0</v>
      </c>
      <c r="K18" s="7"/>
      <c r="L18" s="7">
        <f>+H18-I18+J18-K18</f>
        <v>3250</v>
      </c>
      <c r="M18" s="13"/>
    </row>
    <row r="19" spans="2:19" ht="21.95" customHeight="1" x14ac:dyDescent="0.2">
      <c r="B19" s="12" t="s">
        <v>255</v>
      </c>
      <c r="C19" s="73"/>
      <c r="D19" s="116" t="s">
        <v>16</v>
      </c>
      <c r="E19" s="35">
        <v>2101.77</v>
      </c>
      <c r="F19" s="35"/>
      <c r="G19" s="35">
        <v>298.23</v>
      </c>
      <c r="H19" s="7">
        <f t="shared" si="2"/>
        <v>1050.885</v>
      </c>
      <c r="I19" s="7">
        <f t="shared" si="3"/>
        <v>0</v>
      </c>
      <c r="J19" s="7">
        <f t="shared" si="4"/>
        <v>149.11500000000001</v>
      </c>
      <c r="K19" s="7"/>
      <c r="L19" s="7">
        <f>+H19-I19+J19-K19</f>
        <v>1200</v>
      </c>
      <c r="M19" s="13"/>
    </row>
    <row r="20" spans="2:19" ht="21.95" customHeight="1" x14ac:dyDescent="0.2">
      <c r="B20" s="12" t="s">
        <v>253</v>
      </c>
      <c r="C20" s="73"/>
      <c r="D20" s="116" t="s">
        <v>12</v>
      </c>
      <c r="E20" s="35">
        <v>2415</v>
      </c>
      <c r="F20" s="35"/>
      <c r="G20" s="35">
        <v>278.18592000000001</v>
      </c>
      <c r="H20" s="7">
        <f t="shared" si="2"/>
        <v>1207.5</v>
      </c>
      <c r="I20" s="7">
        <f t="shared" si="3"/>
        <v>0</v>
      </c>
      <c r="J20" s="7">
        <f t="shared" si="4"/>
        <v>139.09296000000001</v>
      </c>
      <c r="K20" s="7"/>
      <c r="L20" s="7">
        <f>+H20-I20+J20-K20</f>
        <v>1346.5929599999999</v>
      </c>
      <c r="M20" s="13"/>
    </row>
    <row r="21" spans="2:19" s="66" customFormat="1" ht="24.95" customHeight="1" x14ac:dyDescent="0.2">
      <c r="B21" s="12" t="s">
        <v>227</v>
      </c>
      <c r="C21" s="16"/>
      <c r="D21" s="117" t="s">
        <v>96</v>
      </c>
      <c r="E21" s="35">
        <v>13614.64</v>
      </c>
      <c r="F21" s="35">
        <v>1614.64</v>
      </c>
      <c r="G21" s="35"/>
      <c r="H21" s="7">
        <f t="shared" si="2"/>
        <v>6807.32</v>
      </c>
      <c r="I21" s="7">
        <f t="shared" si="3"/>
        <v>807.32</v>
      </c>
      <c r="J21" s="7">
        <f t="shared" si="4"/>
        <v>0</v>
      </c>
      <c r="K21" s="28"/>
      <c r="L21" s="7">
        <f>H21-I21+J21-K21</f>
        <v>6000</v>
      </c>
      <c r="M21" s="13"/>
      <c r="N21" s="14"/>
      <c r="O21" s="14"/>
      <c r="P21" s="14"/>
      <c r="Q21" s="14"/>
      <c r="R21" s="14"/>
      <c r="S21" s="14"/>
    </row>
    <row r="22" spans="2:19" ht="21.95" customHeight="1" x14ac:dyDescent="0.2">
      <c r="B22" s="66" t="s">
        <v>231</v>
      </c>
      <c r="C22" s="27"/>
      <c r="D22" s="116" t="s">
        <v>376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</row>
    <row r="23" spans="2:19" ht="24.75" customHeight="1" x14ac:dyDescent="0.2">
      <c r="B23" s="16" t="s">
        <v>223</v>
      </c>
      <c r="C23" s="27"/>
      <c r="D23" s="116" t="s">
        <v>93</v>
      </c>
      <c r="E23" s="7">
        <v>5564.94</v>
      </c>
      <c r="F23" s="7">
        <v>64.94</v>
      </c>
      <c r="G23" s="7"/>
      <c r="H23" s="7">
        <f t="shared" si="2"/>
        <v>2782.47</v>
      </c>
      <c r="I23" s="7">
        <f t="shared" si="3"/>
        <v>32.47</v>
      </c>
      <c r="J23" s="7">
        <f t="shared" si="4"/>
        <v>0</v>
      </c>
      <c r="K23" s="28"/>
      <c r="L23" s="7">
        <f>H23-I23+J23-K23</f>
        <v>2750</v>
      </c>
      <c r="M23" s="13"/>
      <c r="N23" s="66"/>
      <c r="O23" s="66"/>
      <c r="P23" s="66"/>
      <c r="Q23" s="66"/>
      <c r="R23" s="66"/>
      <c r="S23" s="66"/>
    </row>
    <row r="24" spans="2:19" ht="24.75" customHeight="1" x14ac:dyDescent="0.2">
      <c r="B24" s="12" t="s">
        <v>261</v>
      </c>
      <c r="C24" s="73"/>
      <c r="D24" s="116" t="s">
        <v>144</v>
      </c>
      <c r="E24" s="35">
        <v>5564.94</v>
      </c>
      <c r="F24" s="35">
        <v>64.94</v>
      </c>
      <c r="G24" s="35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7"/>
      <c r="L24" s="7">
        <f>+H24-I24+J24-K24</f>
        <v>2750</v>
      </c>
      <c r="M24" s="13"/>
    </row>
    <row r="25" spans="2:19" ht="31.5" customHeight="1" x14ac:dyDescent="0.2">
      <c r="B25" s="84" t="s">
        <v>275</v>
      </c>
      <c r="D25" s="127" t="s">
        <v>383</v>
      </c>
      <c r="E25" s="48">
        <v>8139.7</v>
      </c>
      <c r="F25" s="48">
        <v>639.70000000000005</v>
      </c>
      <c r="G25" s="48"/>
      <c r="H25" s="7">
        <f t="shared" ref="H25:I25" si="7">+E25/2</f>
        <v>4069.85</v>
      </c>
      <c r="I25" s="7">
        <f t="shared" si="7"/>
        <v>319.85000000000002</v>
      </c>
      <c r="J25" s="7"/>
      <c r="K25" s="7"/>
      <c r="L25" s="7">
        <f>H25-I25+J25-K25</f>
        <v>3750</v>
      </c>
      <c r="M25" s="13"/>
    </row>
    <row r="26" spans="2:19" ht="24.75" customHeight="1" x14ac:dyDescent="0.2">
      <c r="B26" s="16" t="s">
        <v>211</v>
      </c>
      <c r="C26" s="27"/>
      <c r="D26" s="116" t="s">
        <v>87</v>
      </c>
      <c r="E26" s="35">
        <v>7276.5</v>
      </c>
      <c r="F26" s="35">
        <v>328.17452800000001</v>
      </c>
      <c r="G26" s="35"/>
      <c r="H26" s="7">
        <f t="shared" si="2"/>
        <v>3638.25</v>
      </c>
      <c r="I26" s="7">
        <f t="shared" si="3"/>
        <v>164.087264</v>
      </c>
      <c r="J26" s="7">
        <f t="shared" si="4"/>
        <v>0</v>
      </c>
      <c r="K26" s="28"/>
      <c r="L26" s="7">
        <f>H26-I26+J26-K26</f>
        <v>3474.1627360000002</v>
      </c>
      <c r="M26" s="13"/>
    </row>
    <row r="27" spans="2:19" ht="24.75" customHeight="1" x14ac:dyDescent="0.2">
      <c r="B27" s="16" t="s">
        <v>245</v>
      </c>
      <c r="C27" s="27"/>
      <c r="D27" s="116" t="s">
        <v>104</v>
      </c>
      <c r="E27" s="35">
        <v>8705.1</v>
      </c>
      <c r="F27" s="35">
        <v>705.1</v>
      </c>
      <c r="G27" s="35"/>
      <c r="H27" s="7">
        <f t="shared" si="2"/>
        <v>4352.55</v>
      </c>
      <c r="I27" s="7">
        <f t="shared" si="3"/>
        <v>352.55</v>
      </c>
      <c r="J27" s="7">
        <f t="shared" si="4"/>
        <v>0</v>
      </c>
      <c r="K27" s="28"/>
      <c r="L27" s="7">
        <f>H27-I27+J27-K27</f>
        <v>4000</v>
      </c>
      <c r="M27" s="13"/>
    </row>
    <row r="28" spans="2:19" ht="24.75" customHeight="1" x14ac:dyDescent="0.2">
      <c r="B28" s="12" t="s">
        <v>225</v>
      </c>
      <c r="C28" s="73"/>
      <c r="D28" s="116" t="s">
        <v>95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</row>
    <row r="29" spans="2:19" ht="21.95" customHeight="1" x14ac:dyDescent="0.2">
      <c r="B29" s="66" t="s">
        <v>209</v>
      </c>
      <c r="C29" s="27"/>
      <c r="D29" s="116" t="s">
        <v>86</v>
      </c>
      <c r="E29" s="35">
        <v>12343.01</v>
      </c>
      <c r="F29" s="35">
        <v>1343.01</v>
      </c>
      <c r="G29" s="35"/>
      <c r="H29" s="7">
        <f t="shared" si="2"/>
        <v>6171.5050000000001</v>
      </c>
      <c r="I29" s="7">
        <f t="shared" si="3"/>
        <v>671.505</v>
      </c>
      <c r="J29" s="7">
        <f t="shared" si="4"/>
        <v>0</v>
      </c>
      <c r="K29" s="28"/>
      <c r="L29" s="7">
        <f t="shared" ref="L29:L31" si="8">H29-I29+J29-K29</f>
        <v>5500</v>
      </c>
      <c r="M29" s="13"/>
    </row>
    <row r="30" spans="2:19" ht="24.75" customHeight="1" x14ac:dyDescent="0.2">
      <c r="B30" s="16" t="s">
        <v>235</v>
      </c>
      <c r="C30" s="27"/>
      <c r="D30" s="116" t="s">
        <v>376</v>
      </c>
      <c r="E30" s="35">
        <v>6733.12</v>
      </c>
      <c r="F30" s="35">
        <v>233.12</v>
      </c>
      <c r="G30" s="35"/>
      <c r="H30" s="7">
        <f t="shared" si="2"/>
        <v>3366.56</v>
      </c>
      <c r="I30" s="7">
        <f t="shared" si="3"/>
        <v>116.56</v>
      </c>
      <c r="J30" s="7">
        <f t="shared" si="4"/>
        <v>0</v>
      </c>
      <c r="K30" s="28"/>
      <c r="L30" s="7">
        <f t="shared" si="8"/>
        <v>3250</v>
      </c>
      <c r="M30" s="13"/>
    </row>
    <row r="31" spans="2:19" ht="24.75" customHeight="1" x14ac:dyDescent="0.2">
      <c r="B31" s="12" t="s">
        <v>233</v>
      </c>
      <c r="C31" s="73"/>
      <c r="D31" s="116" t="s">
        <v>376</v>
      </c>
      <c r="E31" s="35">
        <v>10198</v>
      </c>
      <c r="F31" s="35">
        <v>947.17206399999998</v>
      </c>
      <c r="G31" s="35"/>
      <c r="H31" s="7">
        <f t="shared" si="2"/>
        <v>5099</v>
      </c>
      <c r="I31" s="7">
        <f t="shared" si="3"/>
        <v>473.58603199999999</v>
      </c>
      <c r="J31" s="7">
        <f t="shared" si="4"/>
        <v>0</v>
      </c>
      <c r="K31" s="28"/>
      <c r="L31" s="7">
        <f t="shared" si="8"/>
        <v>4625.4139679999998</v>
      </c>
      <c r="M31" s="13"/>
    </row>
    <row r="32" spans="2:19" ht="24.75" customHeight="1" x14ac:dyDescent="0.2">
      <c r="B32" s="12" t="s">
        <v>269</v>
      </c>
      <c r="C32" s="74"/>
      <c r="D32" s="117" t="s">
        <v>164</v>
      </c>
      <c r="E32" s="48">
        <v>3277.21</v>
      </c>
      <c r="F32" s="48"/>
      <c r="G32" s="35">
        <v>222.79</v>
      </c>
      <c r="H32" s="7">
        <f t="shared" si="2"/>
        <v>1638.605</v>
      </c>
      <c r="I32" s="7">
        <f t="shared" si="3"/>
        <v>0</v>
      </c>
      <c r="J32" s="7">
        <f t="shared" si="4"/>
        <v>111.395</v>
      </c>
      <c r="K32" s="7"/>
      <c r="L32" s="7">
        <f>+H32-I32+J32-K32</f>
        <v>1750</v>
      </c>
      <c r="M32" s="13"/>
    </row>
    <row r="33" spans="2:13" ht="24.75" customHeight="1" x14ac:dyDescent="0.2">
      <c r="B33" s="12" t="s">
        <v>215</v>
      </c>
      <c r="C33" s="73"/>
      <c r="D33" s="116" t="s">
        <v>90</v>
      </c>
      <c r="E33" s="35">
        <v>14210.7</v>
      </c>
      <c r="F33" s="35">
        <v>1741.9502</v>
      </c>
      <c r="G33" s="35"/>
      <c r="H33" s="7">
        <f t="shared" si="2"/>
        <v>7105.35</v>
      </c>
      <c r="I33" s="7">
        <f t="shared" si="3"/>
        <v>870.9751</v>
      </c>
      <c r="J33" s="7">
        <f t="shared" si="4"/>
        <v>0</v>
      </c>
      <c r="K33" s="28"/>
      <c r="L33" s="7">
        <f t="shared" ref="L33:L38" si="9">H33-I33+J33-K33</f>
        <v>6234.3749000000007</v>
      </c>
      <c r="M33" s="13"/>
    </row>
    <row r="34" spans="2:13" ht="21.95" customHeight="1" x14ac:dyDescent="0.2">
      <c r="B34" s="16" t="s">
        <v>240</v>
      </c>
      <c r="C34" s="27"/>
      <c r="D34" s="116" t="s">
        <v>100</v>
      </c>
      <c r="E34" s="35">
        <v>12724.5</v>
      </c>
      <c r="F34" s="35">
        <v>1424.5</v>
      </c>
      <c r="G34" s="35"/>
      <c r="H34" s="7">
        <f t="shared" si="2"/>
        <v>6362.25</v>
      </c>
      <c r="I34" s="7">
        <f t="shared" si="3"/>
        <v>712.25</v>
      </c>
      <c r="J34" s="7">
        <f t="shared" si="4"/>
        <v>0</v>
      </c>
      <c r="K34" s="28"/>
      <c r="L34" s="7">
        <f t="shared" si="9"/>
        <v>5650</v>
      </c>
      <c r="M34" s="13"/>
    </row>
    <row r="35" spans="2:13" ht="21.95" customHeight="1" x14ac:dyDescent="0.2">
      <c r="B35" s="12" t="s">
        <v>267</v>
      </c>
      <c r="C35" s="74"/>
      <c r="D35" s="75" t="s">
        <v>395</v>
      </c>
      <c r="E35" s="35">
        <v>3837.21</v>
      </c>
      <c r="F35" s="35"/>
      <c r="G35" s="35">
        <v>162.79</v>
      </c>
      <c r="H35" s="52">
        <f>+E35/2</f>
        <v>1918.605</v>
      </c>
      <c r="I35" s="52">
        <f>+F35/2</f>
        <v>0</v>
      </c>
      <c r="J35" s="52">
        <f>+G35/2</f>
        <v>81.394999999999996</v>
      </c>
      <c r="K35" s="53"/>
      <c r="L35" s="52">
        <f t="shared" ref="L35" si="10">H35-I35+J35-K35</f>
        <v>2000</v>
      </c>
      <c r="M35" s="13"/>
    </row>
    <row r="36" spans="2:13" ht="21.95" customHeight="1" x14ac:dyDescent="0.2">
      <c r="B36" s="12" t="s">
        <v>218</v>
      </c>
      <c r="C36" s="73"/>
      <c r="D36" s="116" t="s">
        <v>91</v>
      </c>
      <c r="E36" s="35">
        <v>8971.2000000000007</v>
      </c>
      <c r="F36" s="35">
        <v>747.67840000000024</v>
      </c>
      <c r="G36" s="35"/>
      <c r="H36" s="7">
        <f t="shared" si="2"/>
        <v>4485.6000000000004</v>
      </c>
      <c r="I36" s="7">
        <f t="shared" si="3"/>
        <v>373.83920000000012</v>
      </c>
      <c r="J36" s="7">
        <f t="shared" si="4"/>
        <v>0</v>
      </c>
      <c r="K36" s="28"/>
      <c r="L36" s="7">
        <f t="shared" si="9"/>
        <v>4111.7608</v>
      </c>
      <c r="M36" s="13"/>
    </row>
    <row r="37" spans="2:13" ht="21.95" customHeight="1" x14ac:dyDescent="0.2">
      <c r="B37" s="14" t="s">
        <v>241</v>
      </c>
      <c r="C37" s="27"/>
      <c r="D37" s="116" t="s">
        <v>101</v>
      </c>
      <c r="E37" s="35">
        <v>8476.32</v>
      </c>
      <c r="F37" s="35">
        <v>676.33</v>
      </c>
      <c r="G37" s="35"/>
      <c r="H37" s="7">
        <f t="shared" si="2"/>
        <v>4238.16</v>
      </c>
      <c r="I37" s="7">
        <f t="shared" si="3"/>
        <v>338.16500000000002</v>
      </c>
      <c r="J37" s="7">
        <f t="shared" si="4"/>
        <v>0</v>
      </c>
      <c r="K37" s="28"/>
      <c r="L37" s="7">
        <f t="shared" si="9"/>
        <v>3899.9949999999999</v>
      </c>
      <c r="M37" s="13"/>
    </row>
    <row r="38" spans="2:13" ht="21.95" customHeight="1" x14ac:dyDescent="0.2">
      <c r="B38" s="12" t="s">
        <v>228</v>
      </c>
      <c r="C38" s="27"/>
      <c r="D38" s="116" t="s">
        <v>96</v>
      </c>
      <c r="E38" s="35">
        <v>11013.95</v>
      </c>
      <c r="F38" s="35">
        <v>1093.3900000000001</v>
      </c>
      <c r="G38" s="35"/>
      <c r="H38" s="7">
        <f t="shared" si="2"/>
        <v>5506.9750000000004</v>
      </c>
      <c r="I38" s="7">
        <f t="shared" si="3"/>
        <v>546.69500000000005</v>
      </c>
      <c r="J38" s="7">
        <f t="shared" si="4"/>
        <v>0</v>
      </c>
      <c r="K38" s="28"/>
      <c r="L38" s="7">
        <f t="shared" si="9"/>
        <v>4960.2800000000007</v>
      </c>
      <c r="M38" s="13"/>
    </row>
    <row r="39" spans="2:13" ht="21.95" customHeight="1" x14ac:dyDescent="0.2">
      <c r="B39" s="12" t="s">
        <v>254</v>
      </c>
      <c r="C39" s="73"/>
      <c r="D39" s="116" t="s">
        <v>12</v>
      </c>
      <c r="E39" s="35">
        <v>2422.2800000000002</v>
      </c>
      <c r="F39" s="35"/>
      <c r="G39" s="35">
        <v>277.72000000000003</v>
      </c>
      <c r="H39" s="7">
        <f t="shared" si="2"/>
        <v>1211.1400000000001</v>
      </c>
      <c r="I39" s="7">
        <f t="shared" si="3"/>
        <v>0</v>
      </c>
      <c r="J39" s="7">
        <f t="shared" si="4"/>
        <v>138.86000000000001</v>
      </c>
      <c r="K39" s="7"/>
      <c r="L39" s="7">
        <f>+H39-I39+J39-K39</f>
        <v>1350</v>
      </c>
      <c r="M39" s="13"/>
    </row>
    <row r="40" spans="2:13" ht="21.95" customHeight="1" x14ac:dyDescent="0.2">
      <c r="B40" s="66" t="s">
        <v>229</v>
      </c>
      <c r="C40" s="27"/>
      <c r="D40" s="116" t="s">
        <v>97</v>
      </c>
      <c r="E40" s="35">
        <v>6733.12</v>
      </c>
      <c r="F40" s="35">
        <v>233.12</v>
      </c>
      <c r="G40" s="35"/>
      <c r="H40" s="7">
        <f t="shared" si="2"/>
        <v>3366.56</v>
      </c>
      <c r="I40" s="7">
        <f t="shared" si="3"/>
        <v>116.56</v>
      </c>
      <c r="J40" s="7">
        <f t="shared" si="4"/>
        <v>0</v>
      </c>
      <c r="K40" s="28"/>
      <c r="L40" s="7">
        <f>H40-I40+J40-K40</f>
        <v>3250</v>
      </c>
      <c r="M40" s="13"/>
    </row>
    <row r="41" spans="2:13" ht="21.95" customHeight="1" x14ac:dyDescent="0.2">
      <c r="B41" s="12" t="s">
        <v>260</v>
      </c>
      <c r="C41" s="73"/>
      <c r="D41" s="116" t="s">
        <v>29</v>
      </c>
      <c r="E41" s="35">
        <v>5546.1</v>
      </c>
      <c r="F41" s="35">
        <v>62.887008000000037</v>
      </c>
      <c r="G41" s="35"/>
      <c r="H41" s="7">
        <f t="shared" si="2"/>
        <v>2773.05</v>
      </c>
      <c r="I41" s="7">
        <f t="shared" si="3"/>
        <v>31.443504000000019</v>
      </c>
      <c r="J41" s="7">
        <f t="shared" si="4"/>
        <v>0</v>
      </c>
      <c r="K41" s="7"/>
      <c r="L41" s="7">
        <f>+H41-I41+J41-K41</f>
        <v>2741.6064960000003</v>
      </c>
      <c r="M41" s="13"/>
    </row>
    <row r="42" spans="2:13" ht="21.95" customHeight="1" x14ac:dyDescent="0.2">
      <c r="B42" s="12" t="s">
        <v>264</v>
      </c>
      <c r="C42" s="73"/>
      <c r="D42" s="116" t="s">
        <v>162</v>
      </c>
      <c r="E42" s="35">
        <v>3837.21</v>
      </c>
      <c r="F42" s="35"/>
      <c r="G42" s="35">
        <v>162.79</v>
      </c>
      <c r="H42" s="7">
        <f t="shared" si="2"/>
        <v>1918.605</v>
      </c>
      <c r="I42" s="7">
        <f t="shared" si="3"/>
        <v>0</v>
      </c>
      <c r="J42" s="7">
        <f t="shared" si="4"/>
        <v>81.394999999999996</v>
      </c>
      <c r="K42" s="7"/>
      <c r="L42" s="7">
        <f>+H42-I42+J42-K42</f>
        <v>2000</v>
      </c>
      <c r="M42" s="13"/>
    </row>
    <row r="43" spans="2:13" ht="21.95" customHeight="1" x14ac:dyDescent="0.2">
      <c r="B43" s="66" t="s">
        <v>212</v>
      </c>
      <c r="C43" s="27"/>
      <c r="D43" s="116" t="s">
        <v>89</v>
      </c>
      <c r="E43" s="35">
        <v>13614.64</v>
      </c>
      <c r="F43" s="35">
        <v>1614.64</v>
      </c>
      <c r="G43" s="35"/>
      <c r="H43" s="7">
        <f t="shared" si="2"/>
        <v>6807.32</v>
      </c>
      <c r="I43" s="7">
        <f t="shared" si="3"/>
        <v>807.32</v>
      </c>
      <c r="J43" s="7">
        <f t="shared" si="4"/>
        <v>0</v>
      </c>
      <c r="K43" s="28"/>
      <c r="L43" s="7">
        <f>H43-I43+J43-K43</f>
        <v>6000</v>
      </c>
      <c r="M43" s="13"/>
    </row>
    <row r="44" spans="2:13" ht="21.95" customHeight="1" x14ac:dyDescent="0.2">
      <c r="B44" s="12" t="s">
        <v>248</v>
      </c>
      <c r="C44" s="74"/>
      <c r="D44" s="117" t="s">
        <v>106</v>
      </c>
      <c r="E44" s="35">
        <v>8705.1</v>
      </c>
      <c r="F44" s="35">
        <v>705.1</v>
      </c>
      <c r="G44" s="35"/>
      <c r="H44" s="7">
        <f t="shared" si="2"/>
        <v>4352.55</v>
      </c>
      <c r="I44" s="7">
        <f t="shared" si="3"/>
        <v>352.55</v>
      </c>
      <c r="J44" s="7">
        <f t="shared" si="4"/>
        <v>0</v>
      </c>
      <c r="K44" s="28"/>
      <c r="L44" s="7">
        <f>H44-I44+J44-K44</f>
        <v>4000</v>
      </c>
      <c r="M44" s="13"/>
    </row>
    <row r="45" spans="2:13" ht="21.95" customHeight="1" x14ac:dyDescent="0.2">
      <c r="B45" s="12" t="s">
        <v>262</v>
      </c>
      <c r="C45" s="73"/>
      <c r="D45" s="116" t="s">
        <v>146</v>
      </c>
      <c r="E45" s="35">
        <v>5564.94</v>
      </c>
      <c r="F45" s="35">
        <v>64.94</v>
      </c>
      <c r="G45" s="35"/>
      <c r="H45" s="7">
        <f t="shared" si="2"/>
        <v>2782.47</v>
      </c>
      <c r="I45" s="7">
        <f t="shared" si="3"/>
        <v>32.47</v>
      </c>
      <c r="J45" s="7">
        <f t="shared" si="4"/>
        <v>0</v>
      </c>
      <c r="K45" s="7"/>
      <c r="L45" s="7">
        <f>+H45-I45+J45-K45</f>
        <v>2750</v>
      </c>
      <c r="M45" s="13"/>
    </row>
    <row r="46" spans="2:13" ht="21.95" customHeight="1" x14ac:dyDescent="0.2">
      <c r="B46" s="16" t="s">
        <v>210</v>
      </c>
      <c r="C46" s="27"/>
      <c r="D46" s="116" t="s">
        <v>88</v>
      </c>
      <c r="E46" s="35">
        <f>9584.4</f>
        <v>9584.4</v>
      </c>
      <c r="F46" s="35">
        <f>845.79</f>
        <v>845.79</v>
      </c>
      <c r="G46" s="35">
        <v>0</v>
      </c>
      <c r="H46" s="7">
        <f t="shared" si="2"/>
        <v>4792.2</v>
      </c>
      <c r="I46" s="7">
        <f t="shared" si="3"/>
        <v>422.89499999999998</v>
      </c>
      <c r="J46" s="7">
        <f t="shared" si="4"/>
        <v>0</v>
      </c>
      <c r="K46" s="28"/>
      <c r="L46" s="7">
        <f t="shared" ref="L46:L55" si="11">H46-I46+J46-K46</f>
        <v>4369.3050000000003</v>
      </c>
      <c r="M46" s="13"/>
    </row>
    <row r="47" spans="2:13" ht="21.95" customHeight="1" x14ac:dyDescent="0.2">
      <c r="B47" s="66" t="s">
        <v>221</v>
      </c>
      <c r="C47" s="16"/>
      <c r="D47" s="117" t="s">
        <v>85</v>
      </c>
      <c r="E47" s="35">
        <v>8705.1</v>
      </c>
      <c r="F47" s="35">
        <v>705.1</v>
      </c>
      <c r="G47" s="35"/>
      <c r="H47" s="7">
        <f t="shared" si="2"/>
        <v>4352.55</v>
      </c>
      <c r="I47" s="7">
        <f t="shared" si="3"/>
        <v>352.55</v>
      </c>
      <c r="J47" s="7">
        <f t="shared" si="4"/>
        <v>0</v>
      </c>
      <c r="K47" s="28"/>
      <c r="L47" s="7">
        <f t="shared" si="11"/>
        <v>4000</v>
      </c>
      <c r="M47" s="13"/>
    </row>
    <row r="48" spans="2:13" ht="21.95" customHeight="1" x14ac:dyDescent="0.2">
      <c r="B48" s="12" t="s">
        <v>266</v>
      </c>
      <c r="C48" s="73"/>
      <c r="D48" s="116" t="s">
        <v>163</v>
      </c>
      <c r="E48" s="35">
        <v>5564.94</v>
      </c>
      <c r="F48" s="35">
        <v>64.94</v>
      </c>
      <c r="G48" s="35"/>
      <c r="H48" s="7">
        <f t="shared" si="2"/>
        <v>2782.47</v>
      </c>
      <c r="I48" s="7">
        <f t="shared" si="3"/>
        <v>32.47</v>
      </c>
      <c r="J48" s="7">
        <f t="shared" si="4"/>
        <v>0</v>
      </c>
      <c r="K48" s="7"/>
      <c r="L48" s="7">
        <f t="shared" si="11"/>
        <v>2750</v>
      </c>
      <c r="M48" s="13"/>
    </row>
    <row r="49" spans="2:13" ht="21.95" customHeight="1" x14ac:dyDescent="0.2">
      <c r="B49" s="12" t="s">
        <v>219</v>
      </c>
      <c r="C49" s="73"/>
      <c r="D49" s="116" t="s">
        <v>91</v>
      </c>
      <c r="E49" s="35">
        <v>8971.2000000000007</v>
      </c>
      <c r="F49" s="35">
        <v>747.67840000000024</v>
      </c>
      <c r="G49" s="35"/>
      <c r="H49" s="7">
        <f t="shared" si="2"/>
        <v>4485.6000000000004</v>
      </c>
      <c r="I49" s="7">
        <f t="shared" si="3"/>
        <v>373.83920000000012</v>
      </c>
      <c r="J49" s="7">
        <f t="shared" si="4"/>
        <v>0</v>
      </c>
      <c r="K49" s="28"/>
      <c r="L49" s="7">
        <f t="shared" si="11"/>
        <v>4111.7608</v>
      </c>
      <c r="M49" s="13"/>
    </row>
    <row r="50" spans="2:13" ht="24.95" customHeight="1" x14ac:dyDescent="0.2">
      <c r="B50" s="12" t="s">
        <v>257</v>
      </c>
      <c r="C50" s="73"/>
      <c r="D50" s="116" t="s">
        <v>18</v>
      </c>
      <c r="E50" s="35">
        <v>6306</v>
      </c>
      <c r="F50" s="35">
        <v>186.65412799999999</v>
      </c>
      <c r="G50" s="35"/>
      <c r="H50" s="7">
        <f t="shared" si="2"/>
        <v>3153</v>
      </c>
      <c r="I50" s="7">
        <f t="shared" si="3"/>
        <v>93.327063999999993</v>
      </c>
      <c r="J50" s="7">
        <f t="shared" si="4"/>
        <v>0</v>
      </c>
      <c r="K50" s="7"/>
      <c r="L50" s="7">
        <f t="shared" si="11"/>
        <v>3059.6729359999999</v>
      </c>
      <c r="M50" s="13"/>
    </row>
    <row r="51" spans="2:13" ht="21.95" customHeight="1" x14ac:dyDescent="0.2">
      <c r="B51" s="12" t="s">
        <v>265</v>
      </c>
      <c r="C51" s="73"/>
      <c r="D51" s="116" t="s">
        <v>369</v>
      </c>
      <c r="E51" s="35">
        <v>7334.48</v>
      </c>
      <c r="F51" s="35">
        <v>334.48</v>
      </c>
      <c r="G51" s="35"/>
      <c r="H51" s="7">
        <f t="shared" si="2"/>
        <v>3667.24</v>
      </c>
      <c r="I51" s="7">
        <f t="shared" si="3"/>
        <v>167.24</v>
      </c>
      <c r="J51" s="7">
        <f t="shared" si="4"/>
        <v>0</v>
      </c>
      <c r="K51" s="7"/>
      <c r="L51" s="7">
        <f t="shared" si="11"/>
        <v>3500</v>
      </c>
      <c r="M51" s="13"/>
    </row>
    <row r="52" spans="2:13" ht="21.95" customHeight="1" x14ac:dyDescent="0.2">
      <c r="B52" s="16" t="s">
        <v>242</v>
      </c>
      <c r="C52" s="27"/>
      <c r="D52" s="116" t="s">
        <v>102</v>
      </c>
      <c r="E52" s="35">
        <v>6733.12</v>
      </c>
      <c r="F52" s="35">
        <v>233.12</v>
      </c>
      <c r="G52" s="35"/>
      <c r="H52" s="7">
        <f t="shared" si="2"/>
        <v>3366.56</v>
      </c>
      <c r="I52" s="7">
        <f t="shared" si="3"/>
        <v>116.56</v>
      </c>
      <c r="J52" s="7">
        <f t="shared" si="4"/>
        <v>0</v>
      </c>
      <c r="K52" s="28"/>
      <c r="L52" s="7">
        <f t="shared" si="11"/>
        <v>3250</v>
      </c>
      <c r="M52" s="13"/>
    </row>
    <row r="53" spans="2:13" ht="21.95" customHeight="1" x14ac:dyDescent="0.2">
      <c r="B53" s="16" t="s">
        <v>234</v>
      </c>
      <c r="C53" s="27"/>
      <c r="D53" s="116" t="s">
        <v>376</v>
      </c>
      <c r="E53" s="35">
        <v>5495.7</v>
      </c>
      <c r="F53" s="35">
        <v>57.403488000000038</v>
      </c>
      <c r="G53" s="35"/>
      <c r="H53" s="7">
        <f t="shared" si="2"/>
        <v>2747.85</v>
      </c>
      <c r="I53" s="7">
        <f t="shared" si="3"/>
        <v>28.701744000000019</v>
      </c>
      <c r="J53" s="7">
        <f t="shared" si="4"/>
        <v>0</v>
      </c>
      <c r="K53" s="28"/>
      <c r="L53" s="7">
        <f t="shared" si="11"/>
        <v>2719.1482559999999</v>
      </c>
      <c r="M53" s="13"/>
    </row>
    <row r="54" spans="2:13" ht="21.95" customHeight="1" x14ac:dyDescent="0.2">
      <c r="B54" s="12" t="s">
        <v>279</v>
      </c>
      <c r="C54" s="73"/>
      <c r="D54" s="118" t="s">
        <v>165</v>
      </c>
      <c r="E54" s="48">
        <v>6733.13</v>
      </c>
      <c r="F54" s="48">
        <v>233.13</v>
      </c>
      <c r="G54" s="35"/>
      <c r="H54" s="7">
        <f t="shared" ref="H54:H55" si="12">+E54/2</f>
        <v>3366.5650000000001</v>
      </c>
      <c r="I54" s="7">
        <f t="shared" ref="I54:I55" si="13">+F54/2</f>
        <v>116.565</v>
      </c>
      <c r="J54" s="7">
        <f t="shared" ref="J54:J55" si="14">+G54/2</f>
        <v>0</v>
      </c>
      <c r="K54" s="7"/>
      <c r="L54" s="7">
        <f t="shared" si="11"/>
        <v>3250</v>
      </c>
      <c r="M54" s="13"/>
    </row>
    <row r="55" spans="2:13" ht="21.95" customHeight="1" x14ac:dyDescent="0.2">
      <c r="B55" s="66" t="s">
        <v>230</v>
      </c>
      <c r="C55" s="27"/>
      <c r="D55" s="116" t="s">
        <v>376</v>
      </c>
      <c r="E55" s="48">
        <v>6733.13</v>
      </c>
      <c r="F55" s="48">
        <v>233.13</v>
      </c>
      <c r="G55" s="35"/>
      <c r="H55" s="7">
        <f t="shared" si="12"/>
        <v>3366.5650000000001</v>
      </c>
      <c r="I55" s="7">
        <f t="shared" si="13"/>
        <v>116.565</v>
      </c>
      <c r="J55" s="7">
        <f t="shared" si="14"/>
        <v>0</v>
      </c>
      <c r="K55" s="28"/>
      <c r="L55" s="7">
        <f t="shared" si="11"/>
        <v>3250</v>
      </c>
      <c r="M55" s="13"/>
    </row>
    <row r="56" spans="2:13" ht="18.75" customHeight="1" x14ac:dyDescent="0.2">
      <c r="D56" s="32" t="s">
        <v>6</v>
      </c>
      <c r="E56" s="55">
        <f>SUM(E5:E37)</f>
        <v>282123.93000000005</v>
      </c>
      <c r="F56" s="55">
        <f>SUM(F5:F37)</f>
        <v>22800.472279999998</v>
      </c>
      <c r="G56" s="55">
        <f>SUM(G5:G37)</f>
        <v>1124.78592</v>
      </c>
      <c r="H56" s="33">
        <f>SUM(H5:H55)</f>
        <v>205861.23500000004</v>
      </c>
      <c r="I56" s="33">
        <f>SUM(I5:I55)</f>
        <v>15107.987651999996</v>
      </c>
      <c r="J56" s="33">
        <f>SUM(J5:J55)</f>
        <v>701.25296000000003</v>
      </c>
      <c r="K56" s="33">
        <f>SUM(K5:K55)</f>
        <v>0</v>
      </c>
      <c r="L56" s="33">
        <f>SUM(L5:L55)</f>
        <v>191454.50030799993</v>
      </c>
    </row>
    <row r="60" spans="2:13" x14ac:dyDescent="0.2">
      <c r="B60" s="12"/>
      <c r="C60" s="16"/>
      <c r="D60" s="16"/>
      <c r="E60" s="35">
        <v>8269.7999999999993</v>
      </c>
      <c r="F60" s="35">
        <v>733.46919999999989</v>
      </c>
    </row>
    <row r="61" spans="2:13" x14ac:dyDescent="0.2">
      <c r="B61" s="12"/>
      <c r="C61" s="16"/>
      <c r="D61" s="16"/>
      <c r="E61" s="35">
        <v>8807.4</v>
      </c>
      <c r="F61" s="35">
        <v>823.43548799999985</v>
      </c>
    </row>
  </sheetData>
  <autoFilter ref="B1:M61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1"/>
  <sheetViews>
    <sheetView topLeftCell="B1"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6" ht="15" x14ac:dyDescent="0.25">
      <c r="E2" s="21" t="s">
        <v>107</v>
      </c>
      <c r="F2" s="19"/>
      <c r="G2" s="19"/>
      <c r="H2" s="19"/>
      <c r="I2" s="21"/>
      <c r="J2" s="19"/>
      <c r="K2" s="19"/>
      <c r="L2" s="22" t="str">
        <f>+'C. GESTION INTEGRAL op'!L2</f>
        <v>31 OCTUBRE DE 2020</v>
      </c>
    </row>
    <row r="3" spans="2:16" x14ac:dyDescent="0.2">
      <c r="E3" s="22" t="str">
        <f>+'C. GESTION INTEGRAL op'!E3</f>
        <v>SEGUNDA QUINCENA DE OCTUBRE DE 2020</v>
      </c>
      <c r="F3" s="19"/>
      <c r="G3" s="19"/>
      <c r="H3" s="19"/>
      <c r="I3" s="22"/>
      <c r="J3" s="19"/>
      <c r="K3" s="19"/>
    </row>
    <row r="4" spans="2:16" x14ac:dyDescent="0.2">
      <c r="E4" s="57"/>
      <c r="F4" s="19"/>
      <c r="G4" s="19"/>
      <c r="H4" s="19"/>
      <c r="I4" s="57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6" x14ac:dyDescent="0.2">
      <c r="E6" s="48"/>
      <c r="F6" s="48"/>
    </row>
    <row r="7" spans="2:16" ht="52.5" customHeight="1" x14ac:dyDescent="0.2">
      <c r="B7" s="84" t="s">
        <v>273</v>
      </c>
      <c r="D7" s="87" t="s">
        <v>377</v>
      </c>
      <c r="E7" s="35">
        <v>23787.57</v>
      </c>
      <c r="F7" s="35">
        <v>3787.57</v>
      </c>
      <c r="G7" s="7">
        <f t="shared" ref="G7:G9" si="0">+E7/2</f>
        <v>11893.785</v>
      </c>
      <c r="H7" s="7">
        <f t="shared" ref="H7:H9" si="1">+F7/2</f>
        <v>1893.7850000000001</v>
      </c>
      <c r="I7" s="7"/>
      <c r="J7" s="7"/>
      <c r="K7" s="7">
        <f>G7-H7+I7-J7</f>
        <v>10000</v>
      </c>
      <c r="L7" s="13"/>
      <c r="M7" s="31"/>
      <c r="N7" s="33"/>
    </row>
    <row r="8" spans="2:16" ht="21.95" customHeight="1" x14ac:dyDescent="0.2">
      <c r="B8" s="12" t="s">
        <v>256</v>
      </c>
      <c r="C8" s="73"/>
      <c r="D8" s="116" t="s">
        <v>18</v>
      </c>
      <c r="E8" s="35">
        <v>10999.8</v>
      </c>
      <c r="F8" s="35">
        <v>1090.8546239999998</v>
      </c>
      <c r="G8" s="7">
        <f>+E8/2</f>
        <v>5499.9</v>
      </c>
      <c r="H8" s="7">
        <f>+F8/2</f>
        <v>545.42731199999992</v>
      </c>
      <c r="I8" s="7"/>
      <c r="J8" s="7"/>
      <c r="K8" s="7">
        <f>+G8-H8+I8-J8</f>
        <v>4954.4726879999998</v>
      </c>
      <c r="L8" s="13"/>
      <c r="M8" s="29"/>
      <c r="N8" s="14"/>
      <c r="P8" s="33"/>
    </row>
    <row r="9" spans="2:16" ht="51" x14ac:dyDescent="0.2">
      <c r="B9" s="84" t="s">
        <v>277</v>
      </c>
      <c r="D9" s="88" t="s">
        <v>109</v>
      </c>
      <c r="E9" s="35">
        <v>8705.1</v>
      </c>
      <c r="F9" s="35">
        <v>705.1</v>
      </c>
      <c r="G9" s="7">
        <f t="shared" si="0"/>
        <v>4352.55</v>
      </c>
      <c r="H9" s="7">
        <f t="shared" si="1"/>
        <v>352.55</v>
      </c>
      <c r="K9" s="7">
        <f>G9-H9+I9-J9</f>
        <v>4000</v>
      </c>
      <c r="L9" s="13"/>
    </row>
    <row r="10" spans="2:16" ht="21.95" customHeight="1" x14ac:dyDescent="0.2">
      <c r="B10" s="66" t="s">
        <v>364</v>
      </c>
      <c r="C10" s="73"/>
      <c r="D10" s="116" t="s">
        <v>92</v>
      </c>
      <c r="E10" s="35">
        <v>8705.1</v>
      </c>
      <c r="F10" s="35">
        <v>705.1</v>
      </c>
      <c r="G10" s="7">
        <f>+E10/2</f>
        <v>4352.55</v>
      </c>
      <c r="H10" s="7">
        <f>+F10/2</f>
        <v>352.55</v>
      </c>
      <c r="I10" s="7"/>
      <c r="J10" s="28"/>
      <c r="K10" s="7">
        <f>G10-H10+I10-J10</f>
        <v>4000</v>
      </c>
      <c r="L10" s="13"/>
      <c r="M10" s="29"/>
      <c r="N10" s="16"/>
    </row>
    <row r="11" spans="2:16" ht="21.95" customHeight="1" x14ac:dyDescent="0.2">
      <c r="B11" s="12"/>
      <c r="C11" s="73"/>
      <c r="D11" s="73"/>
      <c r="E11" s="90"/>
      <c r="F11" s="35"/>
      <c r="G11" s="7"/>
      <c r="H11" s="7"/>
      <c r="I11" s="7"/>
      <c r="J11" s="7"/>
      <c r="K11" s="7"/>
      <c r="L11" s="13"/>
      <c r="M11" s="29"/>
      <c r="N11" s="14"/>
      <c r="P11" s="33"/>
    </row>
    <row r="12" spans="2:16" ht="21.95" customHeight="1" x14ac:dyDescent="0.2">
      <c r="B12" s="12"/>
      <c r="C12" s="73"/>
      <c r="D12" s="73"/>
      <c r="E12" s="90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  <c r="M12" s="29"/>
      <c r="N12" s="14"/>
      <c r="P12" s="33"/>
    </row>
    <row r="13" spans="2:16" ht="31.5" customHeight="1" x14ac:dyDescent="0.2">
      <c r="B13" s="84"/>
      <c r="D13" s="88"/>
      <c r="E13" s="35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6" ht="21.95" customHeight="1" x14ac:dyDescent="0.2">
      <c r="D14" s="32" t="s">
        <v>6</v>
      </c>
      <c r="E14" s="55">
        <f>SUM(E7:E10)</f>
        <v>52197.569999999992</v>
      </c>
      <c r="F14" s="55">
        <f>SUM(F7:F10)</f>
        <v>6288.6246240000009</v>
      </c>
      <c r="G14" s="33">
        <f>SUM(G7:G13)</f>
        <v>26098.784999999996</v>
      </c>
      <c r="H14" s="33">
        <f>SUM(H7:H13)</f>
        <v>3144.3123120000005</v>
      </c>
      <c r="I14" s="33">
        <f>SUM(I7:I13)</f>
        <v>0</v>
      </c>
      <c r="J14" s="33">
        <f>SUM(J7:J13)</f>
        <v>0</v>
      </c>
      <c r="K14" s="33">
        <f>SUM(K7:K13)</f>
        <v>22954.472688000002</v>
      </c>
    </row>
    <row r="15" spans="2:16" ht="21.95" customHeight="1" x14ac:dyDescent="0.2"/>
    <row r="18" spans="4:14" x14ac:dyDescent="0.2">
      <c r="N18" s="33"/>
    </row>
    <row r="19" spans="4:14" x14ac:dyDescent="0.2">
      <c r="D19" s="72"/>
    </row>
    <row r="20" spans="4:14" x14ac:dyDescent="0.2">
      <c r="D20" s="72"/>
    </row>
    <row r="21" spans="4:14" x14ac:dyDescent="0.2">
      <c r="D21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2020-10-28T19:09:25Z</cp:lastPrinted>
  <dcterms:created xsi:type="dcterms:W3CDTF">2004-03-09T14:35:28Z</dcterms:created>
  <dcterms:modified xsi:type="dcterms:W3CDTF">2020-12-23T19:07:11Z</dcterms:modified>
</cp:coreProperties>
</file>