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9021135-3A0C-4EE4-9124-A7F6302DE25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COORD. GRAL DE ADMIN E INOVACIO" sheetId="37" r:id="rId12"/>
    <sheet name="SEG.CIUDADANA." sheetId="10" r:id="rId13"/>
    <sheet name="jubilados" sheetId="20" r:id="rId14"/>
    <sheet name="Hoja1" sheetId="33" r:id="rId15"/>
  </sheets>
  <definedNames>
    <definedName name="_xlnm._FilterDatabase" localSheetId="7" hidden="1">'COORDINACION SERVICIOS PUBLICOS'!$B$1:$M$60</definedName>
    <definedName name="_xlnm.Print_Area" localSheetId="8">'C. D ECONOMICO'!$B$1:$L$14</definedName>
    <definedName name="_xlnm.Print_Area" localSheetId="9">'C. GESTION INTEGRAL op'!$B$1:$L$37</definedName>
    <definedName name="_xlnm.Print_Area" localSheetId="10">'C. GRAL CONSTRUC.'!$B$1:$M$24</definedName>
    <definedName name="_xlnm.Print_Area" localSheetId="2">CONTRALORIA!$B$1:$L$9</definedName>
    <definedName name="_xlnm.Print_Area" localSheetId="11">'COORD. GRAL DE ADMIN E INOVACIO'!$B$1:$M$13</definedName>
    <definedName name="_xlnm.Print_Area" localSheetId="5">'COORDINACION DE GABINETE'!$B$1:$M$12</definedName>
    <definedName name="_xlnm.Print_Area" localSheetId="7">'COORDINACION SERVICIOS PUBLICOS'!$B$1:$M$55</definedName>
    <definedName name="_xlnm.Print_Area" localSheetId="0">DIETAS!$B$1:$L$17</definedName>
    <definedName name="_xlnm.Print_Area" localSheetId="6">H.MPAL!$B$1:$L$17</definedName>
    <definedName name="_xlnm.Print_Area" localSheetId="13">jubilados!$B$1:$J$35</definedName>
    <definedName name="_xlnm.Print_Area" localSheetId="1">PRESIDENCIA!$B$1:$L$16</definedName>
    <definedName name="_xlnm.Print_Area" localSheetId="3">'SECRETARIA GENERAL'!$B$1:$M$20</definedName>
    <definedName name="_xlnm.Print_Area" localSheetId="12">SEG.CIUDADANA.!$B$1:$L$36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11">'COORD. GRAL DE ADMIN E INOVACIO'!$1:$5</definedName>
    <definedName name="_xlnm.Print_Titles" localSheetId="7">'COORDINACION SERVICIOS PUBLICOS'!$1:$4</definedName>
    <definedName name="_xlnm.Print_Titles" localSheetId="12">SEG.CIUDADANA.!$1:$5</definedName>
  </definedNames>
  <calcPr calcId="181029"/>
</workbook>
</file>

<file path=xl/calcChain.xml><?xml version="1.0" encoding="utf-8"?>
<calcChain xmlns="http://schemas.openxmlformats.org/spreadsheetml/2006/main">
  <c r="H36" i="7" l="1"/>
  <c r="G36" i="7"/>
  <c r="F37" i="7"/>
  <c r="E37" i="7"/>
  <c r="F35" i="20" l="1"/>
  <c r="G35" i="20"/>
  <c r="H35" i="20"/>
  <c r="E28" i="20"/>
  <c r="I28" i="20" s="1"/>
  <c r="H7" i="1" l="1"/>
  <c r="G7" i="1"/>
  <c r="G9" i="21"/>
  <c r="H9" i="21"/>
  <c r="G21" i="10" l="1"/>
  <c r="H21" i="10"/>
  <c r="I8" i="25"/>
  <c r="H8" i="25"/>
  <c r="H7" i="34"/>
  <c r="G7" i="34"/>
  <c r="H7" i="21" l="1"/>
  <c r="G7" i="21"/>
  <c r="E21" i="20" l="1"/>
  <c r="I21" i="20" s="1"/>
  <c r="I11" i="20"/>
  <c r="E10" i="20"/>
  <c r="I10" i="20" s="1"/>
  <c r="E31" i="20"/>
  <c r="I31" i="20" s="1"/>
  <c r="H30" i="10" l="1"/>
  <c r="G30" i="10"/>
  <c r="K30" i="10" l="1"/>
  <c r="J12" i="22" l="1"/>
  <c r="I12" i="22"/>
  <c r="H12" i="22"/>
  <c r="I8" i="22"/>
  <c r="H8" i="22"/>
  <c r="H14" i="8"/>
  <c r="G14" i="8"/>
  <c r="I25" i="28"/>
  <c r="H25" i="28"/>
  <c r="I17" i="28"/>
  <c r="H17" i="28"/>
  <c r="I8" i="28"/>
  <c r="H8" i="28"/>
  <c r="H26" i="7"/>
  <c r="G26" i="7"/>
  <c r="I37" i="7"/>
  <c r="J37" i="7"/>
  <c r="H25" i="7"/>
  <c r="G25" i="7"/>
  <c r="H24" i="7"/>
  <c r="G24" i="7"/>
  <c r="H20" i="7"/>
  <c r="G20" i="7"/>
  <c r="H19" i="7"/>
  <c r="G19" i="7"/>
  <c r="H8" i="34"/>
  <c r="G8" i="34"/>
  <c r="J20" i="9"/>
  <c r="I20" i="9"/>
  <c r="H20" i="9"/>
  <c r="J11" i="37"/>
  <c r="I11" i="37"/>
  <c r="H11" i="37"/>
  <c r="J10" i="37"/>
  <c r="I10" i="37"/>
  <c r="H10" i="37"/>
  <c r="J9" i="37"/>
  <c r="I9" i="37"/>
  <c r="H9" i="37"/>
  <c r="J8" i="37"/>
  <c r="I8" i="37"/>
  <c r="H8" i="37"/>
  <c r="I7" i="37"/>
  <c r="H7" i="37"/>
  <c r="J9" i="24"/>
  <c r="I9" i="24"/>
  <c r="H9" i="24"/>
  <c r="L17" i="28" l="1"/>
  <c r="L8" i="28"/>
  <c r="L25" i="28"/>
  <c r="K14" i="8"/>
  <c r="L12" i="22"/>
  <c r="L8" i="37"/>
  <c r="L10" i="37"/>
  <c r="L8" i="22"/>
  <c r="L9" i="37"/>
  <c r="L11" i="37"/>
  <c r="L20" i="9"/>
  <c r="K26" i="7"/>
  <c r="K24" i="7"/>
  <c r="K25" i="7"/>
  <c r="K36" i="7"/>
  <c r="K20" i="7"/>
  <c r="K19" i="7"/>
  <c r="K8" i="34"/>
  <c r="L9" i="24"/>
  <c r="L7" i="37"/>
  <c r="K13" i="37" l="1"/>
  <c r="E20" i="33" s="1"/>
  <c r="G13" i="37"/>
  <c r="F13" i="37"/>
  <c r="E13" i="37"/>
  <c r="J12" i="37"/>
  <c r="I12" i="37"/>
  <c r="H12" i="37"/>
  <c r="I13" i="37"/>
  <c r="C20" i="33" s="1"/>
  <c r="E3" i="37"/>
  <c r="M2" i="37"/>
  <c r="H13" i="37" l="1"/>
  <c r="B20" i="33" s="1"/>
  <c r="L12" i="37"/>
  <c r="L13" i="37" s="1"/>
  <c r="F20" i="33" s="1"/>
  <c r="J13" i="37"/>
  <c r="D20" i="33" s="1"/>
  <c r="H10" i="10"/>
  <c r="G10" i="10"/>
  <c r="J15" i="22" l="1"/>
  <c r="I15" i="22"/>
  <c r="H15" i="22"/>
  <c r="G9" i="7" l="1"/>
  <c r="H9" i="7"/>
  <c r="K9" i="7" l="1"/>
  <c r="I19" i="22" l="1"/>
  <c r="H19" i="22"/>
  <c r="H32" i="7"/>
  <c r="G32" i="7"/>
  <c r="K32" i="7" l="1"/>
  <c r="L19" i="22"/>
  <c r="I25" i="20" l="1"/>
  <c r="I22" i="20"/>
  <c r="J10" i="9" l="1"/>
  <c r="I10" i="9"/>
  <c r="H10" i="9"/>
  <c r="J15" i="9"/>
  <c r="I15" i="9"/>
  <c r="H15" i="9"/>
  <c r="L10" i="9" l="1"/>
  <c r="L15" i="9"/>
  <c r="I15" i="20" l="1"/>
  <c r="I16" i="20"/>
  <c r="I9" i="20" l="1"/>
  <c r="J11" i="22" l="1"/>
  <c r="I11" i="22"/>
  <c r="H11" i="22"/>
  <c r="L11" i="22" l="1"/>
  <c r="H9" i="22" l="1"/>
  <c r="I9" i="22"/>
  <c r="J9" i="22"/>
  <c r="H10" i="22"/>
  <c r="I10" i="22"/>
  <c r="J10" i="22"/>
  <c r="H13" i="22"/>
  <c r="I13" i="22"/>
  <c r="J13" i="22"/>
  <c r="H14" i="22"/>
  <c r="I14" i="22"/>
  <c r="J14" i="22"/>
  <c r="H16" i="22"/>
  <c r="I16" i="22"/>
  <c r="J16" i="22"/>
  <c r="H17" i="22"/>
  <c r="I17" i="22"/>
  <c r="J17" i="22"/>
  <c r="H18" i="22"/>
  <c r="I18" i="22"/>
  <c r="J18" i="22"/>
  <c r="H10" i="34" l="1"/>
  <c r="G10" i="34"/>
  <c r="I17" i="8"/>
  <c r="J17" i="8"/>
  <c r="H10" i="8"/>
  <c r="G10" i="8"/>
  <c r="K10" i="8" l="1"/>
  <c r="K10" i="34"/>
  <c r="G8" i="10"/>
  <c r="H8" i="10"/>
  <c r="G9" i="10"/>
  <c r="H9" i="10"/>
  <c r="H7" i="10"/>
  <c r="G15" i="10" l="1"/>
  <c r="H15" i="10"/>
  <c r="G16" i="10"/>
  <c r="H16" i="10"/>
  <c r="I30" i="20" l="1"/>
  <c r="J54" i="28" l="1"/>
  <c r="I54" i="28"/>
  <c r="H54" i="28"/>
  <c r="J53" i="28"/>
  <c r="I53" i="28"/>
  <c r="H53" i="28"/>
  <c r="J52" i="28"/>
  <c r="I52" i="28"/>
  <c r="H52" i="28"/>
  <c r="J51" i="28"/>
  <c r="I51" i="28"/>
  <c r="H51" i="28"/>
  <c r="J50" i="28"/>
  <c r="I50" i="28"/>
  <c r="H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7" i="28"/>
  <c r="I7" i="28"/>
  <c r="H7" i="28"/>
  <c r="J6" i="28"/>
  <c r="I6" i="28"/>
  <c r="H6" i="28"/>
  <c r="H16" i="8"/>
  <c r="G16" i="8"/>
  <c r="H15" i="8"/>
  <c r="G15" i="8"/>
  <c r="H13" i="8"/>
  <c r="G13" i="8"/>
  <c r="H12" i="8"/>
  <c r="G12" i="8"/>
  <c r="H11" i="8"/>
  <c r="G11" i="8"/>
  <c r="H9" i="8"/>
  <c r="G9" i="8"/>
  <c r="L38" i="28" l="1"/>
  <c r="L12" i="28"/>
  <c r="K16" i="10" l="1"/>
  <c r="I36" i="10" l="1"/>
  <c r="J36" i="10"/>
  <c r="H22" i="10"/>
  <c r="G22" i="10"/>
  <c r="H20" i="10"/>
  <c r="G20" i="10"/>
  <c r="G19" i="10"/>
  <c r="H19" i="10"/>
  <c r="H18" i="10"/>
  <c r="G18" i="10"/>
  <c r="H13" i="10"/>
  <c r="G13" i="10"/>
  <c r="H12" i="10"/>
  <c r="G12" i="10"/>
  <c r="H34" i="10"/>
  <c r="G34" i="10"/>
  <c r="H33" i="10"/>
  <c r="G33" i="10"/>
  <c r="K20" i="10" l="1"/>
  <c r="K22" i="10"/>
  <c r="K19" i="10"/>
  <c r="K12" i="10"/>
  <c r="K13" i="10"/>
  <c r="K18" i="10"/>
  <c r="K33" i="10"/>
  <c r="K34" i="10"/>
  <c r="K10" i="10"/>
  <c r="K21" i="10"/>
  <c r="I7" i="20"/>
  <c r="I5" i="20"/>
  <c r="G28" i="7" l="1"/>
  <c r="H28" i="7"/>
  <c r="E32" i="20" l="1"/>
  <c r="I32" i="20" l="1"/>
  <c r="J10" i="24" l="1"/>
  <c r="I10" i="24"/>
  <c r="H10" i="24"/>
  <c r="J8" i="24"/>
  <c r="I8" i="24"/>
  <c r="H8" i="24"/>
  <c r="G8" i="7" l="1"/>
  <c r="H8" i="7"/>
  <c r="G10" i="7"/>
  <c r="H10" i="7"/>
  <c r="G11" i="7"/>
  <c r="H11" i="7"/>
  <c r="G12" i="7"/>
  <c r="H12" i="7"/>
  <c r="G13" i="7"/>
  <c r="H13" i="7"/>
  <c r="H32" i="10"/>
  <c r="G32" i="10"/>
  <c r="H31" i="10"/>
  <c r="G31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17" i="10"/>
  <c r="G17" i="10"/>
  <c r="H14" i="10"/>
  <c r="G14" i="10"/>
  <c r="H11" i="10"/>
  <c r="G11" i="10"/>
  <c r="K8" i="7" l="1"/>
  <c r="K31" i="10" l="1"/>
  <c r="J12" i="9" l="1"/>
  <c r="I12" i="9"/>
  <c r="H12" i="9"/>
  <c r="L12" i="9" l="1"/>
  <c r="J14" i="9" l="1"/>
  <c r="I14" i="9"/>
  <c r="H14" i="9"/>
  <c r="L14" i="9" l="1"/>
  <c r="K55" i="28" l="1"/>
  <c r="L53" i="28" l="1"/>
  <c r="K15" i="10"/>
  <c r="I24" i="20"/>
  <c r="I12" i="20"/>
  <c r="I34" i="20"/>
  <c r="I6" i="20"/>
  <c r="E23" i="20" l="1"/>
  <c r="I29" i="20"/>
  <c r="I23" i="20"/>
  <c r="L18" i="22" l="1"/>
  <c r="E8" i="20" l="1"/>
  <c r="E35" i="20" s="1"/>
  <c r="I8" i="20" l="1"/>
  <c r="K24" i="9"/>
  <c r="E36" i="10" l="1"/>
  <c r="F36" i="10"/>
  <c r="I20" i="20" l="1"/>
  <c r="K27" i="10" l="1"/>
  <c r="H11" i="9" l="1"/>
  <c r="I11" i="9"/>
  <c r="J11" i="9"/>
  <c r="H9" i="9"/>
  <c r="I9" i="9"/>
  <c r="J9" i="9"/>
  <c r="H18" i="9"/>
  <c r="I18" i="9"/>
  <c r="J18" i="9"/>
  <c r="H22" i="9"/>
  <c r="I22" i="9"/>
  <c r="J22" i="9"/>
  <c r="H23" i="9"/>
  <c r="I23" i="9"/>
  <c r="J23" i="9"/>
  <c r="H19" i="9"/>
  <c r="I19" i="9"/>
  <c r="J19" i="9"/>
  <c r="H17" i="9"/>
  <c r="I17" i="9"/>
  <c r="J17" i="9"/>
  <c r="H21" i="9"/>
  <c r="I21" i="9"/>
  <c r="J21" i="9"/>
  <c r="H7" i="9"/>
  <c r="I7" i="9"/>
  <c r="J7" i="9"/>
  <c r="H13" i="9"/>
  <c r="I13" i="9"/>
  <c r="J13" i="9"/>
  <c r="H16" i="9"/>
  <c r="I16" i="9"/>
  <c r="J16" i="9"/>
  <c r="H8" i="9"/>
  <c r="I8" i="9"/>
  <c r="J8" i="9"/>
  <c r="H24" i="9" l="1"/>
  <c r="L13" i="9"/>
  <c r="L19" i="9"/>
  <c r="L8" i="9"/>
  <c r="L9" i="9"/>
  <c r="I24" i="9"/>
  <c r="I45" i="28"/>
  <c r="H45" i="28"/>
  <c r="L48" i="28" l="1"/>
  <c r="L54" i="28"/>
  <c r="L52" i="28"/>
  <c r="L51" i="28"/>
  <c r="L49" i="28"/>
  <c r="L50" i="28"/>
  <c r="L47" i="28"/>
  <c r="L16" i="9"/>
  <c r="H13" i="34"/>
  <c r="G13" i="34"/>
  <c r="H12" i="34"/>
  <c r="G12" i="34"/>
  <c r="K12" i="34" l="1"/>
  <c r="K13" i="34"/>
  <c r="L16" i="28" l="1"/>
  <c r="L10" i="22"/>
  <c r="L14" i="22"/>
  <c r="L32" i="28" l="1"/>
  <c r="L18" i="28"/>
  <c r="L41" i="28"/>
  <c r="L7" i="9"/>
  <c r="L15" i="22"/>
  <c r="H34" i="7" l="1"/>
  <c r="G34" i="7"/>
  <c r="H27" i="7"/>
  <c r="G27" i="7"/>
  <c r="H29" i="7"/>
  <c r="G29" i="7"/>
  <c r="H35" i="7"/>
  <c r="G35" i="7"/>
  <c r="H23" i="7"/>
  <c r="G23" i="7"/>
  <c r="H21" i="7"/>
  <c r="G21" i="7"/>
  <c r="H33" i="7"/>
  <c r="G33" i="7"/>
  <c r="H22" i="7"/>
  <c r="G22" i="7"/>
  <c r="H16" i="7"/>
  <c r="G16" i="7"/>
  <c r="H15" i="7"/>
  <c r="G15" i="7"/>
  <c r="H18" i="7"/>
  <c r="G18" i="7"/>
  <c r="H30" i="7"/>
  <c r="G30" i="7"/>
  <c r="H17" i="7"/>
  <c r="G17" i="7"/>
  <c r="H9" i="34"/>
  <c r="G9" i="34"/>
  <c r="J12" i="25"/>
  <c r="I12" i="25"/>
  <c r="H12" i="25"/>
  <c r="J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9" i="22"/>
  <c r="G7" i="36"/>
  <c r="H12" i="1"/>
  <c r="G12" i="1"/>
  <c r="H8" i="1"/>
  <c r="G8" i="1"/>
  <c r="H13" i="1"/>
  <c r="G13" i="1"/>
  <c r="H14" i="1"/>
  <c r="G14" i="1"/>
  <c r="H11" i="1"/>
  <c r="G11" i="1"/>
  <c r="H9" i="1"/>
  <c r="G9" i="1"/>
  <c r="H10" i="1"/>
  <c r="G10" i="1"/>
  <c r="H8" i="21"/>
  <c r="G8" i="21"/>
  <c r="H12" i="21"/>
  <c r="G12" i="21"/>
  <c r="H14" i="21"/>
  <c r="G14" i="21"/>
  <c r="H10" i="21"/>
  <c r="G10" i="21"/>
  <c r="H13" i="21"/>
  <c r="G13" i="21"/>
  <c r="H15" i="21"/>
  <c r="G15" i="21"/>
  <c r="I14" i="34"/>
  <c r="J14" i="34"/>
  <c r="G55" i="28"/>
  <c r="G9" i="36"/>
  <c r="L21" i="9" l="1"/>
  <c r="L17" i="9"/>
  <c r="L44" i="28"/>
  <c r="L40" i="28"/>
  <c r="L24" i="28"/>
  <c r="I14" i="20"/>
  <c r="L23" i="9" l="1"/>
  <c r="L22" i="9"/>
  <c r="L10" i="28"/>
  <c r="L19" i="28"/>
  <c r="L20" i="28"/>
  <c r="E15" i="33" l="1"/>
  <c r="B11" i="33"/>
  <c r="I26" i="20" l="1"/>
  <c r="I17" i="20"/>
  <c r="I27" i="20" l="1"/>
  <c r="B22" i="33"/>
  <c r="K14" i="1"/>
  <c r="E24" i="33" l="1"/>
  <c r="K32" i="10"/>
  <c r="K25" i="10"/>
  <c r="K29" i="10"/>
  <c r="K23" i="10"/>
  <c r="K8" i="10"/>
  <c r="K24" i="10"/>
  <c r="K17" i="10"/>
  <c r="K28" i="10"/>
  <c r="K26" i="10"/>
  <c r="K11" i="10"/>
  <c r="K9" i="10"/>
  <c r="H36" i="10"/>
  <c r="G7" i="10"/>
  <c r="E19" i="33"/>
  <c r="J24" i="9"/>
  <c r="E18" i="33"/>
  <c r="D18" i="33"/>
  <c r="H7" i="7"/>
  <c r="G7" i="7"/>
  <c r="H14" i="34"/>
  <c r="G14" i="34"/>
  <c r="J5" i="28"/>
  <c r="I5" i="28"/>
  <c r="H5" i="28"/>
  <c r="I55" i="28" l="1"/>
  <c r="J55" i="28"/>
  <c r="H55" i="28"/>
  <c r="G36" i="10"/>
  <c r="B24" i="33" s="1"/>
  <c r="C24" i="33"/>
  <c r="E26" i="33"/>
  <c r="D19" i="33"/>
  <c r="L11" i="9"/>
  <c r="K17" i="7"/>
  <c r="K18" i="7"/>
  <c r="K13" i="7"/>
  <c r="K12" i="7"/>
  <c r="K16" i="7"/>
  <c r="K23" i="7"/>
  <c r="K27" i="7"/>
  <c r="K34" i="7"/>
  <c r="K9" i="34"/>
  <c r="L18" i="9"/>
  <c r="L43" i="28"/>
  <c r="L6" i="28"/>
  <c r="L35" i="28"/>
  <c r="L46" i="28"/>
  <c r="L23" i="28"/>
  <c r="L11" i="28"/>
  <c r="L37" i="28"/>
  <c r="L14" i="28"/>
  <c r="L34" i="28"/>
  <c r="L26" i="28"/>
  <c r="L33" i="28"/>
  <c r="L21" i="28"/>
  <c r="L39" i="28"/>
  <c r="L22" i="28"/>
  <c r="L31" i="28"/>
  <c r="L30" i="28"/>
  <c r="L15" i="28"/>
  <c r="L27" i="28"/>
  <c r="L9" i="28"/>
  <c r="B19" i="33"/>
  <c r="C19" i="33"/>
  <c r="K14" i="10"/>
  <c r="K33" i="7"/>
  <c r="K30" i="7"/>
  <c r="K28" i="7"/>
  <c r="K11" i="7"/>
  <c r="K15" i="7"/>
  <c r="K22" i="7"/>
  <c r="K21" i="7"/>
  <c r="K35" i="7"/>
  <c r="K10" i="7"/>
  <c r="L13" i="28"/>
  <c r="L36" i="28"/>
  <c r="L28" i="28"/>
  <c r="L42" i="28"/>
  <c r="L45" i="28"/>
  <c r="L29" i="28"/>
  <c r="L7" i="28"/>
  <c r="K15" i="8"/>
  <c r="D15" i="33"/>
  <c r="K16" i="8"/>
  <c r="K13" i="8"/>
  <c r="K11" i="8"/>
  <c r="H8" i="8"/>
  <c r="G8" i="8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H7" i="25"/>
  <c r="J7" i="22"/>
  <c r="I16" i="25" l="1"/>
  <c r="C13" i="33" s="1"/>
  <c r="H16" i="25"/>
  <c r="B13" i="33" s="1"/>
  <c r="H17" i="8"/>
  <c r="G17" i="8"/>
  <c r="J20" i="22"/>
  <c r="D12" i="33" s="1"/>
  <c r="B26" i="33"/>
  <c r="C15" i="33"/>
  <c r="B15" i="33"/>
  <c r="L24" i="9"/>
  <c r="C26" i="33"/>
  <c r="K29" i="7"/>
  <c r="K12" i="8"/>
  <c r="K9" i="8"/>
  <c r="L8" i="24"/>
  <c r="L10" i="24"/>
  <c r="L17" i="22" l="1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11" i="21"/>
  <c r="G11" i="21"/>
  <c r="G17" i="21" s="1"/>
  <c r="B9" i="33" s="1"/>
  <c r="G16" i="1" l="1"/>
  <c r="I20" i="22"/>
  <c r="C12" i="33" s="1"/>
  <c r="H20" i="22"/>
  <c r="B12" i="33" s="1"/>
  <c r="K10" i="1"/>
  <c r="K12" i="1"/>
  <c r="L16" i="22"/>
  <c r="L13" i="22"/>
  <c r="K7" i="36"/>
  <c r="K9" i="36" s="1"/>
  <c r="F11" i="33" s="1"/>
  <c r="K9" i="1"/>
  <c r="K11" i="1"/>
  <c r="K13" i="1"/>
  <c r="K8" i="1"/>
  <c r="H14" i="7" l="1"/>
  <c r="G14" i="7"/>
  <c r="H31" i="7"/>
  <c r="H37" i="7" l="1"/>
  <c r="C18" i="33" s="1"/>
  <c r="G31" i="7"/>
  <c r="K31" i="7" l="1"/>
  <c r="G37" i="7"/>
  <c r="B18" i="33" s="1"/>
  <c r="K14" i="7"/>
  <c r="B16" i="33" l="1"/>
  <c r="E17" i="33" l="1"/>
  <c r="D17" i="33"/>
  <c r="F14" i="34"/>
  <c r="E14" i="34"/>
  <c r="C17" i="33"/>
  <c r="B17" i="33"/>
  <c r="K7" i="34" l="1"/>
  <c r="K14" i="34" l="1"/>
  <c r="F17" i="33" s="1"/>
  <c r="A4" i="33"/>
  <c r="A2" i="33"/>
  <c r="B10" i="33" l="1"/>
  <c r="B21" i="33" l="1"/>
  <c r="B23" i="33" s="1"/>
  <c r="B28" i="33" s="1"/>
  <c r="E16" i="33" l="1"/>
  <c r="D16" i="33" l="1"/>
  <c r="H16" i="1" l="1"/>
  <c r="C10" i="33" s="1"/>
  <c r="C16" i="33"/>
  <c r="L2" i="21" l="1"/>
  <c r="E3" i="21"/>
  <c r="L5" i="28" l="1"/>
  <c r="L55" i="28" s="1"/>
  <c r="F55" i="28"/>
  <c r="E55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0" i="22"/>
  <c r="E12" i="33" s="1"/>
  <c r="F20" i="22"/>
  <c r="E20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C21" i="33" l="1"/>
  <c r="K17" i="21"/>
  <c r="F9" i="33" s="1"/>
  <c r="F16" i="33"/>
  <c r="L7" i="25"/>
  <c r="L12" i="24"/>
  <c r="F14" i="33" s="1"/>
  <c r="L7" i="22"/>
  <c r="L20" i="22" l="1"/>
  <c r="F12" i="33" s="1"/>
  <c r="L16" i="25"/>
  <c r="F13" i="33" s="1"/>
  <c r="K7" i="1" l="1"/>
  <c r="K7" i="10" l="1"/>
  <c r="K36" i="10" s="1"/>
  <c r="K7" i="7"/>
  <c r="K37" i="7" s="1"/>
  <c r="F18" i="33" l="1"/>
  <c r="K8" i="8"/>
  <c r="K17" i="8" s="1"/>
  <c r="I16" i="1"/>
  <c r="D10" i="33" s="1"/>
  <c r="D21" i="33" s="1"/>
  <c r="J16" i="1"/>
  <c r="E10" i="33" s="1"/>
  <c r="E21" i="33" s="1"/>
  <c r="F15" i="33" l="1"/>
  <c r="F19" i="33"/>
  <c r="K16" i="1"/>
  <c r="F10" i="33" s="1"/>
  <c r="I18" i="20"/>
  <c r="I19" i="20"/>
  <c r="I13" i="20"/>
  <c r="E22" i="33"/>
  <c r="E23" i="33" s="1"/>
  <c r="E28" i="33" s="1"/>
  <c r="D22" i="33"/>
  <c r="D23" i="33" s="1"/>
  <c r="C22" i="33"/>
  <c r="C23" i="33" s="1"/>
  <c r="C28" i="33" s="1"/>
  <c r="I33" i="20"/>
  <c r="I35" i="20" s="1"/>
  <c r="E3" i="20"/>
  <c r="J2" i="20"/>
  <c r="F17" i="8"/>
  <c r="E17" i="8"/>
  <c r="D24" i="33"/>
  <c r="D26" i="33" s="1"/>
  <c r="G24" i="9"/>
  <c r="F24" i="9"/>
  <c r="E24" i="9"/>
  <c r="F16" i="1"/>
  <c r="E16" i="1"/>
  <c r="F21" i="33" l="1"/>
  <c r="F22" i="33"/>
  <c r="D28" i="33"/>
  <c r="F24" i="33"/>
  <c r="F26" i="33" s="1"/>
  <c r="I37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<sst xmlns="http://schemas.openxmlformats.org/spreadsheetml/2006/main" count="682" uniqueCount="397">
  <si>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</si>
  <si>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</si>
  <si>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</si>
  <si>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</si>
  <si>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</si>
  <si>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</si>
  <si>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</si>
  <si>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</si>
  <si>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</si>
  <si>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</si>
  <si>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</si>
  <si>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</si>
  <si>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</si>
  <si>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</si>
  <si>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</si>
  <si>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</si>
  <si>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</si>
  <si>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</si>
  <si>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</si>
  <si>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</si>
  <si>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</si>
  <si>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</si>
  <si>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</si>
  <si>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</si>
  <si>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</si>
  <si>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</si>
  <si>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</si>
  <si>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</si>
  <si>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</si>
  <si>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</si>
  <si>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</si>
  <si>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</si>
  <si>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</si>
  <si>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</si>
  <si>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</si>
  <si>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</si>
  <si>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</si>
  <si>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</si>
  <si>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</si>
  <si>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</si>
  <si>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</si>
  <si>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</si>
  <si>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</si>
  <si>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</si>
  <si>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</si>
  <si>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</si>
  <si>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</si>
  <si>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</si>
  <si>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</si>
  <si>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</si>
  <si>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</si>
  <si>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</si>
  <si>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</si>
  <si>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</si>
  <si>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</si>
  <si>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</si>
  <si>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</si>
  <si>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</si>
  <si>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</si>
  <si>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</si>
  <si>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</si>
  <si>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</si>
  <si>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</si>
  <si>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</si>
  <si>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</si>
  <si>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</si>
  <si>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</si>
  <si>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</si>
  <si>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</si>
  <si>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</si>
  <si>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</si>
  <si>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</si>
  <si>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</si>
  <si>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</si>
  <si>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</si>
  <si>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</si>
  <si>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</si>
  <si>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</si>
  <si>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</si>
  <si>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</si>
  <si>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</si>
  <si>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</si>
  <si>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</si>
  <si>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</si>
  <si>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</si>
  <si>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</si>
  <si>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</si>
  <si>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</si>
  <si>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</si>
  <si>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</si>
  <si>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</si>
  <si>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</si>
  <si>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</si>
  <si>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</si>
  <si>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</si>
  <si>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</si>
  <si>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</si>
  <si>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</si>
  <si>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</si>
  <si>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</si>
  <si>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</si>
  <si>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</si>
  <si>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</si>
  <si>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</si>
  <si>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</si>
  <si>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</si>
  <si>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</si>
  <si>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</si>
  <si>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</si>
  <si>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</si>
  <si>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</si>
  <si>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</si>
  <si>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</si>
  <si>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</si>
  <si>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</si>
  <si>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</si>
  <si>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</si>
  <si>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</si>
  <si>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</si>
  <si>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</si>
  <si>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</si>
  <si>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</si>
  <si>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</si>
  <si>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</si>
  <si>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</si>
  <si>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</si>
  <si>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</si>
  <si>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</si>
  <si>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</si>
  <si>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</si>
  <si>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</si>
  <si>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</si>
  <si>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</si>
  <si>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</si>
  <si>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</si>
  <si>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</si>
  <si>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</si>
  <si>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</si>
  <si>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AUXILIAR DE PROTECCION CIVIL A</t>
  </si>
  <si>
    <t>AUXILIAR DE PROTECCION CIVIL B</t>
  </si>
  <si>
    <t>NOMINA DE AYUNTAMIENTO</t>
  </si>
  <si>
    <t>AUX. AGUA POTABLE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</si>
  <si>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</si>
  <si>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</si>
  <si>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</si>
  <si>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</si>
  <si>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</si>
  <si>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</si>
  <si>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</si>
  <si>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</si>
  <si>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</si>
  <si>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</si>
  <si>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</si>
  <si>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</si>
  <si>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</si>
  <si>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</si>
  <si>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</si>
  <si>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</si>
  <si>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</si>
  <si>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</si>
  <si>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</si>
  <si>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</si>
  <si>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</si>
  <si>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</si>
  <si>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</si>
  <si>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</si>
  <si>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</si>
  <si>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</si>
  <si>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</si>
  <si>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</si>
  <si>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</si>
  <si>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</si>
  <si>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</si>
  <si>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</si>
  <si>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</si>
  <si>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</si>
  <si>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JAUREGI MARTINEZ STEPHANIA </t>
  </si>
  <si>
    <t xml:space="preserve">RENTERIA CAMACHO ALEJANDRA 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</si>
  <si>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</si>
  <si>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</si>
  <si>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</si>
  <si>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</si>
  <si>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</si>
  <si>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</si>
  <si>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</si>
  <si>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</si>
  <si>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</si>
  <si>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</si>
  <si>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</si>
  <si>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</si>
  <si>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</si>
  <si>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</si>
  <si>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</si>
  <si>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</si>
  <si>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</si>
  <si>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</si>
  <si>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</si>
  <si>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</si>
  <si>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</si>
  <si>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</si>
  <si>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</si>
  <si>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</si>
  <si>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</si>
  <si>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</si>
  <si>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RODRIGUEZ CARLOS HERIBERTO </t>
  </si>
  <si>
    <t xml:space="preserve">GARCIA SANCHEZ SALVADOR </t>
  </si>
  <si>
    <t xml:space="preserve">RAMIREZ SANCHEZ JUAN MANUEL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</si>
  <si>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</si>
  <si>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</si>
  <si>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</si>
  <si>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</si>
  <si>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</si>
  <si>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</si>
  <si>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</si>
  <si>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</si>
  <si>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</si>
  <si>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</si>
  <si>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</si>
  <si>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</si>
  <si>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</si>
  <si>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</si>
  <si>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</si>
  <si>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</si>
  <si>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</si>
  <si>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</si>
  <si>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</si>
  <si>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</si>
  <si>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</si>
  <si>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</si>
  <si>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</si>
  <si>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</si>
  <si>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</si>
  <si>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</si>
  <si>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</si>
  <si>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</si>
  <si>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</si>
  <si>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</si>
  <si>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</si>
  <si>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</si>
  <si>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</si>
  <si>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</si>
  <si>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</si>
  <si>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</si>
  <si>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</si>
  <si>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</si>
  <si>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</si>
  <si>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</si>
  <si>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</si>
  <si>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</si>
  <si>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</si>
  <si>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</si>
  <si>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</si>
  <si>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</si>
  <si>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</si>
  <si>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</si>
  <si>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</si>
  <si>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</si>
  <si>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</si>
  <si>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</si>
  <si>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</si>
  <si>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</si>
  <si>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</si>
  <si>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</si>
  <si>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</si>
  <si>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</si>
  <si>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</si>
  <si>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</si>
  <si>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</si>
  <si>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</si>
  <si>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</si>
  <si>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</si>
  <si>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</si>
  <si>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</si>
  <si>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</si>
  <si>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</si>
  <si>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</si>
  <si>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</si>
  <si>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</si>
  <si>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</si>
  <si>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</si>
  <si>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</si>
  <si>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</si>
  <si>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</si>
  <si>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</si>
  <si>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</si>
  <si>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</si>
  <si>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</si>
  <si>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</si>
  <si>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</si>
  <si>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</si>
  <si>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</si>
  <si>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</si>
  <si>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</si>
  <si>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</si>
  <si>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</si>
  <si>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</si>
  <si>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</si>
  <si>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</si>
  <si>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</si>
  <si>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</si>
  <si>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</si>
  <si>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</si>
  <si>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</si>
  <si>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</si>
  <si>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</si>
  <si>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</si>
  <si>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</si>
  <si>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</si>
  <si>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</si>
  <si>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</si>
  <si>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</si>
  <si>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</si>
  <si>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</si>
  <si>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</si>
  <si>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</si>
  <si>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</si>
  <si>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</si>
  <si>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</si>
  <si>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FLORES RUVALCABA ROBERTO ALEJANDRO </t>
  </si>
  <si>
    <t xml:space="preserve">CAMACHO FLORES MARIO </t>
  </si>
  <si>
    <t xml:space="preserve">MEDINA GARCIA ORFIL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</si>
  <si>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</si>
  <si>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</si>
  <si>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</si>
  <si>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</si>
  <si>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</si>
  <si>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</si>
  <si>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</si>
  <si>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</si>
  <si>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</si>
  <si>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</si>
  <si>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</si>
  <si>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</si>
  <si>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</si>
  <si>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</si>
  <si>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</si>
  <si>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</si>
  <si>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</si>
  <si>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</si>
  <si>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</si>
  <si>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</si>
  <si>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</si>
  <si>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</si>
  <si>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</si>
  <si>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</si>
  <si>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</si>
  <si>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</si>
  <si>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</si>
  <si>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</si>
  <si>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</si>
  <si>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</si>
  <si>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</si>
  <si>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</si>
  <si>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</si>
  <si>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</si>
  <si>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</si>
  <si>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</si>
  <si>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</si>
  <si>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</si>
  <si>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CHOFER DE PIPA</t>
  </si>
  <si>
    <t>OPERADOR DE MAQUINARIA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</si>
  <si>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</si>
  <si>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</si>
  <si>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</si>
  <si>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</si>
  <si>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</si>
  <si>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</si>
  <si>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</si>
  <si>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</si>
  <si>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</si>
  <si>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</si>
  <si>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</si>
  <si>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</si>
  <si>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</si>
  <si>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</si>
  <si>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</si>
  <si>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</si>
  <si>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</si>
  <si>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</si>
  <si>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</si>
  <si>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</si>
  <si>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ALVAREZ BARCENAS CRISTIAN YOVANI</t>
  </si>
  <si>
    <t>CHOFER DE CAMION E</t>
  </si>
  <si>
    <t xml:space="preserve">ABUNDIS MUÑOZ JOSE ALFREDO </t>
  </si>
  <si>
    <t>NOMINA DE SUELDOS COORDINACION GENERAL DE ADMINISTRACION E INOVACION GUBERNAMENTAL</t>
  </si>
  <si>
    <t>RECEPCIONISTA SECRETARIA B</t>
  </si>
  <si>
    <t>COORDINADOR GENERAL DE ADMINISTRACION E INNOVACION GUBERNAMENTAL Y JEFE DE GESTION DE PROYECTOS Y DE ASISTENCIA SOCIAL</t>
  </si>
  <si>
    <t>JEFA DEL DEPARTAMENTO DE PATRIMONIO</t>
  </si>
  <si>
    <t>TITULAR DE LA UNIDAD DE SUMINISTROS</t>
  </si>
  <si>
    <t>AYUDANTE DE OBRAS</t>
  </si>
  <si>
    <t>PEON DE ALBAÑIL</t>
  </si>
  <si>
    <t>ASISTENTE DE HACIENDA MUNICIPAL</t>
  </si>
  <si>
    <t>AUXILIAR DE CEMENTERIOS</t>
  </si>
  <si>
    <t>C. GRAL DE ADMINISTRACION E INOVACION GUBERNAMENTAL</t>
  </si>
  <si>
    <t>ASISTENTE DE UNIDAD A</t>
  </si>
  <si>
    <t>PRIMERA QUINCENA DE ABRIL DE 2021</t>
  </si>
  <si>
    <t>15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</si>
</sst>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0" fontId="0" fillId="2" borderId="0" xfId="0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43" fontId="8" fillId="0" borderId="0" xfId="0" applyNumberFormat="1" applyFont="1"/>
    <xf numFmtId="4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6" fillId="0" borderId="1" xfId="0" applyFont="1" applyBorder="1"/>
    <xf numFmtId="0" fontId="13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tabSelected="1" zoomScale="80" zoomScaleNormal="80" workbookViewId="0">
      <pane ySplit="5" topLeftCell="A6" activePane="bottomLeft" state="frozen"/>
      <selection activeCell="F18" sqref="F18"/>
      <selection pane="bottomLeft" activeCell="S20" sqref="S20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0.7109375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140</v>
      </c>
      <c r="I2" s="21"/>
      <c r="L2" s="22" t="str">
        <f>+PRESIDENCIA!L2</f>
        <v>15 DE ABRIL 2021</v>
      </c>
    </row>
    <row r="3" spans="2:15" x14ac:dyDescent="0.2">
      <c r="E3" s="55" t="str">
        <f>+PRESIDENCIA!E3</f>
        <v>PRIMERA QUINCENA DE ABRIL DE 2021</v>
      </c>
      <c r="I3" s="56"/>
    </row>
    <row r="4" spans="2:15" x14ac:dyDescent="0.2">
      <c r="E4" s="56" t="s">
        <v>25</v>
      </c>
      <c r="I4" s="56"/>
    </row>
    <row r="5" spans="2:15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5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5" ht="24.95" customHeight="1" x14ac:dyDescent="0.2">
      <c r="B7" t="s">
        <v>169</v>
      </c>
      <c r="C7" s="27"/>
      <c r="D7" s="15" t="s">
        <v>48</v>
      </c>
      <c r="E7" s="7">
        <v>21880.14</v>
      </c>
      <c r="F7" s="7">
        <v>3232.43</v>
      </c>
      <c r="G7" s="7">
        <f t="shared" ref="G7:H15" si="0">E7/2</f>
        <v>10940.07</v>
      </c>
      <c r="H7" s="7">
        <f t="shared" si="0"/>
        <v>1616.2149999999999</v>
      </c>
      <c r="I7" s="7"/>
      <c r="J7" s="7">
        <v>0</v>
      </c>
      <c r="K7" s="7">
        <f t="shared" ref="K7:K15" si="1">G7-H7+I7-J7</f>
        <v>9323.8549999999996</v>
      </c>
      <c r="L7" s="13"/>
      <c r="M7" s="31"/>
      <c r="N7" s="31"/>
      <c r="O7" s="31"/>
    </row>
    <row r="8" spans="2:15" ht="24.95" customHeight="1" x14ac:dyDescent="0.2">
      <c r="B8" t="s">
        <v>172</v>
      </c>
      <c r="C8" s="27"/>
      <c r="D8" s="15" t="s">
        <v>48</v>
      </c>
      <c r="E8" s="7">
        <v>21880.14</v>
      </c>
      <c r="F8" s="7">
        <v>3232.43</v>
      </c>
      <c r="G8" s="7">
        <f t="shared" si="0"/>
        <v>10940.07</v>
      </c>
      <c r="H8" s="7">
        <f t="shared" ref="H8:H15" si="2">F8/2</f>
        <v>1616.2149999999999</v>
      </c>
      <c r="I8" s="7"/>
      <c r="J8" s="7">
        <v>0</v>
      </c>
      <c r="K8" s="7">
        <f t="shared" si="1"/>
        <v>9323.8549999999996</v>
      </c>
      <c r="L8" s="13"/>
      <c r="M8" s="31"/>
    </row>
    <row r="9" spans="2:15" ht="24.95" customHeight="1" x14ac:dyDescent="0.2">
      <c r="B9" s="83" t="s">
        <v>266</v>
      </c>
      <c r="C9" s="27"/>
      <c r="D9" s="15" t="s">
        <v>48</v>
      </c>
      <c r="E9" s="7">
        <v>21880.14</v>
      </c>
      <c r="F9" s="7">
        <v>3232.43</v>
      </c>
      <c r="G9" s="7">
        <f t="shared" ref="G9" si="3">E9/2</f>
        <v>10940.07</v>
      </c>
      <c r="H9" s="7">
        <f t="shared" ref="H9" si="4">F9/2</f>
        <v>1616.2149999999999</v>
      </c>
      <c r="I9" s="7"/>
      <c r="J9" s="7">
        <v>0</v>
      </c>
      <c r="K9" s="7">
        <f t="shared" si="1"/>
        <v>9323.8549999999996</v>
      </c>
      <c r="L9" s="13"/>
      <c r="M9" s="31"/>
    </row>
    <row r="10" spans="2:15" ht="24.95" customHeight="1" x14ac:dyDescent="0.2">
      <c r="B10" t="s">
        <v>168</v>
      </c>
      <c r="C10" s="27"/>
      <c r="D10" s="15" t="s">
        <v>48</v>
      </c>
      <c r="E10" s="7">
        <v>21880.14</v>
      </c>
      <c r="F10" s="7">
        <v>3232.43</v>
      </c>
      <c r="G10" s="7">
        <f t="shared" si="0"/>
        <v>10940.07</v>
      </c>
      <c r="H10" s="7">
        <f t="shared" si="2"/>
        <v>1616.2149999999999</v>
      </c>
      <c r="I10" s="7"/>
      <c r="J10" s="7">
        <v>0</v>
      </c>
      <c r="K10" s="7">
        <f t="shared" si="1"/>
        <v>9323.8549999999996</v>
      </c>
      <c r="L10" s="13"/>
      <c r="M10" s="31"/>
      <c r="N10" s="14" t="s">
        <v>47</v>
      </c>
    </row>
    <row r="11" spans="2:15" ht="24.95" customHeight="1" x14ac:dyDescent="0.2">
      <c r="B11" t="s">
        <v>164</v>
      </c>
      <c r="C11" s="27"/>
      <c r="D11" s="15" t="s">
        <v>48</v>
      </c>
      <c r="E11" s="7">
        <v>21880.14</v>
      </c>
      <c r="F11" s="7">
        <v>3232.43</v>
      </c>
      <c r="G11" s="7">
        <f t="shared" si="0"/>
        <v>10940.07</v>
      </c>
      <c r="H11" s="7">
        <f t="shared" si="2"/>
        <v>1616.2149999999999</v>
      </c>
      <c r="I11" s="7"/>
      <c r="J11" s="7">
        <v>0</v>
      </c>
      <c r="K11" s="7">
        <f t="shared" si="1"/>
        <v>9323.8549999999996</v>
      </c>
      <c r="L11" s="13"/>
      <c r="M11" s="31"/>
    </row>
    <row r="12" spans="2:15" ht="24.95" customHeight="1" x14ac:dyDescent="0.2">
      <c r="B12" t="s">
        <v>171</v>
      </c>
      <c r="C12" s="27"/>
      <c r="D12" s="15" t="s">
        <v>48</v>
      </c>
      <c r="E12" s="7">
        <v>21880.14</v>
      </c>
      <c r="F12" s="7">
        <v>3232.43</v>
      </c>
      <c r="G12" s="7">
        <f t="shared" si="0"/>
        <v>10940.07</v>
      </c>
      <c r="H12" s="7">
        <f t="shared" si="2"/>
        <v>1616.2149999999999</v>
      </c>
      <c r="I12" s="7"/>
      <c r="J12" s="7">
        <v>0</v>
      </c>
      <c r="K12" s="7">
        <f t="shared" si="1"/>
        <v>9323.8549999999996</v>
      </c>
      <c r="L12" s="13"/>
      <c r="M12" s="31"/>
    </row>
    <row r="13" spans="2:15" ht="24.95" customHeight="1" x14ac:dyDescent="0.2">
      <c r="B13" t="s">
        <v>167</v>
      </c>
      <c r="C13" s="27"/>
      <c r="D13" s="15" t="s">
        <v>48</v>
      </c>
      <c r="E13" s="7">
        <v>21880.14</v>
      </c>
      <c r="F13" s="7">
        <v>3232.43</v>
      </c>
      <c r="G13" s="7">
        <f t="shared" si="0"/>
        <v>10940.07</v>
      </c>
      <c r="H13" s="7">
        <f t="shared" si="2"/>
        <v>1616.2149999999999</v>
      </c>
      <c r="I13" s="7"/>
      <c r="J13" s="7">
        <v>0</v>
      </c>
      <c r="K13" s="7">
        <f t="shared" si="1"/>
        <v>9323.8549999999996</v>
      </c>
      <c r="L13" s="13"/>
      <c r="M13" s="31"/>
    </row>
    <row r="14" spans="2:15" ht="24.95" customHeight="1" x14ac:dyDescent="0.2">
      <c r="B14" t="s">
        <v>170</v>
      </c>
      <c r="C14" s="27"/>
      <c r="D14" s="15" t="s">
        <v>48</v>
      </c>
      <c r="E14" s="7">
        <v>21880.14</v>
      </c>
      <c r="F14" s="7">
        <v>3232.43</v>
      </c>
      <c r="G14" s="7">
        <f t="shared" si="0"/>
        <v>10940.07</v>
      </c>
      <c r="H14" s="7">
        <f t="shared" si="2"/>
        <v>1616.2149999999999</v>
      </c>
      <c r="I14" s="7"/>
      <c r="J14" s="7">
        <v>0</v>
      </c>
      <c r="K14" s="7">
        <f t="shared" si="1"/>
        <v>9323.8549999999996</v>
      </c>
      <c r="L14" s="13"/>
      <c r="M14" s="31"/>
    </row>
    <row r="15" spans="2:15" ht="24.95" customHeight="1" x14ac:dyDescent="0.2">
      <c r="B15" t="s">
        <v>165</v>
      </c>
      <c r="C15" s="27"/>
      <c r="D15" s="15" t="s">
        <v>48</v>
      </c>
      <c r="E15" s="7">
        <v>21880.14</v>
      </c>
      <c r="F15" s="7">
        <v>3232.43</v>
      </c>
      <c r="G15" s="7">
        <f t="shared" si="0"/>
        <v>10940.07</v>
      </c>
      <c r="H15" s="7">
        <f t="shared" si="2"/>
        <v>1616.2149999999999</v>
      </c>
      <c r="I15" s="7"/>
      <c r="J15" s="7">
        <v>0</v>
      </c>
      <c r="K15" s="7">
        <f t="shared" si="1"/>
        <v>9323.8549999999996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5">SUM(E7:E16)</f>
        <v>196921.26</v>
      </c>
      <c r="F17" s="33">
        <f t="shared" si="5"/>
        <v>29091.87</v>
      </c>
      <c r="G17" s="33">
        <f>SUM(G7:G16)</f>
        <v>98460.63</v>
      </c>
      <c r="H17" s="33">
        <f t="shared" si="5"/>
        <v>14545.934999999999</v>
      </c>
      <c r="I17" s="33">
        <f t="shared" si="5"/>
        <v>0</v>
      </c>
      <c r="J17" s="33">
        <f t="shared" si="5"/>
        <v>0</v>
      </c>
      <c r="K17" s="33">
        <f>SUM(K7:K16)</f>
        <v>83914.694999999978</v>
      </c>
      <c r="L17" s="61"/>
      <c r="M17" s="33"/>
    </row>
    <row r="19" spans="2:13" x14ac:dyDescent="0.2">
      <c r="B19" s="14" t="s">
        <v>25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L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U41"/>
  <sheetViews>
    <sheetView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3" width="21.42578125" style="14" bestFit="1" customWidth="1"/>
    <col min="14" max="14" width="12.140625" style="14" bestFit="1" customWidth="1"/>
    <col min="15" max="15" width="11.28515625" style="14" bestFit="1" customWidth="1"/>
    <col min="16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21" ht="15" x14ac:dyDescent="0.25">
      <c r="E2" s="21" t="s">
        <v>108</v>
      </c>
      <c r="F2" s="19"/>
      <c r="G2" s="19"/>
      <c r="H2" s="19"/>
      <c r="I2" s="21"/>
      <c r="J2" s="19"/>
      <c r="K2" s="19"/>
      <c r="L2" s="22" t="str">
        <f>PRESIDENCIA!L2</f>
        <v>15 DE ABRIL 2021</v>
      </c>
    </row>
    <row r="3" spans="2:21" x14ac:dyDescent="0.2">
      <c r="E3" s="22" t="str">
        <f>PRESIDENCIA!E3</f>
        <v>PRIMERA QUINCENA DE ABRIL DE 2021</v>
      </c>
      <c r="F3" s="19"/>
      <c r="G3" s="19"/>
      <c r="H3" s="19"/>
      <c r="I3" s="22"/>
      <c r="J3" s="19"/>
      <c r="K3" s="19"/>
    </row>
    <row r="4" spans="2:21" ht="1.5" customHeight="1" x14ac:dyDescent="0.2">
      <c r="E4" s="56"/>
      <c r="F4" s="19"/>
      <c r="G4" s="19"/>
      <c r="H4" s="19"/>
      <c r="I4" s="56"/>
      <c r="J4" s="19"/>
      <c r="K4" s="19"/>
    </row>
    <row r="5" spans="2:21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21" ht="1.5" customHeight="1" x14ac:dyDescent="0.2">
      <c r="E6" s="48"/>
      <c r="F6" s="48"/>
    </row>
    <row r="7" spans="2:21" ht="45" x14ac:dyDescent="0.2">
      <c r="B7" s="16" t="s">
        <v>274</v>
      </c>
      <c r="C7" s="68"/>
      <c r="D7" s="69" t="s">
        <v>109</v>
      </c>
      <c r="E7" s="35">
        <v>23787.57</v>
      </c>
      <c r="F7" s="35">
        <v>3639.86</v>
      </c>
      <c r="G7" s="7">
        <f t="shared" ref="G7:G35" si="0">+E7/2</f>
        <v>11893.785</v>
      </c>
      <c r="H7" s="7">
        <f t="shared" ref="H7:H35" si="1">+F7/2</f>
        <v>1819.93</v>
      </c>
      <c r="I7" s="7"/>
      <c r="J7" s="7">
        <v>0</v>
      </c>
      <c r="K7" s="7">
        <f t="shared" ref="K7:K30" si="2">G7-H7+I7-J7</f>
        <v>10073.855</v>
      </c>
      <c r="L7" s="13"/>
    </row>
    <row r="8" spans="2:21" ht="24.95" customHeight="1" x14ac:dyDescent="0.2">
      <c r="B8" s="16" t="s">
        <v>238</v>
      </c>
      <c r="C8" s="27"/>
      <c r="D8" s="36" t="s">
        <v>359</v>
      </c>
      <c r="E8" s="35">
        <v>14123.28</v>
      </c>
      <c r="F8" s="35">
        <v>1575.57</v>
      </c>
      <c r="G8" s="7">
        <f t="shared" ref="G8:G14" si="3">+E8/2</f>
        <v>7061.64</v>
      </c>
      <c r="H8" s="7">
        <f t="shared" ref="H8:H14" si="4">+F8/2</f>
        <v>787.78499999999997</v>
      </c>
      <c r="I8" s="7"/>
      <c r="J8" s="28"/>
      <c r="K8" s="7">
        <f>G8-H8+I8-J8</f>
        <v>6273.8550000000005</v>
      </c>
      <c r="L8" s="13"/>
      <c r="M8" s="114"/>
      <c r="N8" s="115"/>
      <c r="O8" s="115"/>
      <c r="Q8" s="31"/>
      <c r="R8" s="31"/>
      <c r="T8" s="31"/>
      <c r="U8" s="31"/>
    </row>
    <row r="9" spans="2:21" ht="22.5" x14ac:dyDescent="0.2">
      <c r="B9" s="16" t="s">
        <v>381</v>
      </c>
      <c r="C9" s="68"/>
      <c r="D9" s="69" t="s">
        <v>382</v>
      </c>
      <c r="E9" s="7">
        <v>9017.01</v>
      </c>
      <c r="F9" s="7">
        <v>707.07</v>
      </c>
      <c r="G9" s="7">
        <f t="shared" ref="G9" si="5">+E9/2</f>
        <v>4508.5050000000001</v>
      </c>
      <c r="H9" s="7">
        <f t="shared" ref="H9" si="6">+F9/2</f>
        <v>353.53500000000003</v>
      </c>
      <c r="I9" s="7"/>
      <c r="J9" s="7"/>
      <c r="K9" s="7">
        <f t="shared" ref="K9" si="7">G9-H9+I9-J9</f>
        <v>4154.97</v>
      </c>
      <c r="L9" s="13"/>
      <c r="M9" s="31"/>
      <c r="N9" s="31"/>
    </row>
    <row r="10" spans="2:21" ht="24.75" customHeight="1" x14ac:dyDescent="0.2">
      <c r="B10" s="2" t="s">
        <v>295</v>
      </c>
      <c r="C10" s="5"/>
      <c r="D10" s="37" t="s">
        <v>360</v>
      </c>
      <c r="E10" s="34">
        <v>12088.69</v>
      </c>
      <c r="F10" s="34">
        <v>1185.45</v>
      </c>
      <c r="G10" s="7">
        <f t="shared" si="3"/>
        <v>6044.3450000000003</v>
      </c>
      <c r="H10" s="7">
        <f t="shared" si="4"/>
        <v>592.72500000000002</v>
      </c>
      <c r="I10" s="3"/>
      <c r="J10" s="3"/>
      <c r="K10" s="7">
        <f t="shared" si="2"/>
        <v>5451.62</v>
      </c>
      <c r="L10" s="13"/>
      <c r="M10"/>
      <c r="N10" s="113"/>
    </row>
    <row r="11" spans="2:21" ht="24.95" customHeight="1" x14ac:dyDescent="0.2">
      <c r="B11" s="16" t="s">
        <v>280</v>
      </c>
      <c r="C11" s="68"/>
      <c r="D11" s="37" t="s">
        <v>360</v>
      </c>
      <c r="E11" s="35">
        <v>12826.8</v>
      </c>
      <c r="F11" s="35">
        <v>1317.72</v>
      </c>
      <c r="G11" s="7">
        <f t="shared" si="3"/>
        <v>6413.4</v>
      </c>
      <c r="H11" s="7">
        <f t="shared" si="4"/>
        <v>658.86</v>
      </c>
      <c r="I11" s="7"/>
      <c r="J11" s="7"/>
      <c r="K11" s="7">
        <f t="shared" si="2"/>
        <v>5754.54</v>
      </c>
      <c r="L11" s="13"/>
    </row>
    <row r="12" spans="2:21" ht="24.95" customHeight="1" x14ac:dyDescent="0.2">
      <c r="B12" s="16" t="s">
        <v>285</v>
      </c>
      <c r="C12" s="68"/>
      <c r="D12" s="69" t="s">
        <v>116</v>
      </c>
      <c r="E12" s="35">
        <v>10032.4</v>
      </c>
      <c r="F12" s="35">
        <v>838.94</v>
      </c>
      <c r="G12" s="7">
        <f t="shared" si="3"/>
        <v>5016.2</v>
      </c>
      <c r="H12" s="7">
        <f t="shared" si="4"/>
        <v>419.47</v>
      </c>
      <c r="I12" s="7"/>
      <c r="J12" s="7">
        <v>0</v>
      </c>
      <c r="K12" s="7">
        <f t="shared" si="2"/>
        <v>4596.7299999999996</v>
      </c>
      <c r="L12" s="13"/>
    </row>
    <row r="13" spans="2:21" ht="24.95" customHeight="1" x14ac:dyDescent="0.2">
      <c r="B13" s="16" t="s">
        <v>281</v>
      </c>
      <c r="C13" s="68"/>
      <c r="D13" s="69" t="s">
        <v>114</v>
      </c>
      <c r="E13" s="35">
        <v>10032.4</v>
      </c>
      <c r="F13" s="35">
        <v>838.94</v>
      </c>
      <c r="G13" s="7">
        <f t="shared" si="3"/>
        <v>5016.2</v>
      </c>
      <c r="H13" s="7">
        <f t="shared" si="4"/>
        <v>419.47</v>
      </c>
      <c r="I13" s="7"/>
      <c r="J13" s="7">
        <v>0</v>
      </c>
      <c r="K13" s="7">
        <f t="shared" si="2"/>
        <v>4596.7299999999996</v>
      </c>
      <c r="L13" s="13"/>
    </row>
    <row r="14" spans="2:21" ht="24.95" customHeight="1" x14ac:dyDescent="0.2">
      <c r="B14" s="16" t="s">
        <v>282</v>
      </c>
      <c r="C14" s="68"/>
      <c r="D14" s="69" t="s">
        <v>115</v>
      </c>
      <c r="E14" s="35">
        <v>9894.09</v>
      </c>
      <c r="F14" s="35">
        <v>816.81</v>
      </c>
      <c r="G14" s="7">
        <f t="shared" si="3"/>
        <v>4947.0450000000001</v>
      </c>
      <c r="H14" s="7">
        <f t="shared" si="4"/>
        <v>408.40499999999997</v>
      </c>
      <c r="I14" s="7"/>
      <c r="J14" s="7"/>
      <c r="K14" s="7">
        <f t="shared" si="2"/>
        <v>4538.6400000000003</v>
      </c>
      <c r="L14" s="13"/>
      <c r="M14" s="19"/>
      <c r="N14" s="31"/>
    </row>
    <row r="15" spans="2:21" ht="24.95" customHeight="1" x14ac:dyDescent="0.2">
      <c r="B15" s="16" t="s">
        <v>286</v>
      </c>
      <c r="C15" s="68"/>
      <c r="D15" s="69" t="s">
        <v>117</v>
      </c>
      <c r="E15" s="7">
        <v>13614.64</v>
      </c>
      <c r="F15" s="7">
        <v>1466.92</v>
      </c>
      <c r="G15" s="7">
        <f t="shared" si="0"/>
        <v>6807.32</v>
      </c>
      <c r="H15" s="7">
        <f t="shared" si="1"/>
        <v>733.46</v>
      </c>
      <c r="I15" s="7"/>
      <c r="J15" s="7"/>
      <c r="K15" s="7">
        <f t="shared" si="2"/>
        <v>6073.86</v>
      </c>
      <c r="L15" s="13"/>
    </row>
    <row r="16" spans="2:21" ht="24.95" customHeight="1" x14ac:dyDescent="0.2">
      <c r="B16" s="2" t="s">
        <v>287</v>
      </c>
      <c r="C16" s="5"/>
      <c r="D16" s="37" t="s">
        <v>118</v>
      </c>
      <c r="E16" s="34">
        <v>12088.69</v>
      </c>
      <c r="F16" s="34">
        <v>1185.45</v>
      </c>
      <c r="G16" s="7">
        <f t="shared" si="0"/>
        <v>6044.3450000000003</v>
      </c>
      <c r="H16" s="7">
        <f t="shared" si="1"/>
        <v>592.72500000000002</v>
      </c>
      <c r="I16" s="3"/>
      <c r="J16" s="3"/>
      <c r="K16" s="7">
        <f t="shared" si="2"/>
        <v>5451.62</v>
      </c>
      <c r="L16" s="13"/>
      <c r="M16"/>
      <c r="N16"/>
    </row>
    <row r="17" spans="2:14" ht="21.95" customHeight="1" x14ac:dyDescent="0.2">
      <c r="B17" s="16" t="s">
        <v>275</v>
      </c>
      <c r="C17" s="68"/>
      <c r="D17" s="69" t="s">
        <v>131</v>
      </c>
      <c r="E17" s="35">
        <v>8895.58</v>
      </c>
      <c r="F17" s="35">
        <v>693.86</v>
      </c>
      <c r="G17" s="7">
        <f t="shared" si="0"/>
        <v>4447.79</v>
      </c>
      <c r="H17" s="7">
        <f t="shared" si="1"/>
        <v>346.93</v>
      </c>
      <c r="I17" s="7"/>
      <c r="J17" s="7"/>
      <c r="K17" s="7">
        <f t="shared" si="2"/>
        <v>4100.8599999999997</v>
      </c>
      <c r="L17" s="13"/>
    </row>
    <row r="18" spans="2:14" customFormat="1" ht="24.95" customHeight="1" x14ac:dyDescent="0.2">
      <c r="B18" s="16" t="s">
        <v>277</v>
      </c>
      <c r="C18" s="68"/>
      <c r="D18" s="69" t="s">
        <v>111</v>
      </c>
      <c r="E18" s="35">
        <v>19626.599999999999</v>
      </c>
      <c r="F18" s="35">
        <v>2751.08</v>
      </c>
      <c r="G18" s="7">
        <f t="shared" si="0"/>
        <v>9813.2999999999993</v>
      </c>
      <c r="H18" s="7">
        <f t="shared" si="1"/>
        <v>1375.54</v>
      </c>
      <c r="I18" s="7"/>
      <c r="J18" s="7"/>
      <c r="K18" s="7">
        <f t="shared" si="2"/>
        <v>8437.7599999999984</v>
      </c>
      <c r="L18" s="13"/>
      <c r="M18" s="14"/>
      <c r="N18" s="14"/>
    </row>
    <row r="19" spans="2:14" ht="21.95" customHeight="1" x14ac:dyDescent="0.2">
      <c r="B19" s="12" t="s">
        <v>261</v>
      </c>
      <c r="C19" s="73"/>
      <c r="D19" s="111" t="s">
        <v>360</v>
      </c>
      <c r="E19" s="48">
        <v>8308.01</v>
      </c>
      <c r="F19" s="48">
        <v>629.92999999999995</v>
      </c>
      <c r="G19" s="7">
        <f>+E19/2</f>
        <v>4154.0050000000001</v>
      </c>
      <c r="H19" s="7">
        <f>+F19/2</f>
        <v>314.96499999999997</v>
      </c>
      <c r="I19" s="7"/>
      <c r="J19" s="7"/>
      <c r="K19" s="7">
        <f>+G19-H19+I19-J19</f>
        <v>3839.04</v>
      </c>
      <c r="L19" s="13"/>
      <c r="N19" s="19"/>
    </row>
    <row r="20" spans="2:14" ht="24.75" customHeight="1" x14ac:dyDescent="0.2">
      <c r="B20" s="16" t="s">
        <v>232</v>
      </c>
      <c r="C20" s="16"/>
      <c r="D20" s="110" t="s">
        <v>389</v>
      </c>
      <c r="E20" s="35">
        <v>6535.64</v>
      </c>
      <c r="F20" s="35">
        <v>183.56</v>
      </c>
      <c r="G20" s="7">
        <f>+E20/2</f>
        <v>3267.82</v>
      </c>
      <c r="H20" s="7">
        <f>+F20/2</f>
        <v>91.78</v>
      </c>
      <c r="I20" s="7"/>
      <c r="J20" s="28"/>
      <c r="K20" s="7">
        <f>G20-H20+I20-J20</f>
        <v>3176.04</v>
      </c>
      <c r="L20" s="13"/>
    </row>
    <row r="21" spans="2:14" ht="21.95" customHeight="1" x14ac:dyDescent="0.2">
      <c r="B21" s="2" t="s">
        <v>290</v>
      </c>
      <c r="C21" s="5"/>
      <c r="D21" s="37" t="s">
        <v>121</v>
      </c>
      <c r="E21" s="34">
        <v>12088.69</v>
      </c>
      <c r="F21" s="34">
        <v>1185.45</v>
      </c>
      <c r="G21" s="7">
        <f t="shared" si="0"/>
        <v>6044.3450000000003</v>
      </c>
      <c r="H21" s="7">
        <f t="shared" si="1"/>
        <v>592.72500000000002</v>
      </c>
      <c r="I21" s="3"/>
      <c r="J21" s="3"/>
      <c r="K21" s="7">
        <f t="shared" si="2"/>
        <v>5451.62</v>
      </c>
      <c r="L21" s="13"/>
      <c r="M21"/>
      <c r="N21"/>
    </row>
    <row r="22" spans="2:14" ht="24.95" customHeight="1" x14ac:dyDescent="0.2">
      <c r="B22" s="2" t="s">
        <v>288</v>
      </c>
      <c r="C22" s="5"/>
      <c r="D22" s="37" t="s">
        <v>119</v>
      </c>
      <c r="E22" s="34">
        <v>12088.69</v>
      </c>
      <c r="F22" s="34">
        <v>1185.45</v>
      </c>
      <c r="G22" s="7">
        <f t="shared" si="0"/>
        <v>6044.3450000000003</v>
      </c>
      <c r="H22" s="7">
        <f t="shared" si="1"/>
        <v>592.72500000000002</v>
      </c>
      <c r="I22" s="3"/>
      <c r="J22" s="3"/>
      <c r="K22" s="7">
        <f t="shared" si="2"/>
        <v>5451.62</v>
      </c>
      <c r="L22" s="13"/>
      <c r="M22"/>
      <c r="N22"/>
    </row>
    <row r="23" spans="2:14" ht="24.95" customHeight="1" x14ac:dyDescent="0.2">
      <c r="B23" s="2" t="s">
        <v>292</v>
      </c>
      <c r="C23" s="5"/>
      <c r="D23" s="37" t="s">
        <v>123</v>
      </c>
      <c r="E23" s="34">
        <v>12088.69</v>
      </c>
      <c r="F23" s="34">
        <v>1185.45</v>
      </c>
      <c r="G23" s="7">
        <f t="shared" si="0"/>
        <v>6044.3450000000003</v>
      </c>
      <c r="H23" s="7">
        <f t="shared" si="1"/>
        <v>592.72500000000002</v>
      </c>
      <c r="I23" s="3"/>
      <c r="J23" s="3"/>
      <c r="K23" s="7">
        <f t="shared" si="2"/>
        <v>5451.62</v>
      </c>
      <c r="L23" s="13"/>
      <c r="M23"/>
      <c r="N23"/>
    </row>
    <row r="24" spans="2:14" ht="24.75" customHeight="1" x14ac:dyDescent="0.2">
      <c r="B24" s="12" t="s">
        <v>246</v>
      </c>
      <c r="C24" s="72"/>
      <c r="D24" s="110" t="s">
        <v>22</v>
      </c>
      <c r="E24" s="35">
        <v>8895.58</v>
      </c>
      <c r="F24" s="35">
        <v>693.86</v>
      </c>
      <c r="G24" s="7">
        <f t="shared" ref="G24:H26" si="8">+E24/2</f>
        <v>4447.79</v>
      </c>
      <c r="H24" s="7">
        <f t="shared" si="8"/>
        <v>346.93</v>
      </c>
      <c r="I24" s="7"/>
      <c r="J24" s="7"/>
      <c r="K24" s="7">
        <f>+G24-H24+I24-J24</f>
        <v>4100.8599999999997</v>
      </c>
      <c r="L24" s="13"/>
      <c r="N24" s="33"/>
    </row>
    <row r="25" spans="2:14" ht="24.75" customHeight="1" x14ac:dyDescent="0.2">
      <c r="B25" s="12" t="s">
        <v>207</v>
      </c>
      <c r="C25" s="16"/>
      <c r="D25" s="111" t="s">
        <v>390</v>
      </c>
      <c r="E25" s="48">
        <v>7735.75</v>
      </c>
      <c r="F25" s="48">
        <v>567.66999999999996</v>
      </c>
      <c r="G25" s="7">
        <f t="shared" si="8"/>
        <v>3867.875</v>
      </c>
      <c r="H25" s="7">
        <f t="shared" si="8"/>
        <v>283.83499999999998</v>
      </c>
      <c r="I25" s="7"/>
      <c r="J25" s="28"/>
      <c r="K25" s="7">
        <f t="shared" ref="K25" si="9">G25-H25+I25-J25</f>
        <v>3584.04</v>
      </c>
      <c r="L25" s="13"/>
    </row>
    <row r="26" spans="2:14" ht="24.95" customHeight="1" x14ac:dyDescent="0.2">
      <c r="B26" s="16" t="s">
        <v>176</v>
      </c>
      <c r="C26" s="27"/>
      <c r="D26" s="106" t="s">
        <v>376</v>
      </c>
      <c r="E26" s="102">
        <v>7724.53</v>
      </c>
      <c r="F26" s="102">
        <v>566.45000000000005</v>
      </c>
      <c r="G26" s="85">
        <f t="shared" si="8"/>
        <v>3862.2649999999999</v>
      </c>
      <c r="H26" s="85">
        <f t="shared" si="8"/>
        <v>283.22500000000002</v>
      </c>
      <c r="I26" s="85"/>
      <c r="J26" s="85"/>
      <c r="K26" s="85">
        <f t="shared" ref="K26" si="10">G26-H26+I26-J26</f>
        <v>3579.04</v>
      </c>
      <c r="L26" s="13"/>
    </row>
    <row r="27" spans="2:14" customFormat="1" ht="24.95" customHeight="1" x14ac:dyDescent="0.2">
      <c r="B27" s="2" t="s">
        <v>294</v>
      </c>
      <c r="C27" s="5"/>
      <c r="D27" s="37" t="s">
        <v>126</v>
      </c>
      <c r="E27" s="34">
        <v>10981.59</v>
      </c>
      <c r="F27" s="34">
        <v>990.81</v>
      </c>
      <c r="G27" s="7">
        <f t="shared" si="0"/>
        <v>5490.7950000000001</v>
      </c>
      <c r="H27" s="7">
        <f t="shared" si="1"/>
        <v>495.40499999999997</v>
      </c>
      <c r="I27" s="3"/>
      <c r="J27" s="3"/>
      <c r="K27" s="7">
        <f t="shared" si="2"/>
        <v>4995.3900000000003</v>
      </c>
      <c r="L27" s="13"/>
    </row>
    <row r="28" spans="2:14" customFormat="1" ht="24.95" customHeight="1" x14ac:dyDescent="0.2">
      <c r="B28" s="16" t="s">
        <v>279</v>
      </c>
      <c r="C28" s="68"/>
      <c r="D28" s="69" t="s">
        <v>113</v>
      </c>
      <c r="E28" s="35">
        <v>14886.24</v>
      </c>
      <c r="F28" s="35">
        <v>1738.54</v>
      </c>
      <c r="G28" s="7">
        <f t="shared" si="0"/>
        <v>7443.12</v>
      </c>
      <c r="H28" s="7">
        <f t="shared" si="1"/>
        <v>869.27</v>
      </c>
      <c r="I28" s="7"/>
      <c r="J28" s="7"/>
      <c r="K28" s="7">
        <f t="shared" si="2"/>
        <v>6573.85</v>
      </c>
      <c r="L28" s="13"/>
      <c r="M28" s="14"/>
      <c r="N28" s="14"/>
    </row>
    <row r="29" spans="2:14" customFormat="1" ht="24.95" customHeight="1" x14ac:dyDescent="0.2">
      <c r="B29" s="16" t="s">
        <v>293</v>
      </c>
      <c r="C29" s="27"/>
      <c r="D29" s="36" t="s">
        <v>125</v>
      </c>
      <c r="E29" s="35">
        <v>12600</v>
      </c>
      <c r="F29" s="35">
        <v>1277.08</v>
      </c>
      <c r="G29" s="7">
        <f t="shared" si="0"/>
        <v>6300</v>
      </c>
      <c r="H29" s="7">
        <f t="shared" si="1"/>
        <v>638.54</v>
      </c>
      <c r="I29" s="7"/>
      <c r="J29" s="7"/>
      <c r="K29" s="7">
        <f t="shared" si="2"/>
        <v>5661.46</v>
      </c>
      <c r="L29" s="13"/>
      <c r="M29" s="14"/>
      <c r="N29" s="14"/>
    </row>
    <row r="30" spans="2:14" customFormat="1" ht="24.95" customHeight="1" x14ac:dyDescent="0.2">
      <c r="B30" s="16" t="s">
        <v>276</v>
      </c>
      <c r="C30" s="68"/>
      <c r="D30" s="69" t="s">
        <v>110</v>
      </c>
      <c r="E30" s="35">
        <v>19626.599999999999</v>
      </c>
      <c r="F30" s="35">
        <v>2751.08</v>
      </c>
      <c r="G30" s="7">
        <f t="shared" si="0"/>
        <v>9813.2999999999993</v>
      </c>
      <c r="H30" s="7">
        <f t="shared" si="1"/>
        <v>1375.54</v>
      </c>
      <c r="I30" s="7"/>
      <c r="J30" s="7"/>
      <c r="K30" s="7">
        <f t="shared" si="2"/>
        <v>8437.7599999999984</v>
      </c>
      <c r="L30" s="13"/>
      <c r="M30" s="19"/>
      <c r="N30" s="31"/>
    </row>
    <row r="31" spans="2:14" customFormat="1" ht="24.95" customHeight="1" x14ac:dyDescent="0.2">
      <c r="B31" s="16" t="s">
        <v>284</v>
      </c>
      <c r="C31" s="68"/>
      <c r="D31" s="69" t="s">
        <v>369</v>
      </c>
      <c r="E31" s="35">
        <v>9894.09</v>
      </c>
      <c r="F31" s="35">
        <v>816.81</v>
      </c>
      <c r="G31" s="7">
        <f t="shared" si="0"/>
        <v>4947.0450000000001</v>
      </c>
      <c r="H31" s="7">
        <f t="shared" si="1"/>
        <v>408.40499999999997</v>
      </c>
      <c r="I31" s="7"/>
      <c r="J31" s="7"/>
      <c r="K31" s="7">
        <f t="shared" ref="K31:K35" si="11">G31-H31+I31-J31</f>
        <v>4538.6400000000003</v>
      </c>
      <c r="L31" s="13"/>
      <c r="M31" s="19"/>
      <c r="N31" s="31"/>
    </row>
    <row r="32" spans="2:14" s="65" customFormat="1" ht="29.25" customHeight="1" x14ac:dyDescent="0.2">
      <c r="B32" s="65" t="s">
        <v>304</v>
      </c>
      <c r="C32" s="101"/>
      <c r="D32" s="88" t="s">
        <v>378</v>
      </c>
      <c r="E32" s="35">
        <v>12343.01</v>
      </c>
      <c r="F32" s="35">
        <v>1231.03</v>
      </c>
      <c r="G32" s="85">
        <f>+E32/2</f>
        <v>6171.5050000000001</v>
      </c>
      <c r="H32" s="85">
        <f>+F32/2</f>
        <v>615.51499999999999</v>
      </c>
      <c r="I32" s="85"/>
      <c r="J32" s="85"/>
      <c r="K32" s="85">
        <f>G32-H32+I32-J32</f>
        <v>5555.99</v>
      </c>
      <c r="L32" s="100"/>
    </row>
    <row r="33" spans="2:18" customFormat="1" ht="24.95" customHeight="1" x14ac:dyDescent="0.2">
      <c r="B33" s="2" t="s">
        <v>289</v>
      </c>
      <c r="C33" s="5"/>
      <c r="D33" s="37" t="s">
        <v>120</v>
      </c>
      <c r="E33" s="34">
        <v>12088.69</v>
      </c>
      <c r="F33" s="34">
        <v>1185.45</v>
      </c>
      <c r="G33" s="7">
        <f t="shared" si="0"/>
        <v>6044.3450000000003</v>
      </c>
      <c r="H33" s="7">
        <f t="shared" si="1"/>
        <v>592.72500000000002</v>
      </c>
      <c r="I33" s="3"/>
      <c r="J33" s="3"/>
      <c r="K33" s="7">
        <f t="shared" si="11"/>
        <v>5451.62</v>
      </c>
      <c r="L33" s="13"/>
    </row>
    <row r="34" spans="2:18" ht="21.95" customHeight="1" x14ac:dyDescent="0.2">
      <c r="B34" s="16" t="s">
        <v>297</v>
      </c>
      <c r="C34" s="68"/>
      <c r="D34" s="69" t="s">
        <v>128</v>
      </c>
      <c r="E34" s="35">
        <v>10949.94</v>
      </c>
      <c r="F34" s="35">
        <v>985.74</v>
      </c>
      <c r="G34" s="7">
        <f t="shared" si="0"/>
        <v>5474.97</v>
      </c>
      <c r="H34" s="7">
        <f t="shared" si="1"/>
        <v>492.87</v>
      </c>
      <c r="I34" s="7"/>
      <c r="J34" s="7">
        <v>0</v>
      </c>
      <c r="K34" s="7">
        <f t="shared" si="11"/>
        <v>4982.1000000000004</v>
      </c>
      <c r="L34" s="13"/>
      <c r="M34" s="19"/>
    </row>
    <row r="35" spans="2:18" ht="36" x14ac:dyDescent="0.2">
      <c r="B35" s="2" t="s">
        <v>300</v>
      </c>
      <c r="C35" s="5"/>
      <c r="D35" s="37" t="s">
        <v>124</v>
      </c>
      <c r="E35" s="34">
        <v>12088.69</v>
      </c>
      <c r="F35" s="34">
        <v>1185.45</v>
      </c>
      <c r="G35" s="7">
        <f t="shared" si="0"/>
        <v>6044.3450000000003</v>
      </c>
      <c r="H35" s="7">
        <f t="shared" si="1"/>
        <v>592.72500000000002</v>
      </c>
      <c r="I35" s="3"/>
      <c r="J35" s="3"/>
      <c r="K35" s="7">
        <f t="shared" si="11"/>
        <v>5451.62</v>
      </c>
      <c r="L35" s="13"/>
      <c r="M35"/>
      <c r="N35"/>
    </row>
    <row r="36" spans="2:18" ht="24.75" customHeight="1" x14ac:dyDescent="0.2">
      <c r="B36" s="12" t="s">
        <v>208</v>
      </c>
      <c r="C36" s="72"/>
      <c r="D36" s="110" t="s">
        <v>389</v>
      </c>
      <c r="E36" s="35">
        <v>8971.2000000000007</v>
      </c>
      <c r="F36" s="35">
        <v>702.09</v>
      </c>
      <c r="G36" s="7">
        <f>+E36/30*4</f>
        <v>1196.1600000000001</v>
      </c>
      <c r="H36" s="7">
        <f>+F36/30*4</f>
        <v>93.612000000000009</v>
      </c>
      <c r="I36" s="7"/>
      <c r="J36" s="28"/>
      <c r="K36" s="7">
        <f t="shared" ref="K36" si="12">G36-H36+I36-J36</f>
        <v>1102.548</v>
      </c>
      <c r="L36" s="13"/>
      <c r="M36" s="118"/>
      <c r="N36" s="95"/>
      <c r="O36" s="95"/>
      <c r="P36" s="95"/>
      <c r="Q36" s="95"/>
      <c r="R36" s="95"/>
    </row>
    <row r="37" spans="2:18" ht="21.95" customHeight="1" x14ac:dyDescent="0.2">
      <c r="D37" s="32" t="s">
        <v>129</v>
      </c>
      <c r="E37" s="54">
        <f>SUM(E7:E36)</f>
        <v>355923.38000000006</v>
      </c>
      <c r="F37" s="54">
        <f>SUM(F7:F36)</f>
        <v>36079.57</v>
      </c>
      <c r="G37" s="33">
        <f>SUM(G7:G36)</f>
        <v>174672.25000000003</v>
      </c>
      <c r="H37" s="33">
        <f t="shared" ref="H37:K37" si="13">SUM(H7:H36)</f>
        <v>17782.352000000003</v>
      </c>
      <c r="I37" s="33">
        <f t="shared" si="13"/>
        <v>0</v>
      </c>
      <c r="J37" s="33">
        <f t="shared" si="13"/>
        <v>0</v>
      </c>
      <c r="K37" s="33">
        <f t="shared" si="13"/>
        <v>156889.89799999999</v>
      </c>
    </row>
    <row r="38" spans="2:18" x14ac:dyDescent="0.2">
      <c r="B38" s="16"/>
      <c r="C38" s="16"/>
      <c r="D38" s="27"/>
      <c r="E38" s="7"/>
      <c r="F38" s="7"/>
      <c r="G38" s="7"/>
      <c r="H38" s="7"/>
      <c r="I38" s="7"/>
      <c r="J38" s="7"/>
      <c r="K38" s="7"/>
    </row>
    <row r="39" spans="2:18" x14ac:dyDescent="0.2">
      <c r="B39" s="16"/>
      <c r="C39" s="16"/>
      <c r="D39" s="27"/>
      <c r="E39" s="7"/>
      <c r="F39" s="7"/>
      <c r="G39" s="7"/>
      <c r="H39" s="7"/>
      <c r="I39" s="7"/>
      <c r="J39" s="7"/>
      <c r="K39" s="7"/>
    </row>
    <row r="40" spans="2:18" x14ac:dyDescent="0.2">
      <c r="B40" s="16"/>
      <c r="C40" s="16"/>
      <c r="D40" s="27"/>
      <c r="E40" s="7"/>
      <c r="F40" s="7"/>
      <c r="G40" s="7"/>
      <c r="H40" s="7"/>
      <c r="I40" s="7"/>
      <c r="J40" s="7"/>
      <c r="K40" s="7"/>
    </row>
    <row r="41" spans="2:18" x14ac:dyDescent="0.2">
      <c r="B41" s="16"/>
      <c r="C41" s="16"/>
      <c r="D41" s="27"/>
      <c r="E41" s="7"/>
      <c r="F41" s="7"/>
      <c r="G41" s="7"/>
      <c r="H41" s="7"/>
      <c r="I41" s="7"/>
      <c r="J41" s="7"/>
      <c r="K41" s="7"/>
    </row>
  </sheetData>
  <sortState xmlns:xlrd2="http://schemas.microsoft.com/office/spreadsheetml/2017/richdata2" ref="B7:N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T26"/>
  <sheetViews>
    <sheetView topLeftCell="A2" zoomScale="80" zoomScaleNormal="80" workbookViewId="0">
      <selection activeCell="N2" sqref="N1:R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0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0" ht="15" x14ac:dyDescent="0.25">
      <c r="E2" s="21" t="s">
        <v>130</v>
      </c>
      <c r="F2" s="19"/>
      <c r="G2" s="19"/>
      <c r="H2" s="19"/>
      <c r="I2" s="19"/>
      <c r="J2" s="19"/>
      <c r="K2" s="19"/>
      <c r="L2" s="19"/>
      <c r="M2" s="22" t="str">
        <f>PRESIDENCIA!L2</f>
        <v>15 DE ABRIL 2021</v>
      </c>
    </row>
    <row r="3" spans="2:20" x14ac:dyDescent="0.2">
      <c r="E3" s="22" t="str">
        <f>PRESIDENCIA!E3</f>
        <v>PRIMERA QUINCENA DE ABRIL DE 2021</v>
      </c>
      <c r="F3" s="19"/>
      <c r="G3" s="19"/>
      <c r="H3" s="19"/>
      <c r="I3" s="19"/>
      <c r="J3" s="19"/>
      <c r="K3" s="19"/>
      <c r="L3" s="19"/>
    </row>
    <row r="4" spans="2:20" x14ac:dyDescent="0.2">
      <c r="E4" s="56"/>
      <c r="F4" s="19"/>
      <c r="G4" s="19"/>
      <c r="H4" s="19"/>
      <c r="I4" s="19"/>
      <c r="J4" s="19"/>
      <c r="K4" s="19"/>
      <c r="L4" s="19"/>
    </row>
    <row r="5" spans="2:20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366</v>
      </c>
      <c r="K5" s="26" t="s">
        <v>24</v>
      </c>
      <c r="L5" s="24" t="s">
        <v>4</v>
      </c>
      <c r="M5" s="23" t="s">
        <v>5</v>
      </c>
    </row>
    <row r="6" spans="2:20" ht="2.25" customHeight="1" x14ac:dyDescent="0.2">
      <c r="E6" s="48"/>
      <c r="F6" s="48"/>
      <c r="G6" s="48"/>
    </row>
    <row r="7" spans="2:20" s="65" customFormat="1" ht="29.25" customHeight="1" x14ac:dyDescent="0.2">
      <c r="B7" s="65" t="s">
        <v>313</v>
      </c>
      <c r="C7" s="101"/>
      <c r="D7" s="88" t="s">
        <v>157</v>
      </c>
      <c r="E7" s="102">
        <v>7735.75</v>
      </c>
      <c r="F7" s="102">
        <v>567.66999999999996</v>
      </c>
      <c r="G7" s="102"/>
      <c r="H7" s="85">
        <f t="shared" ref="H7:H23" si="0">+E7/2</f>
        <v>3867.875</v>
      </c>
      <c r="I7" s="85">
        <f t="shared" ref="I7:I23" si="1">+F7/2</f>
        <v>283.83499999999998</v>
      </c>
      <c r="J7" s="85">
        <f t="shared" ref="J7:J23" si="2">+G7/2</f>
        <v>0</v>
      </c>
      <c r="K7" s="85"/>
      <c r="L7" s="85">
        <f>+H7-I7+J7-K7</f>
        <v>3584.04</v>
      </c>
      <c r="M7" s="100"/>
    </row>
    <row r="8" spans="2:20" s="65" customFormat="1" ht="29.25" customHeight="1" x14ac:dyDescent="0.2">
      <c r="B8" s="65" t="s">
        <v>316</v>
      </c>
      <c r="C8" s="101"/>
      <c r="D8" s="88" t="s">
        <v>153</v>
      </c>
      <c r="E8" s="102">
        <v>6879</v>
      </c>
      <c r="F8" s="102">
        <v>220.92</v>
      </c>
      <c r="G8" s="102"/>
      <c r="H8" s="85">
        <f t="shared" si="0"/>
        <v>3439.5</v>
      </c>
      <c r="I8" s="85">
        <f t="shared" si="1"/>
        <v>110.46</v>
      </c>
      <c r="J8" s="85">
        <f t="shared" si="2"/>
        <v>0</v>
      </c>
      <c r="K8" s="85">
        <v>0</v>
      </c>
      <c r="L8" s="103">
        <f t="shared" ref="L8:L9" si="3">H8-I8+J8-K8</f>
        <v>3329.04</v>
      </c>
      <c r="M8" s="100"/>
    </row>
    <row r="9" spans="2:20" s="65" customFormat="1" ht="29.25" customHeight="1" x14ac:dyDescent="0.2">
      <c r="B9" s="65" t="s">
        <v>303</v>
      </c>
      <c r="C9" s="101"/>
      <c r="D9" s="88" t="s">
        <v>131</v>
      </c>
      <c r="E9" s="7">
        <v>10111.709999999999</v>
      </c>
      <c r="F9" s="7">
        <v>851.63</v>
      </c>
      <c r="G9" s="102"/>
      <c r="H9" s="85">
        <f t="shared" si="0"/>
        <v>5055.8549999999996</v>
      </c>
      <c r="I9" s="85">
        <f t="shared" si="1"/>
        <v>425.815</v>
      </c>
      <c r="J9" s="85">
        <f t="shared" si="2"/>
        <v>0</v>
      </c>
      <c r="K9" s="85"/>
      <c r="L9" s="103">
        <f t="shared" si="3"/>
        <v>4630.04</v>
      </c>
      <c r="M9" s="100"/>
    </row>
    <row r="10" spans="2:20" ht="24.75" customHeight="1" x14ac:dyDescent="0.2">
      <c r="B10" s="16" t="s">
        <v>218</v>
      </c>
      <c r="C10" s="27"/>
      <c r="D10" s="110" t="s">
        <v>91</v>
      </c>
      <c r="E10" s="7">
        <v>5780.94</v>
      </c>
      <c r="F10" s="7">
        <v>60.36</v>
      </c>
      <c r="G10" s="7"/>
      <c r="H10" s="7">
        <f t="shared" si="0"/>
        <v>2890.47</v>
      </c>
      <c r="I10" s="7">
        <f t="shared" si="1"/>
        <v>30.18</v>
      </c>
      <c r="J10" s="7">
        <f t="shared" si="2"/>
        <v>0</v>
      </c>
      <c r="K10" s="28"/>
      <c r="L10" s="7">
        <f>H10-I10+J10-K10</f>
        <v>2860.29</v>
      </c>
      <c r="M10" s="13"/>
      <c r="N10" s="65"/>
      <c r="O10" s="65"/>
      <c r="P10" s="65"/>
      <c r="Q10" s="65"/>
      <c r="R10" s="65"/>
      <c r="S10" s="65"/>
      <c r="T10" s="65"/>
    </row>
    <row r="11" spans="2:20" s="65" customFormat="1" ht="29.25" customHeight="1" x14ac:dyDescent="0.2">
      <c r="B11" s="65" t="s">
        <v>302</v>
      </c>
      <c r="C11" s="101"/>
      <c r="D11" s="88" t="s">
        <v>132</v>
      </c>
      <c r="E11" s="102">
        <v>5780.94</v>
      </c>
      <c r="F11" s="102">
        <v>60.36</v>
      </c>
      <c r="G11" s="102"/>
      <c r="H11" s="85">
        <f t="shared" si="0"/>
        <v>2890.47</v>
      </c>
      <c r="I11" s="85">
        <f t="shared" si="1"/>
        <v>30.18</v>
      </c>
      <c r="J11" s="85">
        <f t="shared" si="2"/>
        <v>0</v>
      </c>
      <c r="K11" s="85"/>
      <c r="L11" s="85">
        <f t="shared" ref="L11:L13" si="4">H11-I11+J11-K11</f>
        <v>2860.29</v>
      </c>
      <c r="M11" s="100"/>
    </row>
    <row r="12" spans="2:20" s="65" customFormat="1" ht="29.25" customHeight="1" x14ac:dyDescent="0.2">
      <c r="B12" s="65" t="s">
        <v>358</v>
      </c>
      <c r="C12" s="101"/>
      <c r="D12" s="88" t="s">
        <v>131</v>
      </c>
      <c r="E12" s="102">
        <v>8895.58</v>
      </c>
      <c r="F12" s="102">
        <v>693.86</v>
      </c>
      <c r="G12" s="102"/>
      <c r="H12" s="85">
        <f t="shared" ref="H12" si="5">+E12/2</f>
        <v>4447.79</v>
      </c>
      <c r="I12" s="85">
        <f t="shared" ref="I12" si="6">+F12/2</f>
        <v>346.93</v>
      </c>
      <c r="J12" s="85">
        <f t="shared" ref="J12" si="7">+G12/2</f>
        <v>0</v>
      </c>
      <c r="K12" s="85"/>
      <c r="L12" s="85">
        <f t="shared" ref="L12" si="8">H12-I12+J12-K12</f>
        <v>4100.8599999999997</v>
      </c>
      <c r="M12" s="100"/>
    </row>
    <row r="13" spans="2:20" s="65" customFormat="1" ht="29.25" customHeight="1" x14ac:dyDescent="0.2">
      <c r="B13" s="65" t="s">
        <v>314</v>
      </c>
      <c r="C13" s="101"/>
      <c r="D13" s="88" t="s">
        <v>375</v>
      </c>
      <c r="E13" s="102">
        <v>10981.59</v>
      </c>
      <c r="F13" s="102">
        <v>990.81</v>
      </c>
      <c r="G13" s="102"/>
      <c r="H13" s="85">
        <f t="shared" si="0"/>
        <v>5490.7950000000001</v>
      </c>
      <c r="I13" s="85">
        <f t="shared" si="1"/>
        <v>495.40499999999997</v>
      </c>
      <c r="J13" s="85">
        <f t="shared" si="2"/>
        <v>0</v>
      </c>
      <c r="K13" s="85">
        <v>0</v>
      </c>
      <c r="L13" s="85">
        <f t="shared" si="4"/>
        <v>4995.3900000000003</v>
      </c>
      <c r="M13" s="100"/>
    </row>
    <row r="14" spans="2:20" s="65" customFormat="1" ht="29.25" customHeight="1" x14ac:dyDescent="0.2">
      <c r="B14" s="65" t="s">
        <v>253</v>
      </c>
      <c r="C14" s="101"/>
      <c r="D14" s="110" t="s">
        <v>91</v>
      </c>
      <c r="E14" s="102">
        <v>10423.4</v>
      </c>
      <c r="F14" s="102">
        <v>901.5</v>
      </c>
      <c r="G14" s="102"/>
      <c r="H14" s="85">
        <f t="shared" si="0"/>
        <v>5211.7</v>
      </c>
      <c r="I14" s="85">
        <f t="shared" si="1"/>
        <v>450.75</v>
      </c>
      <c r="J14" s="85">
        <f t="shared" si="2"/>
        <v>0</v>
      </c>
      <c r="K14" s="85"/>
      <c r="L14" s="85">
        <f>+H14-I14+J14-K14</f>
        <v>4760.95</v>
      </c>
      <c r="M14" s="100"/>
    </row>
    <row r="15" spans="2:20" ht="21.95" customHeight="1" x14ac:dyDescent="0.2">
      <c r="B15" s="16" t="s">
        <v>237</v>
      </c>
      <c r="C15" s="27"/>
      <c r="D15" s="110" t="s">
        <v>101</v>
      </c>
      <c r="E15" s="7">
        <v>10111.709999999999</v>
      </c>
      <c r="F15" s="7">
        <v>851.63</v>
      </c>
      <c r="G15" s="35"/>
      <c r="H15" s="7">
        <f>+E15/2</f>
        <v>5055.8549999999996</v>
      </c>
      <c r="I15" s="7">
        <f>+F15/2</f>
        <v>425.815</v>
      </c>
      <c r="J15" s="7">
        <f>+G15/2</f>
        <v>0</v>
      </c>
      <c r="K15" s="28"/>
      <c r="L15" s="7">
        <f>H15-I15+J15-K15</f>
        <v>4630.04</v>
      </c>
      <c r="M15" s="13"/>
    </row>
    <row r="16" spans="2:20" s="65" customFormat="1" ht="29.25" customHeight="1" x14ac:dyDescent="0.2">
      <c r="B16" s="65" t="s">
        <v>315</v>
      </c>
      <c r="C16" s="101"/>
      <c r="D16" s="88" t="s">
        <v>142</v>
      </c>
      <c r="E16" s="102">
        <v>5780.94</v>
      </c>
      <c r="F16" s="102">
        <v>60.36</v>
      </c>
      <c r="G16" s="102"/>
      <c r="H16" s="85">
        <f t="shared" si="0"/>
        <v>2890.47</v>
      </c>
      <c r="I16" s="85">
        <f t="shared" si="1"/>
        <v>30.18</v>
      </c>
      <c r="J16" s="85">
        <f t="shared" si="2"/>
        <v>0</v>
      </c>
      <c r="K16" s="85"/>
      <c r="L16" s="85">
        <f>+H16-I16+J16-K16</f>
        <v>2860.29</v>
      </c>
      <c r="M16" s="100"/>
    </row>
    <row r="17" spans="2:13" s="65" customFormat="1" ht="29.25" customHeight="1" x14ac:dyDescent="0.2">
      <c r="B17" s="65" t="s">
        <v>342</v>
      </c>
      <c r="C17" s="101"/>
      <c r="D17" s="88" t="s">
        <v>380</v>
      </c>
      <c r="E17" s="102">
        <v>10111.709999999999</v>
      </c>
      <c r="F17" s="102">
        <v>851.63</v>
      </c>
      <c r="G17" s="102"/>
      <c r="H17" s="85">
        <f t="shared" si="0"/>
        <v>5055.8549999999996</v>
      </c>
      <c r="I17" s="85">
        <f t="shared" si="1"/>
        <v>425.815</v>
      </c>
      <c r="J17" s="85">
        <f t="shared" si="2"/>
        <v>0</v>
      </c>
      <c r="K17" s="85">
        <v>0</v>
      </c>
      <c r="L17" s="85">
        <f>+H17-I17+J17-K17</f>
        <v>4630.04</v>
      </c>
      <c r="M17" s="100"/>
    </row>
    <row r="18" spans="2:13" s="65" customFormat="1" ht="29.25" customHeight="1" x14ac:dyDescent="0.2">
      <c r="B18" s="65" t="s">
        <v>306</v>
      </c>
      <c r="C18" s="101"/>
      <c r="D18" s="88" t="s">
        <v>133</v>
      </c>
      <c r="E18" s="102">
        <v>7735.75</v>
      </c>
      <c r="F18" s="102">
        <v>567.66999999999996</v>
      </c>
      <c r="G18" s="102"/>
      <c r="H18" s="85">
        <f t="shared" si="0"/>
        <v>3867.875</v>
      </c>
      <c r="I18" s="85">
        <f t="shared" si="1"/>
        <v>283.83499999999998</v>
      </c>
      <c r="J18" s="85">
        <f t="shared" si="2"/>
        <v>0</v>
      </c>
      <c r="K18" s="85"/>
      <c r="L18" s="85">
        <f>H18-I18+J18-K18</f>
        <v>3584.04</v>
      </c>
      <c r="M18" s="100"/>
    </row>
    <row r="19" spans="2:13" s="65" customFormat="1" ht="29.25" customHeight="1" x14ac:dyDescent="0.2">
      <c r="B19" s="65" t="s">
        <v>311</v>
      </c>
      <c r="C19" s="101"/>
      <c r="D19" s="88" t="s">
        <v>14</v>
      </c>
      <c r="E19" s="102">
        <v>6111.38</v>
      </c>
      <c r="F19" s="102">
        <v>96.31</v>
      </c>
      <c r="G19" s="102"/>
      <c r="H19" s="85">
        <f t="shared" si="0"/>
        <v>3055.69</v>
      </c>
      <c r="I19" s="85">
        <f t="shared" si="1"/>
        <v>48.155000000000001</v>
      </c>
      <c r="J19" s="85">
        <f t="shared" si="2"/>
        <v>0</v>
      </c>
      <c r="K19" s="85"/>
      <c r="L19" s="85">
        <f>H19-I19+J19-K19</f>
        <v>3007.5349999999999</v>
      </c>
      <c r="M19" s="100"/>
    </row>
    <row r="20" spans="2:13" ht="21.95" customHeight="1" x14ac:dyDescent="0.2">
      <c r="B20" s="12" t="s">
        <v>241</v>
      </c>
      <c r="C20" s="73"/>
      <c r="D20" s="111" t="s">
        <v>131</v>
      </c>
      <c r="E20" s="35">
        <v>8895.58</v>
      </c>
      <c r="F20" s="35">
        <v>693.86</v>
      </c>
      <c r="G20" s="35"/>
      <c r="H20" s="7">
        <f t="shared" si="0"/>
        <v>4447.79</v>
      </c>
      <c r="I20" s="7">
        <f t="shared" si="1"/>
        <v>346.93</v>
      </c>
      <c r="J20" s="7">
        <f t="shared" si="2"/>
        <v>0</v>
      </c>
      <c r="K20" s="28"/>
      <c r="L20" s="7">
        <f t="shared" ref="L20" si="9">H20-I20+J20-K20</f>
        <v>4100.8599999999997</v>
      </c>
      <c r="M20" s="13"/>
    </row>
    <row r="21" spans="2:13" s="65" customFormat="1" ht="29.25" customHeight="1" x14ac:dyDescent="0.2">
      <c r="B21" s="65" t="s">
        <v>312</v>
      </c>
      <c r="C21" s="101"/>
      <c r="D21" s="88" t="s">
        <v>154</v>
      </c>
      <c r="E21" s="102">
        <v>5780.94</v>
      </c>
      <c r="F21" s="102">
        <v>60.36</v>
      </c>
      <c r="G21" s="102"/>
      <c r="H21" s="85">
        <f t="shared" si="0"/>
        <v>2890.47</v>
      </c>
      <c r="I21" s="85">
        <f t="shared" si="1"/>
        <v>30.18</v>
      </c>
      <c r="J21" s="85">
        <f t="shared" si="2"/>
        <v>0</v>
      </c>
      <c r="K21" s="85"/>
      <c r="L21" s="85">
        <f>+H21-I21+J21-K21</f>
        <v>2860.29</v>
      </c>
      <c r="M21" s="100"/>
    </row>
    <row r="22" spans="2:13" s="65" customFormat="1" ht="29.25" customHeight="1" x14ac:dyDescent="0.2">
      <c r="B22" s="65" t="s">
        <v>309</v>
      </c>
      <c r="C22" s="101"/>
      <c r="D22" s="88" t="s">
        <v>13</v>
      </c>
      <c r="E22" s="102">
        <v>7735.75</v>
      </c>
      <c r="F22" s="102">
        <v>567.66999999999996</v>
      </c>
      <c r="G22" s="102"/>
      <c r="H22" s="85">
        <f t="shared" si="0"/>
        <v>3867.875</v>
      </c>
      <c r="I22" s="85">
        <f t="shared" si="1"/>
        <v>283.83499999999998</v>
      </c>
      <c r="J22" s="85">
        <f t="shared" si="2"/>
        <v>0</v>
      </c>
      <c r="K22" s="85"/>
      <c r="L22" s="85">
        <f>+H22-I22+J22-K22</f>
        <v>3584.04</v>
      </c>
      <c r="M22" s="100"/>
    </row>
    <row r="23" spans="2:13" s="65" customFormat="1" ht="29.25" customHeight="1" x14ac:dyDescent="0.2">
      <c r="B23" s="65" t="s">
        <v>310</v>
      </c>
      <c r="C23" s="101"/>
      <c r="D23" s="88" t="s">
        <v>13</v>
      </c>
      <c r="E23" s="102">
        <v>7259.36</v>
      </c>
      <c r="F23" s="102">
        <v>298.23</v>
      </c>
      <c r="G23" s="102"/>
      <c r="H23" s="85">
        <f t="shared" si="0"/>
        <v>3629.68</v>
      </c>
      <c r="I23" s="85">
        <f t="shared" si="1"/>
        <v>149.11500000000001</v>
      </c>
      <c r="J23" s="85">
        <f t="shared" si="2"/>
        <v>0</v>
      </c>
      <c r="K23" s="85"/>
      <c r="L23" s="85">
        <f>+H23-I23+J23-K23</f>
        <v>3480.5649999999996</v>
      </c>
      <c r="M23" s="100"/>
    </row>
    <row r="24" spans="2:13" s="65" customFormat="1" ht="29.25" customHeight="1" x14ac:dyDescent="0.2">
      <c r="D24" s="32" t="s">
        <v>6</v>
      </c>
      <c r="E24" s="54">
        <f>SUM(E6:E19)</f>
        <v>106440.4</v>
      </c>
      <c r="F24" s="54">
        <f>SUM(F6:F19)</f>
        <v>6774.71</v>
      </c>
      <c r="G24" s="54">
        <f>SUM(G6:G19)</f>
        <v>0</v>
      </c>
      <c r="H24" s="33">
        <f>SUM(H6:H23)</f>
        <v>68056.014999999999</v>
      </c>
      <c r="I24" s="33">
        <f>SUM(I6:I23)</f>
        <v>4197.415</v>
      </c>
      <c r="J24" s="33">
        <f>SUM(J6:J23)</f>
        <v>0</v>
      </c>
      <c r="K24" s="33">
        <f>SUM(K6:K23)</f>
        <v>0</v>
      </c>
      <c r="L24" s="33">
        <f>SUM(L6:L23)</f>
        <v>63858.600000000006</v>
      </c>
    </row>
    <row r="25" spans="2:13" ht="21.95" customHeight="1" x14ac:dyDescent="0.2">
      <c r="D25" s="32"/>
      <c r="E25" s="33"/>
      <c r="F25" s="33"/>
      <c r="G25" s="33"/>
      <c r="H25" s="33"/>
      <c r="I25" s="33"/>
      <c r="J25" s="33"/>
      <c r="K25" s="33"/>
      <c r="L25" s="33"/>
    </row>
    <row r="26" spans="2:13" ht="21.95" customHeight="1" x14ac:dyDescent="0.2"/>
  </sheetData>
  <sortState xmlns:xlrd2="http://schemas.microsoft.com/office/spreadsheetml/2017/richdata2" ref="B7:M40">
    <sortCondition ref="B7:B40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  <pageSetUpPr fitToPage="1"/>
  </sheetPr>
  <dimension ref="B1:S15"/>
  <sheetViews>
    <sheetView zoomScale="80" zoomScaleNormal="80" workbookViewId="0">
      <selection activeCell="N1" sqref="N1:S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0.85546875" style="65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19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9" ht="15" x14ac:dyDescent="0.25">
      <c r="E2" s="21" t="s">
        <v>384</v>
      </c>
      <c r="F2" s="19"/>
      <c r="G2" s="19"/>
      <c r="H2" s="19"/>
      <c r="I2" s="19"/>
      <c r="J2" s="19"/>
      <c r="K2" s="19"/>
      <c r="L2" s="19"/>
      <c r="M2" s="22" t="str">
        <f>PRESIDENCIA!L2</f>
        <v>15 DE ABRIL 2021</v>
      </c>
    </row>
    <row r="3" spans="2:19" x14ac:dyDescent="0.2">
      <c r="E3" s="22" t="str">
        <f>PRESIDENCIA!E3</f>
        <v>PRIMERA QUINCENA DE ABRIL DE 2021</v>
      </c>
      <c r="F3" s="19"/>
      <c r="G3" s="19"/>
      <c r="H3" s="19"/>
      <c r="I3" s="19"/>
      <c r="J3" s="19"/>
      <c r="K3" s="19"/>
      <c r="L3" s="19"/>
    </row>
    <row r="4" spans="2:19" x14ac:dyDescent="0.2">
      <c r="E4" s="55"/>
      <c r="F4" s="19"/>
      <c r="G4" s="19"/>
      <c r="H4" s="19"/>
      <c r="I4" s="19"/>
      <c r="J4" s="19"/>
      <c r="K4" s="19"/>
      <c r="L4" s="19"/>
    </row>
    <row r="5" spans="2:19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366</v>
      </c>
      <c r="K5" s="26" t="s">
        <v>24</v>
      </c>
      <c r="L5" s="24" t="s">
        <v>4</v>
      </c>
      <c r="M5" s="23" t="s">
        <v>5</v>
      </c>
    </row>
    <row r="6" spans="2:19" ht="2.25" customHeight="1" x14ac:dyDescent="0.2">
      <c r="F6" s="48"/>
      <c r="G6" s="48"/>
    </row>
    <row r="7" spans="2:19" ht="60" x14ac:dyDescent="0.2">
      <c r="B7" s="2" t="s">
        <v>351</v>
      </c>
      <c r="C7" s="27"/>
      <c r="D7" s="84" t="s">
        <v>386</v>
      </c>
      <c r="E7" s="7"/>
      <c r="F7" s="35"/>
      <c r="G7" s="35"/>
      <c r="H7" s="7">
        <f>E7/2</f>
        <v>0</v>
      </c>
      <c r="I7" s="7">
        <f>F7/2</f>
        <v>0</v>
      </c>
      <c r="J7" s="7"/>
      <c r="K7" s="7"/>
      <c r="L7" s="7">
        <f t="shared" ref="L7" si="0">H7-I7+J7-K7</f>
        <v>0</v>
      </c>
      <c r="M7" s="13"/>
    </row>
    <row r="8" spans="2:19" s="65" customFormat="1" ht="24.95" customHeight="1" x14ac:dyDescent="0.2">
      <c r="B8" s="16" t="s">
        <v>202</v>
      </c>
      <c r="C8" s="27"/>
      <c r="D8" s="36" t="s">
        <v>387</v>
      </c>
      <c r="E8" s="7">
        <v>10111.709999999999</v>
      </c>
      <c r="F8" s="35">
        <v>851.63</v>
      </c>
      <c r="G8" s="35"/>
      <c r="H8" s="7">
        <f t="shared" ref="H8:I8" si="1">E8/2</f>
        <v>5055.8549999999996</v>
      </c>
      <c r="I8" s="7">
        <f t="shared" si="1"/>
        <v>425.815</v>
      </c>
      <c r="J8" s="7">
        <f t="shared" ref="J8:J11" si="2">+G8/2</f>
        <v>0</v>
      </c>
      <c r="K8" s="28"/>
      <c r="L8" s="7">
        <f>H8-I8+J8-K8</f>
        <v>4630.04</v>
      </c>
      <c r="M8" s="13"/>
      <c r="N8" s="14"/>
      <c r="O8" s="14"/>
      <c r="P8" s="14"/>
      <c r="Q8" s="14"/>
      <c r="R8" s="14"/>
      <c r="S8" s="14"/>
    </row>
    <row r="9" spans="2:19" ht="24.75" customHeight="1" x14ac:dyDescent="0.2">
      <c r="B9" s="16" t="s">
        <v>200</v>
      </c>
      <c r="C9" s="27"/>
      <c r="D9" s="110" t="s">
        <v>81</v>
      </c>
      <c r="E9" s="7">
        <v>10111.709999999999</v>
      </c>
      <c r="F9" s="35">
        <v>851.63</v>
      </c>
      <c r="G9" s="35"/>
      <c r="H9" s="7">
        <f t="shared" ref="H9:I11" si="3">+E9/2</f>
        <v>5055.8549999999996</v>
      </c>
      <c r="I9" s="7">
        <f t="shared" si="3"/>
        <v>425.815</v>
      </c>
      <c r="J9" s="7">
        <f t="shared" si="2"/>
        <v>0</v>
      </c>
      <c r="K9" s="28"/>
      <c r="L9" s="7">
        <f>H9-I9+J9-K9</f>
        <v>4630.04</v>
      </c>
      <c r="M9" s="13"/>
    </row>
    <row r="10" spans="2:19" ht="21.95" customHeight="1" x14ac:dyDescent="0.2">
      <c r="B10" s="16" t="s">
        <v>298</v>
      </c>
      <c r="C10" s="68"/>
      <c r="D10" s="110" t="s">
        <v>388</v>
      </c>
      <c r="E10" s="7">
        <v>8895.58</v>
      </c>
      <c r="F10" s="35">
        <v>693.86</v>
      </c>
      <c r="G10" s="35"/>
      <c r="H10" s="7">
        <f t="shared" si="3"/>
        <v>4447.79</v>
      </c>
      <c r="I10" s="7">
        <f t="shared" si="3"/>
        <v>346.93</v>
      </c>
      <c r="J10" s="7">
        <f t="shared" si="2"/>
        <v>0</v>
      </c>
      <c r="K10" s="7"/>
      <c r="L10" s="7">
        <f>H10-I10+J10-K10</f>
        <v>4100.8599999999997</v>
      </c>
      <c r="M10" s="13"/>
    </row>
    <row r="11" spans="2:19" s="65" customFormat="1" ht="29.25" customHeight="1" x14ac:dyDescent="0.2">
      <c r="B11" s="65" t="s">
        <v>301</v>
      </c>
      <c r="C11" s="101"/>
      <c r="D11" s="88" t="s">
        <v>374</v>
      </c>
      <c r="E11" s="85">
        <v>7735.75</v>
      </c>
      <c r="F11" s="102">
        <v>567.66999999999996</v>
      </c>
      <c r="G11" s="102"/>
      <c r="H11" s="85">
        <f t="shared" si="3"/>
        <v>3867.875</v>
      </c>
      <c r="I11" s="85">
        <f t="shared" si="3"/>
        <v>283.83499999999998</v>
      </c>
      <c r="J11" s="85">
        <f t="shared" si="2"/>
        <v>0</v>
      </c>
      <c r="K11" s="85"/>
      <c r="L11" s="85">
        <f>H11-I11+J11-K11</f>
        <v>3584.04</v>
      </c>
      <c r="M11" s="100"/>
    </row>
    <row r="12" spans="2:19" s="65" customFormat="1" ht="29.25" customHeight="1" x14ac:dyDescent="0.2">
      <c r="C12" s="101"/>
      <c r="D12" s="88"/>
      <c r="E12" s="85"/>
      <c r="F12" s="102"/>
      <c r="G12" s="102"/>
      <c r="H12" s="85">
        <f t="shared" ref="H12:J12" si="4">+E12/2</f>
        <v>0</v>
      </c>
      <c r="I12" s="85">
        <f t="shared" si="4"/>
        <v>0</v>
      </c>
      <c r="J12" s="85">
        <f t="shared" si="4"/>
        <v>0</v>
      </c>
      <c r="K12" s="85"/>
      <c r="L12" s="85">
        <f>H12-I12+J12-K12</f>
        <v>0</v>
      </c>
      <c r="M12" s="100"/>
    </row>
    <row r="13" spans="2:19" s="65" customFormat="1" ht="29.25" customHeight="1" x14ac:dyDescent="0.2">
      <c r="D13" s="32" t="s">
        <v>6</v>
      </c>
      <c r="E13" s="33">
        <f>SUM(E6:E11)</f>
        <v>36854.75</v>
      </c>
      <c r="F13" s="54">
        <f>SUM(F6:F11)</f>
        <v>2964.79</v>
      </c>
      <c r="G13" s="54">
        <f>SUM(G6:G11)</f>
        <v>0</v>
      </c>
      <c r="H13" s="33">
        <f>SUM(H6:H12)</f>
        <v>18427.375</v>
      </c>
      <c r="I13" s="33">
        <f>SUM(I6:I12)</f>
        <v>1482.395</v>
      </c>
      <c r="J13" s="33">
        <f>SUM(J6:J12)</f>
        <v>0</v>
      </c>
      <c r="K13" s="33">
        <f>SUM(K6:K12)</f>
        <v>0</v>
      </c>
      <c r="L13" s="33">
        <f>SUM(L6:L12)</f>
        <v>16944.98</v>
      </c>
    </row>
    <row r="14" spans="2:19" ht="21.95" customHeight="1" x14ac:dyDescent="0.2">
      <c r="D14" s="32"/>
      <c r="E14" s="33"/>
      <c r="F14" s="33"/>
      <c r="G14" s="33"/>
      <c r="H14" s="33"/>
      <c r="I14" s="33"/>
      <c r="J14" s="33"/>
      <c r="K14" s="33"/>
      <c r="L14" s="33"/>
    </row>
    <row r="15" spans="2:19" ht="21.95" customHeight="1" x14ac:dyDescent="0.2"/>
  </sheetData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9">
    <tabColor rgb="FF00B050"/>
    <pageSetUpPr fitToPage="1"/>
  </sheetPr>
  <dimension ref="A1:L38"/>
  <sheetViews>
    <sheetView zoomScale="90" zoomScaleNormal="90" workbookViewId="0">
      <selection activeCell="D34" sqref="D34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25</v>
      </c>
      <c r="B1" s="49"/>
      <c r="C1" s="49"/>
      <c r="D1" s="49"/>
      <c r="E1" s="75" t="s">
        <v>0</v>
      </c>
      <c r="F1" s="76"/>
      <c r="G1" s="76"/>
      <c r="H1" s="76"/>
      <c r="I1" s="76"/>
      <c r="J1" s="76"/>
      <c r="K1" s="76"/>
      <c r="L1" s="59" t="s">
        <v>1</v>
      </c>
    </row>
    <row r="2" spans="1:12" ht="15" x14ac:dyDescent="0.25">
      <c r="B2" s="49"/>
      <c r="C2" s="49"/>
      <c r="D2" s="49"/>
      <c r="E2" s="77" t="s">
        <v>135</v>
      </c>
      <c r="F2" s="76"/>
      <c r="G2" s="76"/>
      <c r="H2" s="76"/>
      <c r="I2" s="76"/>
      <c r="J2" s="76"/>
      <c r="K2" s="76"/>
      <c r="L2" s="78" t="str">
        <f>PRESIDENCIA!L2</f>
        <v>15 DE ABRIL 2021</v>
      </c>
    </row>
    <row r="3" spans="1:12" x14ac:dyDescent="0.2">
      <c r="B3" s="49"/>
      <c r="C3" s="49"/>
      <c r="D3" s="49"/>
      <c r="E3" s="78" t="str">
        <f>PRESIDENCIA!E3</f>
        <v>PRIMERA QUINCENA DE ABRIL DE 2021</v>
      </c>
      <c r="F3" s="76"/>
      <c r="G3" s="76"/>
      <c r="H3" s="76"/>
      <c r="I3" s="76"/>
      <c r="J3" s="76"/>
      <c r="K3" s="76"/>
      <c r="L3" s="49"/>
    </row>
    <row r="4" spans="1:12" x14ac:dyDescent="0.2">
      <c r="B4" s="49"/>
      <c r="C4" s="49"/>
      <c r="D4" s="49"/>
      <c r="E4" s="60"/>
      <c r="F4" s="76"/>
      <c r="G4" s="76"/>
      <c r="H4" s="76"/>
      <c r="I4" s="76"/>
      <c r="J4" s="76"/>
      <c r="K4" s="76"/>
      <c r="L4" s="4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6" t="s">
        <v>24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79"/>
      <c r="F6" s="79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317</v>
      </c>
      <c r="C7" s="11"/>
      <c r="D7" s="70" t="s">
        <v>136</v>
      </c>
      <c r="E7" s="50">
        <v>30312.959999999999</v>
      </c>
      <c r="F7" s="51">
        <v>5105.49</v>
      </c>
      <c r="G7" s="28">
        <f t="shared" ref="G7:H7" si="0">+E7/2</f>
        <v>15156.48</v>
      </c>
      <c r="H7" s="28">
        <f t="shared" si="0"/>
        <v>2552.7449999999999</v>
      </c>
      <c r="I7" s="28"/>
      <c r="J7" s="28"/>
      <c r="K7" s="28">
        <f t="shared" ref="K7:K25" si="1">G7-H7+I7-J7</f>
        <v>12603.735000000001</v>
      </c>
      <c r="L7" s="13"/>
    </row>
    <row r="8" spans="1:12" ht="34.5" customHeight="1" x14ac:dyDescent="0.2">
      <c r="B8" s="8"/>
      <c r="C8" s="38"/>
      <c r="D8" s="38" t="s">
        <v>23</v>
      </c>
      <c r="E8" s="50">
        <v>11744.26</v>
      </c>
      <c r="F8" s="51">
        <v>1123.73</v>
      </c>
      <c r="G8" s="28">
        <f t="shared" ref="G8:G10" si="2">+E8/2</f>
        <v>5872.13</v>
      </c>
      <c r="H8" s="28">
        <f t="shared" ref="H8:H10" si="3">+F8/2</f>
        <v>561.86500000000001</v>
      </c>
      <c r="I8" s="28"/>
      <c r="J8" s="28"/>
      <c r="K8" s="28">
        <f t="shared" si="1"/>
        <v>5310.2650000000003</v>
      </c>
      <c r="L8" s="13"/>
    </row>
    <row r="9" spans="1:12" ht="34.5" customHeight="1" x14ac:dyDescent="0.2">
      <c r="B9" s="12"/>
      <c r="C9" s="11"/>
      <c r="D9" s="11" t="s">
        <v>23</v>
      </c>
      <c r="E9" s="50">
        <v>11744.26</v>
      </c>
      <c r="F9" s="51">
        <v>1123.73</v>
      </c>
      <c r="G9" s="28">
        <f t="shared" si="2"/>
        <v>5872.13</v>
      </c>
      <c r="H9" s="28">
        <f t="shared" si="3"/>
        <v>561.86500000000001</v>
      </c>
      <c r="I9" s="53"/>
      <c r="J9" s="53"/>
      <c r="K9" s="28">
        <f t="shared" si="1"/>
        <v>5310.2650000000003</v>
      </c>
      <c r="L9" s="13"/>
    </row>
    <row r="10" spans="1:12" ht="22.5" x14ac:dyDescent="0.2">
      <c r="B10" s="12" t="s">
        <v>331</v>
      </c>
      <c r="C10" s="73"/>
      <c r="D10" s="74" t="s">
        <v>139</v>
      </c>
      <c r="E10" s="35">
        <v>8895.58</v>
      </c>
      <c r="F10" s="35">
        <v>693.86</v>
      </c>
      <c r="G10" s="28">
        <f t="shared" si="2"/>
        <v>4447.79</v>
      </c>
      <c r="H10" s="28">
        <f t="shared" si="3"/>
        <v>346.93</v>
      </c>
      <c r="I10" s="7"/>
      <c r="J10" s="7"/>
      <c r="K10" s="7">
        <f t="shared" ref="K10" si="4">G10-H10+I10-J10</f>
        <v>4100.8599999999997</v>
      </c>
      <c r="L10" s="13"/>
    </row>
    <row r="11" spans="1:12" ht="21.95" customHeight="1" x14ac:dyDescent="0.2">
      <c r="B11" s="8" t="s">
        <v>319</v>
      </c>
      <c r="C11" s="38"/>
      <c r="D11" s="11" t="s">
        <v>137</v>
      </c>
      <c r="E11" s="50">
        <v>12978.82</v>
      </c>
      <c r="F11" s="51">
        <v>1344.96</v>
      </c>
      <c r="G11" s="28">
        <f t="shared" ref="G11:G32" si="5">+E11/2</f>
        <v>6489.41</v>
      </c>
      <c r="H11" s="28">
        <f t="shared" ref="H11:H32" si="6">+F11/2</f>
        <v>672.48</v>
      </c>
      <c r="I11" s="28"/>
      <c r="J11" s="28"/>
      <c r="K11" s="28">
        <f t="shared" si="1"/>
        <v>5816.93</v>
      </c>
      <c r="L11" s="13"/>
    </row>
    <row r="12" spans="1:12" customFormat="1" ht="24.95" customHeight="1" x14ac:dyDescent="0.2">
      <c r="B12" s="12" t="s">
        <v>323</v>
      </c>
      <c r="C12" s="11"/>
      <c r="D12" s="11" t="s">
        <v>34</v>
      </c>
      <c r="E12" s="50">
        <v>11719.9</v>
      </c>
      <c r="F12" s="51">
        <v>1119.3599999999999</v>
      </c>
      <c r="G12" s="3">
        <f t="shared" ref="G12:H13" si="7">+E12/2</f>
        <v>5859.95</v>
      </c>
      <c r="H12" s="3">
        <f t="shared" si="7"/>
        <v>559.67999999999995</v>
      </c>
      <c r="I12" s="3"/>
      <c r="J12" s="3"/>
      <c r="K12" s="28">
        <f t="shared" ref="K12" si="8">G12-H12+I12-J12</f>
        <v>5300.2699999999995</v>
      </c>
      <c r="L12" s="4"/>
    </row>
    <row r="13" spans="1:12" customFormat="1" ht="24.95" customHeight="1" x14ac:dyDescent="0.2">
      <c r="B13" s="12" t="s">
        <v>322</v>
      </c>
      <c r="C13" s="11"/>
      <c r="D13" s="11" t="s">
        <v>34</v>
      </c>
      <c r="E13" s="50">
        <v>11719.9</v>
      </c>
      <c r="F13" s="51">
        <v>1119.3599999999999</v>
      </c>
      <c r="G13" s="3">
        <f t="shared" si="7"/>
        <v>5859.95</v>
      </c>
      <c r="H13" s="3">
        <f t="shared" si="7"/>
        <v>559.67999999999995</v>
      </c>
      <c r="I13" s="3"/>
      <c r="J13" s="3"/>
      <c r="K13" s="28">
        <f t="shared" ref="K13" si="9">G13-H13+I13-J13</f>
        <v>5300.2699999999995</v>
      </c>
      <c r="L13" s="4"/>
    </row>
    <row r="14" spans="1:12" ht="24.95" customHeight="1" x14ac:dyDescent="0.2">
      <c r="B14" s="12" t="s">
        <v>318</v>
      </c>
      <c r="C14" s="11"/>
      <c r="D14" s="11" t="s">
        <v>137</v>
      </c>
      <c r="E14" s="50">
        <v>12978.82</v>
      </c>
      <c r="F14" s="51">
        <v>1344.96</v>
      </c>
      <c r="G14" s="28">
        <f t="shared" si="5"/>
        <v>6489.41</v>
      </c>
      <c r="H14" s="28">
        <f t="shared" si="6"/>
        <v>672.48</v>
      </c>
      <c r="I14" s="53"/>
      <c r="J14" s="53"/>
      <c r="K14" s="28">
        <f t="shared" si="1"/>
        <v>5816.93</v>
      </c>
      <c r="L14" s="13"/>
    </row>
    <row r="15" spans="1:12" ht="24.95" customHeight="1" x14ac:dyDescent="0.2">
      <c r="B15" s="12"/>
      <c r="C15" s="11"/>
      <c r="D15" s="11" t="s">
        <v>23</v>
      </c>
      <c r="E15" s="50">
        <v>11744.26</v>
      </c>
      <c r="F15" s="51">
        <v>1123.73</v>
      </c>
      <c r="G15" s="28">
        <f t="shared" ref="G15:G16" si="10">+E15/2</f>
        <v>5872.13</v>
      </c>
      <c r="H15" s="28">
        <f t="shared" ref="H15:H16" si="11">+F15/2</f>
        <v>561.86500000000001</v>
      </c>
      <c r="I15" s="53"/>
      <c r="J15" s="53"/>
      <c r="K15" s="28">
        <f t="shared" si="1"/>
        <v>5310.2650000000003</v>
      </c>
      <c r="L15" s="13"/>
    </row>
    <row r="16" spans="1:12" s="83" customFormat="1" ht="29.25" customHeight="1" x14ac:dyDescent="0.2">
      <c r="B16" s="105" t="s">
        <v>326</v>
      </c>
      <c r="C16" s="107"/>
      <c r="D16" s="107" t="s">
        <v>34</v>
      </c>
      <c r="E16" s="108">
        <v>11719.9</v>
      </c>
      <c r="F16" s="109">
        <v>1119.3599999999999</v>
      </c>
      <c r="G16" s="28">
        <f t="shared" si="10"/>
        <v>5859.95</v>
      </c>
      <c r="H16" s="28">
        <f t="shared" si="11"/>
        <v>559.67999999999995</v>
      </c>
      <c r="I16" s="99"/>
      <c r="J16" s="99"/>
      <c r="K16" s="99">
        <f t="shared" ref="K16" si="12">G16-H16+I16-J16</f>
        <v>5300.2699999999995</v>
      </c>
      <c r="L16" s="104"/>
    </row>
    <row r="17" spans="2:12" ht="24.95" customHeight="1" x14ac:dyDescent="0.2">
      <c r="B17" s="9"/>
      <c r="C17" s="38"/>
      <c r="D17" s="80" t="s">
        <v>23</v>
      </c>
      <c r="E17" s="50">
        <v>11744.26</v>
      </c>
      <c r="F17" s="51">
        <v>1123.73</v>
      </c>
      <c r="G17" s="28">
        <f t="shared" si="5"/>
        <v>5872.13</v>
      </c>
      <c r="H17" s="28">
        <f t="shared" si="6"/>
        <v>561.86500000000001</v>
      </c>
      <c r="I17" s="28"/>
      <c r="J17" s="28"/>
      <c r="K17" s="28">
        <f t="shared" si="1"/>
        <v>5310.2650000000003</v>
      </c>
      <c r="L17" s="13"/>
    </row>
    <row r="18" spans="2:12" customFormat="1" ht="24.95" customHeight="1" x14ac:dyDescent="0.2">
      <c r="B18" s="12" t="s">
        <v>325</v>
      </c>
      <c r="C18" s="11"/>
      <c r="D18" s="11" t="s">
        <v>34</v>
      </c>
      <c r="E18" s="50">
        <v>11719.9</v>
      </c>
      <c r="F18" s="51">
        <v>1119.3599999999999</v>
      </c>
      <c r="G18" s="3">
        <f>+E18/2</f>
        <v>5859.95</v>
      </c>
      <c r="H18" s="3">
        <f>+F18/2</f>
        <v>559.67999999999995</v>
      </c>
      <c r="I18" s="3"/>
      <c r="J18" s="3"/>
      <c r="K18" s="3">
        <f>G18-H18+I18-J18</f>
        <v>5300.2699999999995</v>
      </c>
      <c r="L18" s="4"/>
    </row>
    <row r="19" spans="2:12" ht="21.95" customHeight="1" x14ac:dyDescent="0.2">
      <c r="B19" s="12" t="s">
        <v>364</v>
      </c>
      <c r="C19" s="72"/>
      <c r="D19" s="70" t="s">
        <v>365</v>
      </c>
      <c r="E19" s="50">
        <v>17429.48</v>
      </c>
      <c r="F19" s="51">
        <v>2281.77</v>
      </c>
      <c r="G19" s="7">
        <f t="shared" ref="G19:H22" si="13">+E19/2</f>
        <v>8714.74</v>
      </c>
      <c r="H19" s="7">
        <f t="shared" si="13"/>
        <v>1140.885</v>
      </c>
      <c r="I19" s="7"/>
      <c r="J19" s="7"/>
      <c r="K19" s="28">
        <f t="shared" si="1"/>
        <v>7573.8549999999996</v>
      </c>
      <c r="L19" s="13"/>
    </row>
    <row r="20" spans="2:12" ht="21.95" customHeight="1" x14ac:dyDescent="0.2">
      <c r="B20" s="17" t="s">
        <v>324</v>
      </c>
      <c r="C20" s="11"/>
      <c r="D20" s="11" t="s">
        <v>34</v>
      </c>
      <c r="E20" s="50">
        <v>11719.9</v>
      </c>
      <c r="F20" s="51">
        <v>1119.3599999999999</v>
      </c>
      <c r="G20" s="3">
        <f t="shared" si="13"/>
        <v>5859.95</v>
      </c>
      <c r="H20" s="3">
        <f t="shared" si="13"/>
        <v>559.67999999999995</v>
      </c>
      <c r="I20" s="3"/>
      <c r="J20" s="3"/>
      <c r="K20" s="3">
        <f>G20-H20+I20-J20</f>
        <v>5300.2699999999995</v>
      </c>
      <c r="L20" s="4"/>
    </row>
    <row r="21" spans="2:12" ht="21.95" customHeight="1" x14ac:dyDescent="0.2">
      <c r="B21" s="12" t="s">
        <v>327</v>
      </c>
      <c r="C21" s="72"/>
      <c r="D21" s="70" t="s">
        <v>138</v>
      </c>
      <c r="E21" s="35">
        <v>9502.7199999999993</v>
      </c>
      <c r="F21" s="35">
        <v>759.92</v>
      </c>
      <c r="G21" s="3">
        <f t="shared" ref="G21" si="14">+E21/2</f>
        <v>4751.3599999999997</v>
      </c>
      <c r="H21" s="3">
        <f t="shared" ref="H21" si="15">+F21/2</f>
        <v>379.96</v>
      </c>
      <c r="I21" s="7"/>
      <c r="J21" s="7"/>
      <c r="K21" s="7">
        <f t="shared" ref="K21" si="16">G21-H21+I21-J21</f>
        <v>4371.3999999999996</v>
      </c>
      <c r="L21" s="13"/>
    </row>
    <row r="22" spans="2:12" ht="21.95" customHeight="1" x14ac:dyDescent="0.2">
      <c r="B22" s="83" t="s">
        <v>308</v>
      </c>
      <c r="C22" s="5"/>
      <c r="D22" s="36" t="s">
        <v>134</v>
      </c>
      <c r="E22" s="50">
        <v>17429.48</v>
      </c>
      <c r="F22" s="51">
        <v>2281.77</v>
      </c>
      <c r="G22" s="3">
        <f t="shared" si="13"/>
        <v>8714.74</v>
      </c>
      <c r="H22" s="3">
        <f t="shared" si="13"/>
        <v>1140.885</v>
      </c>
      <c r="I22" s="3"/>
      <c r="J22" s="3"/>
      <c r="K22" s="3">
        <f>G22-H22+I22-J22</f>
        <v>7573.8549999999996</v>
      </c>
      <c r="L22" s="4"/>
    </row>
    <row r="23" spans="2:12" ht="25.5" customHeight="1" x14ac:dyDescent="0.2">
      <c r="B23" s="8"/>
      <c r="C23" s="38"/>
      <c r="D23" s="38" t="s">
        <v>23</v>
      </c>
      <c r="E23" s="50">
        <v>11744.26</v>
      </c>
      <c r="F23" s="51">
        <v>1123.73</v>
      </c>
      <c r="G23" s="28">
        <f t="shared" si="5"/>
        <v>5872.13</v>
      </c>
      <c r="H23" s="28">
        <f t="shared" si="6"/>
        <v>561.86500000000001</v>
      </c>
      <c r="I23" s="28"/>
      <c r="J23" s="28"/>
      <c r="K23" s="28">
        <f t="shared" si="1"/>
        <v>5310.2650000000003</v>
      </c>
      <c r="L23" s="13"/>
    </row>
    <row r="24" spans="2:12" ht="21.95" customHeight="1" x14ac:dyDescent="0.2">
      <c r="B24" s="8"/>
      <c r="C24" s="38"/>
      <c r="D24" s="80" t="s">
        <v>23</v>
      </c>
      <c r="E24" s="50">
        <v>11744.26</v>
      </c>
      <c r="F24" s="51">
        <v>1123.73</v>
      </c>
      <c r="G24" s="28">
        <f t="shared" si="5"/>
        <v>5872.13</v>
      </c>
      <c r="H24" s="28">
        <f t="shared" si="6"/>
        <v>561.86500000000001</v>
      </c>
      <c r="I24" s="28"/>
      <c r="J24" s="28"/>
      <c r="K24" s="28">
        <f t="shared" si="1"/>
        <v>5310.2650000000003</v>
      </c>
      <c r="L24" s="13"/>
    </row>
    <row r="25" spans="2:12" ht="21.95" customHeight="1" x14ac:dyDescent="0.2">
      <c r="B25" s="12"/>
      <c r="C25" s="11"/>
      <c r="D25" s="11" t="s">
        <v>23</v>
      </c>
      <c r="E25" s="50">
        <v>11744.26</v>
      </c>
      <c r="F25" s="51">
        <v>1123.73</v>
      </c>
      <c r="G25" s="28">
        <f t="shared" si="5"/>
        <v>5872.13</v>
      </c>
      <c r="H25" s="28">
        <f t="shared" si="6"/>
        <v>561.86500000000001</v>
      </c>
      <c r="I25" s="53"/>
      <c r="J25" s="53"/>
      <c r="K25" s="28">
        <f t="shared" si="1"/>
        <v>5310.2650000000003</v>
      </c>
      <c r="L25" s="13"/>
    </row>
    <row r="26" spans="2:12" ht="21.95" customHeight="1" x14ac:dyDescent="0.2">
      <c r="B26" s="8"/>
      <c r="C26" s="38"/>
      <c r="D26" s="38" t="s">
        <v>23</v>
      </c>
      <c r="E26" s="50">
        <v>11744.26</v>
      </c>
      <c r="F26" s="51">
        <v>1123.73</v>
      </c>
      <c r="G26" s="28">
        <f t="shared" si="5"/>
        <v>5872.13</v>
      </c>
      <c r="H26" s="28">
        <f t="shared" si="6"/>
        <v>561.86500000000001</v>
      </c>
      <c r="I26" s="28"/>
      <c r="J26" s="28"/>
      <c r="K26" s="28">
        <f t="shared" ref="K26:K32" si="17">G26-H26+I26-J26</f>
        <v>5310.2650000000003</v>
      </c>
      <c r="L26" s="13"/>
    </row>
    <row r="27" spans="2:12" ht="21.95" customHeight="1" x14ac:dyDescent="0.2">
      <c r="B27" s="8"/>
      <c r="C27" s="49"/>
      <c r="D27" s="80" t="s">
        <v>23</v>
      </c>
      <c r="E27" s="50">
        <v>11744.26</v>
      </c>
      <c r="F27" s="51">
        <v>1123.73</v>
      </c>
      <c r="G27" s="28">
        <f t="shared" si="5"/>
        <v>5872.13</v>
      </c>
      <c r="H27" s="28">
        <f t="shared" si="6"/>
        <v>561.86500000000001</v>
      </c>
      <c r="I27" s="28"/>
      <c r="J27" s="28"/>
      <c r="K27" s="28">
        <f t="shared" si="17"/>
        <v>5310.2650000000003</v>
      </c>
      <c r="L27" s="13"/>
    </row>
    <row r="28" spans="2:12" ht="21.95" customHeight="1" x14ac:dyDescent="0.2">
      <c r="B28" s="8"/>
      <c r="C28" s="38"/>
      <c r="D28" s="80" t="s">
        <v>23</v>
      </c>
      <c r="E28" s="50">
        <v>11744.26</v>
      </c>
      <c r="F28" s="51">
        <v>1123.73</v>
      </c>
      <c r="G28" s="28">
        <f t="shared" si="5"/>
        <v>5872.13</v>
      </c>
      <c r="H28" s="28">
        <f t="shared" si="6"/>
        <v>561.86500000000001</v>
      </c>
      <c r="I28" s="28"/>
      <c r="J28" s="28"/>
      <c r="K28" s="28">
        <f t="shared" si="17"/>
        <v>5310.2650000000003</v>
      </c>
      <c r="L28" s="13"/>
    </row>
    <row r="29" spans="2:12" ht="21.95" customHeight="1" x14ac:dyDescent="0.2">
      <c r="B29" s="8"/>
      <c r="C29" s="38"/>
      <c r="D29" s="80" t="s">
        <v>23</v>
      </c>
      <c r="E29" s="50">
        <v>11744.26</v>
      </c>
      <c r="F29" s="51">
        <v>1123.73</v>
      </c>
      <c r="G29" s="28">
        <f t="shared" si="5"/>
        <v>5872.13</v>
      </c>
      <c r="H29" s="28">
        <f t="shared" si="6"/>
        <v>561.86500000000001</v>
      </c>
      <c r="I29" s="28"/>
      <c r="J29" s="28"/>
      <c r="K29" s="28">
        <f t="shared" si="17"/>
        <v>5310.2650000000003</v>
      </c>
      <c r="L29" s="13"/>
    </row>
    <row r="30" spans="2:12" ht="21.95" customHeight="1" x14ac:dyDescent="0.2">
      <c r="B30" s="12" t="s">
        <v>329</v>
      </c>
      <c r="C30" s="72"/>
      <c r="D30" s="70" t="s">
        <v>139</v>
      </c>
      <c r="E30" s="35">
        <v>8895.58</v>
      </c>
      <c r="F30" s="35">
        <v>693.86</v>
      </c>
      <c r="G30" s="7">
        <f>+E30/2</f>
        <v>4447.79</v>
      </c>
      <c r="H30" s="7">
        <f>+F30/2</f>
        <v>346.93</v>
      </c>
      <c r="I30" s="7"/>
      <c r="J30" s="7"/>
      <c r="K30" s="7">
        <f t="shared" si="17"/>
        <v>4100.8599999999997</v>
      </c>
      <c r="L30" s="13"/>
    </row>
    <row r="31" spans="2:12" ht="24.95" customHeight="1" x14ac:dyDescent="0.2">
      <c r="B31" s="12"/>
      <c r="C31" s="11"/>
      <c r="D31" s="11" t="s">
        <v>23</v>
      </c>
      <c r="E31" s="50">
        <v>11744.26</v>
      </c>
      <c r="F31" s="51">
        <v>1123.73</v>
      </c>
      <c r="G31" s="28">
        <f t="shared" si="5"/>
        <v>5872.13</v>
      </c>
      <c r="H31" s="28">
        <f t="shared" si="6"/>
        <v>561.86500000000001</v>
      </c>
      <c r="I31" s="28"/>
      <c r="J31" s="28"/>
      <c r="K31" s="28">
        <f t="shared" ref="K31" si="18">G31-H31+I31-J31</f>
        <v>5310.2650000000003</v>
      </c>
      <c r="L31" s="13"/>
    </row>
    <row r="32" spans="2:12" ht="18.75" customHeight="1" x14ac:dyDescent="0.2">
      <c r="B32" s="8"/>
      <c r="C32" s="38"/>
      <c r="D32" s="80" t="s">
        <v>23</v>
      </c>
      <c r="E32" s="50">
        <v>11744.26</v>
      </c>
      <c r="F32" s="51">
        <v>1123.73</v>
      </c>
      <c r="G32" s="28">
        <f t="shared" si="5"/>
        <v>5872.13</v>
      </c>
      <c r="H32" s="28">
        <f t="shared" si="6"/>
        <v>561.86500000000001</v>
      </c>
      <c r="I32" s="28"/>
      <c r="J32" s="28"/>
      <c r="K32" s="28">
        <f t="shared" si="17"/>
        <v>5310.2650000000003</v>
      </c>
      <c r="L32" s="13"/>
    </row>
    <row r="33" spans="2:12" ht="21.95" customHeight="1" x14ac:dyDescent="0.2">
      <c r="B33" s="12" t="s">
        <v>328</v>
      </c>
      <c r="C33" s="72"/>
      <c r="D33" s="70" t="s">
        <v>139</v>
      </c>
      <c r="E33" s="35">
        <v>9502.7199999999993</v>
      </c>
      <c r="F33" s="35">
        <v>759.92</v>
      </c>
      <c r="G33" s="7">
        <f t="shared" ref="G33:H34" si="19">+E33/2</f>
        <v>4751.3599999999997</v>
      </c>
      <c r="H33" s="7">
        <f t="shared" si="19"/>
        <v>379.96</v>
      </c>
      <c r="I33" s="7"/>
      <c r="J33" s="7"/>
      <c r="K33" s="7">
        <f t="shared" ref="K33" si="20">G33-H33+I33-J33</f>
        <v>4371.3999999999996</v>
      </c>
      <c r="L33" s="13"/>
    </row>
    <row r="34" spans="2:12" ht="21.95" customHeight="1" x14ac:dyDescent="0.2">
      <c r="B34" s="12" t="s">
        <v>330</v>
      </c>
      <c r="C34" s="72"/>
      <c r="D34" s="70" t="s">
        <v>139</v>
      </c>
      <c r="E34" s="35">
        <v>8895.58</v>
      </c>
      <c r="F34" s="35">
        <v>693.86</v>
      </c>
      <c r="G34" s="7">
        <f t="shared" si="19"/>
        <v>4447.79</v>
      </c>
      <c r="H34" s="7">
        <f t="shared" si="19"/>
        <v>346.93</v>
      </c>
      <c r="I34" s="7"/>
      <c r="J34" s="7"/>
      <c r="K34" s="7">
        <f>G34-H34+I34-J34</f>
        <v>4100.8599999999997</v>
      </c>
      <c r="L34" s="13"/>
    </row>
    <row r="35" spans="2:12" ht="18.75" customHeight="1" x14ac:dyDescent="0.2">
      <c r="B35" s="8"/>
      <c r="C35" s="49"/>
      <c r="D35" s="80"/>
      <c r="E35" s="50"/>
      <c r="F35" s="51"/>
      <c r="G35" s="28"/>
      <c r="H35" s="28"/>
      <c r="I35" s="28"/>
      <c r="J35" s="28"/>
      <c r="K35" s="28"/>
      <c r="L35" s="61"/>
    </row>
    <row r="36" spans="2:12" x14ac:dyDescent="0.2">
      <c r="B36" s="49"/>
      <c r="C36" s="49"/>
      <c r="D36" s="81" t="s">
        <v>6</v>
      </c>
      <c r="E36" s="82">
        <f>SUM(E8:E32)</f>
        <v>299385.3600000001</v>
      </c>
      <c r="F36" s="82">
        <f>SUM(F8:F32)</f>
        <v>29606.39</v>
      </c>
      <c r="G36" s="82">
        <f>SUM(G7:G34)</f>
        <v>174048.31000000006</v>
      </c>
      <c r="H36" s="82">
        <f>SUM(H7:H34)</f>
        <v>18082.830000000002</v>
      </c>
      <c r="I36" s="82">
        <f>SUM(I7:I34)</f>
        <v>0</v>
      </c>
      <c r="J36" s="82">
        <f>SUM(J7:J34)</f>
        <v>0</v>
      </c>
      <c r="K36" s="82">
        <f>SUM(K7:K34)</f>
        <v>155965.47999999998</v>
      </c>
      <c r="L36" s="49"/>
    </row>
    <row r="37" spans="2:12" x14ac:dyDescent="0.2">
      <c r="D37" s="32"/>
      <c r="E37" s="54"/>
      <c r="F37" s="54"/>
      <c r="G37" s="33">
        <v>2</v>
      </c>
      <c r="H37" s="33"/>
      <c r="I37" s="33">
        <f>SUM(I27:I36)</f>
        <v>0</v>
      </c>
      <c r="J37" s="33"/>
      <c r="K37" s="33"/>
    </row>
    <row r="38" spans="2:12" x14ac:dyDescent="0.2">
      <c r="E38" s="48"/>
      <c r="F38" s="48"/>
    </row>
  </sheetData>
  <sortState xmlns:xlrd2="http://schemas.microsoft.com/office/spreadsheetml/2017/richdata2" ref="B7:L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J61"/>
  <sheetViews>
    <sheetView workbookViewId="0">
      <selection activeCell="K1" sqref="K1:R1048576"/>
    </sheetView>
  </sheetViews>
  <sheetFormatPr baseColWidth="10" defaultRowHeight="12.75" x14ac:dyDescent="0.2"/>
  <cols>
    <col min="1" max="1" width="1.140625" style="73" customWidth="1"/>
    <col min="2" max="2" width="25.85546875" style="73" customWidth="1"/>
    <col min="3" max="3" width="6.140625" style="73" customWidth="1"/>
    <col min="4" max="4" width="20.5703125" style="73" customWidth="1"/>
    <col min="5" max="5" width="11.140625" style="73" customWidth="1"/>
    <col min="6" max="6" width="7.5703125" style="73" customWidth="1"/>
    <col min="7" max="7" width="6.28515625" style="73" customWidth="1"/>
    <col min="8" max="8" width="6.140625" style="73" customWidth="1"/>
    <col min="9" max="9" width="11.7109375" style="73" customWidth="1"/>
    <col min="10" max="10" width="25.140625" style="73" customWidth="1"/>
    <col min="11" max="16384" width="11.42578125" style="73"/>
  </cols>
  <sheetData>
    <row r="1" spans="1:10" ht="18" x14ac:dyDescent="0.25">
      <c r="A1" s="73" t="s">
        <v>27</v>
      </c>
      <c r="E1" s="18" t="s">
        <v>0</v>
      </c>
      <c r="F1" s="90"/>
      <c r="G1" s="90"/>
      <c r="H1" s="90"/>
      <c r="I1" s="90"/>
      <c r="J1" s="91" t="s">
        <v>1</v>
      </c>
    </row>
    <row r="2" spans="1:10" ht="15" x14ac:dyDescent="0.25">
      <c r="E2" s="21" t="s">
        <v>35</v>
      </c>
      <c r="F2" s="90"/>
      <c r="G2" s="90"/>
      <c r="H2" s="90"/>
      <c r="I2" s="90"/>
      <c r="J2" s="22" t="str">
        <f>PRESIDENCIA!L2</f>
        <v>15 DE ABRIL 2021</v>
      </c>
    </row>
    <row r="3" spans="1:10" x14ac:dyDescent="0.2">
      <c r="B3" s="16"/>
      <c r="E3" s="22" t="str">
        <f>PRESIDENCIA!E3</f>
        <v>PRIMERA QUINCENA DE ABRIL DE 2021</v>
      </c>
      <c r="F3" s="90"/>
      <c r="G3" s="90"/>
      <c r="H3" s="90"/>
      <c r="I3" s="90"/>
    </row>
    <row r="4" spans="1:10" x14ac:dyDescent="0.2">
      <c r="B4" s="92" t="s">
        <v>2</v>
      </c>
      <c r="C4" s="92"/>
      <c r="D4" s="92" t="s">
        <v>8</v>
      </c>
      <c r="E4" s="26" t="s">
        <v>3</v>
      </c>
      <c r="F4" s="26" t="s">
        <v>28</v>
      </c>
      <c r="G4" s="58" t="s">
        <v>33</v>
      </c>
      <c r="H4" s="26" t="s">
        <v>24</v>
      </c>
      <c r="I4" s="26" t="s">
        <v>4</v>
      </c>
      <c r="J4" s="92" t="s">
        <v>5</v>
      </c>
    </row>
    <row r="5" spans="1:10" ht="23.25" customHeight="1" x14ac:dyDescent="0.2">
      <c r="B5" s="12" t="s">
        <v>244</v>
      </c>
      <c r="C5" s="96"/>
      <c r="D5" s="70" t="s">
        <v>15</v>
      </c>
      <c r="E5" s="85">
        <v>3036.48</v>
      </c>
      <c r="F5" s="97"/>
      <c r="G5" s="98"/>
      <c r="H5" s="97"/>
      <c r="I5" s="7">
        <f t="shared" ref="I5:I15" si="0">E5-F5+G5-H5</f>
        <v>3036.48</v>
      </c>
      <c r="J5" s="73" t="s">
        <v>31</v>
      </c>
    </row>
    <row r="6" spans="1:10" ht="24.75" customHeight="1" x14ac:dyDescent="0.2">
      <c r="B6" s="2" t="s">
        <v>283</v>
      </c>
      <c r="C6" s="5"/>
      <c r="D6" s="37" t="s">
        <v>115</v>
      </c>
      <c r="E6" s="3">
        <v>3048.99</v>
      </c>
      <c r="F6" s="7"/>
      <c r="G6" s="7"/>
      <c r="H6" s="7"/>
      <c r="I6" s="7">
        <f t="shared" si="0"/>
        <v>3048.99</v>
      </c>
      <c r="J6" s="73" t="s">
        <v>31</v>
      </c>
    </row>
    <row r="7" spans="1:10" ht="24.75" customHeight="1" x14ac:dyDescent="0.2">
      <c r="B7" s="12" t="s">
        <v>210</v>
      </c>
      <c r="C7" s="72"/>
      <c r="D7" s="70" t="s">
        <v>88</v>
      </c>
      <c r="E7" s="7">
        <v>4117.78</v>
      </c>
      <c r="F7" s="35"/>
      <c r="G7" s="35"/>
      <c r="H7" s="7"/>
      <c r="I7" s="7">
        <f t="shared" si="0"/>
        <v>4117.78</v>
      </c>
      <c r="J7" s="73" t="s">
        <v>31</v>
      </c>
    </row>
    <row r="8" spans="1:10" ht="24.75" customHeight="1" x14ac:dyDescent="0.2">
      <c r="B8" s="16" t="s">
        <v>226</v>
      </c>
      <c r="C8" s="27"/>
      <c r="D8" s="36" t="s">
        <v>96</v>
      </c>
      <c r="E8" s="7">
        <f>11559.6/2</f>
        <v>5779.8</v>
      </c>
      <c r="F8" s="7"/>
      <c r="G8" s="7"/>
      <c r="H8" s="7"/>
      <c r="I8" s="7">
        <f t="shared" si="0"/>
        <v>5779.8</v>
      </c>
      <c r="J8" s="73" t="s">
        <v>31</v>
      </c>
    </row>
    <row r="9" spans="1:10" ht="24.75" customHeight="1" x14ac:dyDescent="0.2">
      <c r="B9" s="16" t="s">
        <v>231</v>
      </c>
      <c r="C9" s="16"/>
      <c r="D9" s="110" t="s">
        <v>367</v>
      </c>
      <c r="E9" s="7">
        <v>1894.27</v>
      </c>
      <c r="F9" s="7"/>
      <c r="G9" s="7"/>
      <c r="H9" s="7"/>
      <c r="I9" s="7">
        <f t="shared" ref="I9:I11" si="1">E9-F9+G9-H9</f>
        <v>1894.27</v>
      </c>
      <c r="J9" s="73" t="s">
        <v>31</v>
      </c>
    </row>
    <row r="10" spans="1:10" ht="24.75" customHeight="1" x14ac:dyDescent="0.2">
      <c r="B10" s="16" t="s">
        <v>181</v>
      </c>
      <c r="C10" s="27"/>
      <c r="D10" s="14" t="s">
        <v>61</v>
      </c>
      <c r="E10" s="7">
        <f>6875.93*0.63/2</f>
        <v>2165.91795</v>
      </c>
      <c r="F10" s="7"/>
      <c r="G10" s="7"/>
      <c r="H10" s="7"/>
      <c r="I10" s="7">
        <f t="shared" si="1"/>
        <v>2165.91795</v>
      </c>
      <c r="J10" s="73" t="s">
        <v>31</v>
      </c>
    </row>
    <row r="11" spans="1:10" ht="24.75" customHeight="1" x14ac:dyDescent="0.2">
      <c r="B11" s="12" t="s">
        <v>245</v>
      </c>
      <c r="C11" s="72"/>
      <c r="D11" s="70" t="s">
        <v>21</v>
      </c>
      <c r="E11" s="7">
        <v>1745.8</v>
      </c>
      <c r="F11" s="7"/>
      <c r="G11" s="7"/>
      <c r="H11" s="7"/>
      <c r="I11" s="7">
        <f t="shared" si="1"/>
        <v>1745.8</v>
      </c>
      <c r="J11" s="73" t="s">
        <v>31</v>
      </c>
    </row>
    <row r="12" spans="1:10" ht="24.75" customHeight="1" x14ac:dyDescent="0.2">
      <c r="B12" s="12" t="s">
        <v>211</v>
      </c>
      <c r="C12" s="72"/>
      <c r="D12" s="70" t="s">
        <v>89</v>
      </c>
      <c r="E12" s="7">
        <v>4209.68</v>
      </c>
      <c r="F12" s="7"/>
      <c r="G12" s="7"/>
      <c r="H12" s="7"/>
      <c r="I12" s="7">
        <f t="shared" si="0"/>
        <v>4209.68</v>
      </c>
      <c r="J12" s="73" t="s">
        <v>31</v>
      </c>
    </row>
    <row r="13" spans="1:10" ht="24.75" customHeight="1" x14ac:dyDescent="0.2">
      <c r="B13" s="16" t="s">
        <v>335</v>
      </c>
      <c r="C13" s="27"/>
      <c r="D13" s="15" t="s">
        <v>17</v>
      </c>
      <c r="E13" s="7">
        <v>3250.27</v>
      </c>
      <c r="F13" s="35"/>
      <c r="G13" s="35"/>
      <c r="H13" s="7"/>
      <c r="I13" s="7">
        <f t="shared" si="0"/>
        <v>3250.27</v>
      </c>
      <c r="J13" s="73" t="s">
        <v>31</v>
      </c>
    </row>
    <row r="14" spans="1:10" ht="24.75" customHeight="1" x14ac:dyDescent="0.2">
      <c r="B14" s="16" t="s">
        <v>338</v>
      </c>
      <c r="C14" s="27"/>
      <c r="D14" s="15" t="s">
        <v>10</v>
      </c>
      <c r="E14" s="7">
        <v>2668.84</v>
      </c>
      <c r="F14" s="35"/>
      <c r="G14" s="35"/>
      <c r="H14" s="7"/>
      <c r="I14" s="7">
        <f t="shared" si="0"/>
        <v>2668.84</v>
      </c>
      <c r="J14" s="73" t="s">
        <v>31</v>
      </c>
    </row>
    <row r="15" spans="1:10" customFormat="1" ht="24.95" customHeight="1" x14ac:dyDescent="0.2">
      <c r="B15" s="16" t="s">
        <v>296</v>
      </c>
      <c r="C15" s="27"/>
      <c r="D15" s="36" t="s">
        <v>127</v>
      </c>
      <c r="E15" s="7">
        <v>3278.55</v>
      </c>
      <c r="F15" s="7"/>
      <c r="G15" s="7"/>
      <c r="H15" s="7"/>
      <c r="I15" s="7">
        <f t="shared" si="0"/>
        <v>3278.55</v>
      </c>
      <c r="J15" s="73" t="s">
        <v>31</v>
      </c>
    </row>
    <row r="16" spans="1:10" ht="24.75" customHeight="1" x14ac:dyDescent="0.2">
      <c r="A16" s="83"/>
      <c r="B16" s="16" t="s">
        <v>278</v>
      </c>
      <c r="C16" s="68"/>
      <c r="D16" s="69" t="s">
        <v>112</v>
      </c>
      <c r="E16" s="7">
        <v>4121.25</v>
      </c>
      <c r="F16" s="7"/>
      <c r="G16" s="7"/>
      <c r="H16" s="7"/>
      <c r="I16" s="7">
        <f>+E16</f>
        <v>4121.25</v>
      </c>
      <c r="J16" s="73" t="s">
        <v>31</v>
      </c>
    </row>
    <row r="17" spans="1:10" ht="24.75" customHeight="1" x14ac:dyDescent="0.2">
      <c r="B17" s="16" t="s">
        <v>336</v>
      </c>
      <c r="C17" s="27"/>
      <c r="D17" s="15" t="s">
        <v>20</v>
      </c>
      <c r="E17" s="7">
        <v>2301.7399999999998</v>
      </c>
      <c r="F17" s="35"/>
      <c r="G17" s="35"/>
      <c r="H17" s="7"/>
      <c r="I17" s="7">
        <f>E17-F17+G17-H17</f>
        <v>2301.7399999999998</v>
      </c>
      <c r="J17" s="73" t="s">
        <v>31</v>
      </c>
    </row>
    <row r="18" spans="1:10" ht="24.75" customHeight="1" x14ac:dyDescent="0.2">
      <c r="B18" s="16" t="s">
        <v>333</v>
      </c>
      <c r="C18" s="27"/>
      <c r="D18" s="15" t="s">
        <v>17</v>
      </c>
      <c r="E18" s="7">
        <v>4341.84</v>
      </c>
      <c r="F18" s="7"/>
      <c r="G18" s="7"/>
      <c r="H18" s="7"/>
      <c r="I18" s="7">
        <f>E18-F18+G18-H18</f>
        <v>4341.84</v>
      </c>
      <c r="J18" s="73" t="s">
        <v>31</v>
      </c>
    </row>
    <row r="19" spans="1:10" ht="24.75" customHeight="1" x14ac:dyDescent="0.2">
      <c r="B19" s="16" t="s">
        <v>334</v>
      </c>
      <c r="C19" s="68"/>
      <c r="D19" s="93" t="s">
        <v>10</v>
      </c>
      <c r="E19" s="7">
        <v>4216.53</v>
      </c>
      <c r="F19" s="7"/>
      <c r="G19" s="7"/>
      <c r="H19" s="7"/>
      <c r="I19" s="7">
        <f>E19-F19+G19-H19</f>
        <v>4216.53</v>
      </c>
      <c r="J19" s="73" t="s">
        <v>31</v>
      </c>
    </row>
    <row r="20" spans="1:10" ht="24.75" customHeight="1" x14ac:dyDescent="0.2">
      <c r="A20" s="83"/>
      <c r="B20" s="2" t="s">
        <v>340</v>
      </c>
      <c r="C20" s="5"/>
      <c r="D20" s="37" t="s">
        <v>12</v>
      </c>
      <c r="E20" s="3">
        <v>1661.17</v>
      </c>
      <c r="F20" s="7"/>
      <c r="G20" s="7"/>
      <c r="H20" s="7"/>
      <c r="I20" s="7">
        <f>+E20</f>
        <v>1661.17</v>
      </c>
      <c r="J20" s="73" t="s">
        <v>31</v>
      </c>
    </row>
    <row r="21" spans="1:10" ht="24.75" customHeight="1" x14ac:dyDescent="0.2">
      <c r="A21" s="83"/>
      <c r="B21" s="9" t="s">
        <v>320</v>
      </c>
      <c r="C21" s="38"/>
      <c r="D21" s="80" t="s">
        <v>23</v>
      </c>
      <c r="E21" s="28">
        <f>11744.26*0.6/2</f>
        <v>3523.2779999999998</v>
      </c>
      <c r="F21" s="7"/>
      <c r="G21" s="7"/>
      <c r="H21" s="7"/>
      <c r="I21" s="7">
        <f>+E21</f>
        <v>3523.2779999999998</v>
      </c>
      <c r="J21" s="73" t="s">
        <v>31</v>
      </c>
    </row>
    <row r="22" spans="1:10" s="14" customFormat="1" ht="21.95" customHeight="1" x14ac:dyDescent="0.2">
      <c r="B22" s="16" t="s">
        <v>299</v>
      </c>
      <c r="C22" s="27"/>
      <c r="D22" s="110" t="s">
        <v>152</v>
      </c>
      <c r="E22" s="7">
        <v>3113.55</v>
      </c>
      <c r="F22" s="31"/>
      <c r="G22" s="29"/>
      <c r="I22" s="7">
        <f>+E22</f>
        <v>3113.55</v>
      </c>
      <c r="J22" s="73" t="s">
        <v>31</v>
      </c>
    </row>
    <row r="23" spans="1:10" ht="24.75" customHeight="1" x14ac:dyDescent="0.2">
      <c r="B23" s="12" t="s">
        <v>214</v>
      </c>
      <c r="C23" s="72"/>
      <c r="D23" s="70" t="s">
        <v>89</v>
      </c>
      <c r="E23" s="7">
        <f>14210.7/2</f>
        <v>7105.35</v>
      </c>
      <c r="F23" s="7"/>
      <c r="G23" s="7"/>
      <c r="H23" s="7"/>
      <c r="I23" s="7">
        <f t="shared" ref="I23:I34" si="2">E23-F23+G23-H23</f>
        <v>7105.35</v>
      </c>
      <c r="J23" s="73" t="s">
        <v>31</v>
      </c>
    </row>
    <row r="24" spans="1:10" ht="24.75" customHeight="1" x14ac:dyDescent="0.2">
      <c r="B24" s="12" t="s">
        <v>341</v>
      </c>
      <c r="C24" s="72"/>
      <c r="D24" s="70" t="s">
        <v>30</v>
      </c>
      <c r="E24" s="7">
        <v>1722.07</v>
      </c>
      <c r="F24" s="7"/>
      <c r="G24" s="7"/>
      <c r="H24" s="7"/>
      <c r="I24" s="7">
        <f t="shared" si="2"/>
        <v>1722.07</v>
      </c>
      <c r="J24" s="73" t="s">
        <v>31</v>
      </c>
    </row>
    <row r="25" spans="1:10" s="14" customFormat="1" ht="24.95" customHeight="1" x14ac:dyDescent="0.2">
      <c r="B25" s="12" t="s">
        <v>321</v>
      </c>
      <c r="C25" s="11"/>
      <c r="D25" s="11" t="s">
        <v>23</v>
      </c>
      <c r="E25" s="28">
        <v>3894.52</v>
      </c>
      <c r="F25" s="28"/>
      <c r="G25" s="53"/>
      <c r="H25" s="53"/>
      <c r="I25" s="7">
        <f t="shared" ref="I25" si="3">E25-F25+G25-H25</f>
        <v>3894.52</v>
      </c>
      <c r="J25" s="73" t="s">
        <v>31</v>
      </c>
    </row>
    <row r="26" spans="1:10" ht="24.75" customHeight="1" x14ac:dyDescent="0.2">
      <c r="B26" s="16" t="s">
        <v>337</v>
      </c>
      <c r="C26" s="27"/>
      <c r="D26" s="15" t="s">
        <v>22</v>
      </c>
      <c r="E26" s="7">
        <v>3208.72</v>
      </c>
      <c r="F26" s="35"/>
      <c r="G26" s="35"/>
      <c r="H26" s="7"/>
      <c r="I26" s="7">
        <f t="shared" si="2"/>
        <v>3208.72</v>
      </c>
      <c r="J26" s="73" t="s">
        <v>31</v>
      </c>
    </row>
    <row r="27" spans="1:10" ht="24.75" customHeight="1" x14ac:dyDescent="0.2">
      <c r="B27" s="16" t="s">
        <v>339</v>
      </c>
      <c r="C27" s="27"/>
      <c r="D27" s="15" t="s">
        <v>10</v>
      </c>
      <c r="E27" s="7">
        <v>3690.67</v>
      </c>
      <c r="F27" s="35"/>
      <c r="G27" s="35"/>
      <c r="H27" s="7"/>
      <c r="I27" s="7">
        <f t="shared" si="2"/>
        <v>3690.67</v>
      </c>
      <c r="J27" s="73" t="s">
        <v>31</v>
      </c>
    </row>
    <row r="28" spans="1:10" s="65" customFormat="1" ht="24.95" customHeight="1" x14ac:dyDescent="0.2">
      <c r="A28" s="14"/>
      <c r="B28" s="16" t="s">
        <v>180</v>
      </c>
      <c r="C28" s="27"/>
      <c r="D28" s="14" t="s">
        <v>60</v>
      </c>
      <c r="E28" s="7">
        <f>16407.1*0.6/2</f>
        <v>4922.1299999999992</v>
      </c>
      <c r="F28" s="7"/>
      <c r="G28" s="7"/>
      <c r="H28" s="7"/>
      <c r="I28" s="7">
        <f t="shared" ref="I28" si="4">E28-F28+G28-H28</f>
        <v>4922.1299999999992</v>
      </c>
      <c r="J28" s="73" t="s">
        <v>31</v>
      </c>
    </row>
    <row r="29" spans="1:10" s="83" customFormat="1" ht="24.95" customHeight="1" x14ac:dyDescent="0.2">
      <c r="A29" s="73"/>
      <c r="B29" s="2" t="s">
        <v>291</v>
      </c>
      <c r="C29" s="5"/>
      <c r="D29" s="37" t="s">
        <v>122</v>
      </c>
      <c r="E29" s="3">
        <v>3884.1</v>
      </c>
      <c r="F29" s="7"/>
      <c r="G29" s="7"/>
      <c r="H29" s="7"/>
      <c r="I29" s="7">
        <f t="shared" si="2"/>
        <v>3884.1</v>
      </c>
      <c r="J29" s="73" t="s">
        <v>31</v>
      </c>
    </row>
    <row r="30" spans="1:10" s="65" customFormat="1" ht="29.25" customHeight="1" x14ac:dyDescent="0.2">
      <c r="B30" s="65" t="s">
        <v>307</v>
      </c>
      <c r="C30" s="101"/>
      <c r="D30" s="88" t="s">
        <v>133</v>
      </c>
      <c r="E30" s="7">
        <v>2783.32</v>
      </c>
      <c r="F30" s="99"/>
      <c r="G30" s="99"/>
      <c r="H30" s="85"/>
      <c r="I30" s="7">
        <f t="shared" si="2"/>
        <v>2783.32</v>
      </c>
      <c r="J30" s="73" t="s">
        <v>31</v>
      </c>
    </row>
    <row r="31" spans="1:10" s="65" customFormat="1" ht="29.25" customHeight="1" x14ac:dyDescent="0.2">
      <c r="B31" s="16" t="s">
        <v>197</v>
      </c>
      <c r="C31" s="27"/>
      <c r="D31" s="66" t="s">
        <v>78</v>
      </c>
      <c r="E31" s="7">
        <f>10000*0.6/2</f>
        <v>3000</v>
      </c>
      <c r="F31" s="99"/>
      <c r="G31" s="99"/>
      <c r="H31" s="85"/>
      <c r="I31" s="7">
        <f t="shared" si="2"/>
        <v>3000</v>
      </c>
      <c r="J31" s="73" t="s">
        <v>31</v>
      </c>
    </row>
    <row r="32" spans="1:10" s="83" customFormat="1" ht="24.95" customHeight="1" x14ac:dyDescent="0.2">
      <c r="A32" s="73"/>
      <c r="B32" s="16" t="s">
        <v>363</v>
      </c>
      <c r="C32" s="27"/>
      <c r="D32" s="66" t="s">
        <v>362</v>
      </c>
      <c r="E32" s="7">
        <f>33214.2*0.63/2</f>
        <v>10462.473</v>
      </c>
      <c r="F32" s="7"/>
      <c r="G32" s="7"/>
      <c r="H32" s="7"/>
      <c r="I32" s="7">
        <f t="shared" ref="I32" si="5">E32-F32+G32-H32</f>
        <v>10462.473</v>
      </c>
      <c r="J32" s="73" t="s">
        <v>31</v>
      </c>
    </row>
    <row r="33" spans="1:10" s="83" customFormat="1" ht="24.95" customHeight="1" x14ac:dyDescent="0.2">
      <c r="A33" s="73"/>
      <c r="B33" s="16" t="s">
        <v>332</v>
      </c>
      <c r="C33" s="27"/>
      <c r="D33" s="15" t="s">
        <v>17</v>
      </c>
      <c r="E33" s="7">
        <v>4341.84</v>
      </c>
      <c r="F33" s="7"/>
      <c r="G33" s="7"/>
      <c r="H33" s="7"/>
      <c r="I33" s="7">
        <f t="shared" si="2"/>
        <v>4341.84</v>
      </c>
      <c r="J33" s="73" t="s">
        <v>31</v>
      </c>
    </row>
    <row r="34" spans="1:10" s="83" customFormat="1" ht="24.95" customHeight="1" x14ac:dyDescent="0.2">
      <c r="A34" s="73"/>
      <c r="B34" s="16" t="s">
        <v>216</v>
      </c>
      <c r="C34" s="27"/>
      <c r="D34" s="36" t="s">
        <v>92</v>
      </c>
      <c r="E34" s="7">
        <v>6991</v>
      </c>
      <c r="F34" s="7"/>
      <c r="G34" s="7"/>
      <c r="H34" s="7"/>
      <c r="I34" s="7">
        <f t="shared" si="2"/>
        <v>6991</v>
      </c>
      <c r="J34" s="73" t="s">
        <v>31</v>
      </c>
    </row>
    <row r="35" spans="1:10" s="71" customFormat="1" ht="24.75" customHeight="1" x14ac:dyDescent="0.2">
      <c r="D35" s="71" t="s">
        <v>6</v>
      </c>
      <c r="E35" s="94">
        <f>SUM(E5:E34)</f>
        <v>114481.92895000002</v>
      </c>
      <c r="F35" s="94">
        <f t="shared" ref="F35:I35" si="6">SUM(F5:F34)</f>
        <v>0</v>
      </c>
      <c r="G35" s="94">
        <f t="shared" si="6"/>
        <v>0</v>
      </c>
      <c r="H35" s="94">
        <f t="shared" si="6"/>
        <v>0</v>
      </c>
      <c r="I35" s="94">
        <f t="shared" si="6"/>
        <v>114481.92895000002</v>
      </c>
    </row>
    <row r="36" spans="1:10" ht="24.75" customHeight="1" x14ac:dyDescent="0.2"/>
    <row r="37" spans="1:10" ht="24.75" customHeight="1" x14ac:dyDescent="0.2"/>
    <row r="38" spans="1:10" ht="24.75" customHeight="1" x14ac:dyDescent="0.2"/>
    <row r="39" spans="1:10" ht="24.75" customHeight="1" x14ac:dyDescent="0.2"/>
    <row r="40" spans="1:10" ht="24.75" customHeight="1" x14ac:dyDescent="0.2"/>
    <row r="41" spans="1:10" ht="24.75" customHeight="1" x14ac:dyDescent="0.2"/>
    <row r="42" spans="1:10" ht="24.75" customHeight="1" x14ac:dyDescent="0.2"/>
    <row r="43" spans="1:10" ht="24.75" customHeight="1" x14ac:dyDescent="0.2"/>
    <row r="44" spans="1:10" ht="24.75" customHeight="1" x14ac:dyDescent="0.2"/>
    <row r="45" spans="1:10" ht="24.75" customHeight="1" x14ac:dyDescent="0.2"/>
    <row r="46" spans="1:10" ht="24.75" customHeight="1" x14ac:dyDescent="0.2"/>
    <row r="47" spans="1:10" ht="24.75" customHeight="1" x14ac:dyDescent="0.2"/>
    <row r="48" spans="1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</sheetData>
  <sortState xmlns:xlrd2="http://schemas.microsoft.com/office/spreadsheetml/2017/richdata2" ref="A5:J23">
    <sortCondition ref="B5:B23"/>
  </sortState>
  <pageMargins left="0" right="0" top="0" bottom="0" header="0" footer="0"/>
  <pageSetup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F28"/>
  <sheetViews>
    <sheetView topLeftCell="B6" workbookViewId="0">
      <selection activeCell="F28" sqref="F28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19" t="str">
        <f>+PRESIDENCIA!E1</f>
        <v>MUNICIPIO IXTLAHUACAN DEL RIO, JALISCO.</v>
      </c>
      <c r="B2" s="119"/>
      <c r="C2" s="119"/>
      <c r="D2" s="119"/>
      <c r="E2" s="119"/>
      <c r="F2" s="119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19" t="str">
        <f>+PRESIDENCIA!E3</f>
        <v>PRIMERA QUINCENA DE ABRIL DE 2021</v>
      </c>
      <c r="B4" s="119"/>
      <c r="C4" s="119"/>
      <c r="D4" s="119"/>
      <c r="E4" s="119"/>
      <c r="F4" s="119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43</v>
      </c>
      <c r="B8" s="41" t="s">
        <v>3</v>
      </c>
      <c r="C8" s="41" t="s">
        <v>28</v>
      </c>
      <c r="D8" s="41" t="s">
        <v>33</v>
      </c>
      <c r="E8" s="41" t="s">
        <v>24</v>
      </c>
      <c r="F8" s="41" t="s">
        <v>4</v>
      </c>
    </row>
    <row r="9" spans="1:6" x14ac:dyDescent="0.2">
      <c r="A9" s="42" t="s">
        <v>144</v>
      </c>
      <c r="B9" s="43">
        <f>+DIETAS!G17</f>
        <v>98460.63</v>
      </c>
      <c r="C9" s="43">
        <f>+DIETAS!H17</f>
        <v>14545.934999999999</v>
      </c>
      <c r="D9" s="43">
        <f>+DIETAS!I17</f>
        <v>0</v>
      </c>
      <c r="E9" s="43">
        <f>+DIETAS!J17</f>
        <v>0</v>
      </c>
      <c r="F9" s="43">
        <f>+DIETAS!K17</f>
        <v>83914.694999999978</v>
      </c>
    </row>
    <row r="10" spans="1:6" x14ac:dyDescent="0.2">
      <c r="A10" s="42" t="s">
        <v>38</v>
      </c>
      <c r="B10" s="43">
        <f>+PRESIDENCIA!G16</f>
        <v>67689.714999999997</v>
      </c>
      <c r="C10" s="43">
        <f>+PRESIDENCIA!H16</f>
        <v>9643.6949999999997</v>
      </c>
      <c r="D10" s="43">
        <f>+PRESIDENCIA!I16</f>
        <v>0</v>
      </c>
      <c r="E10" s="43">
        <f>+PRESIDENCIA!J16</f>
        <v>0</v>
      </c>
      <c r="F10" s="43">
        <f>+PRESIDENCIA!K16</f>
        <v>58046.020000000004</v>
      </c>
    </row>
    <row r="11" spans="1:6" x14ac:dyDescent="0.2">
      <c r="A11" s="42" t="s">
        <v>145</v>
      </c>
      <c r="B11" s="43">
        <f>+CONTRALORIA!G9</f>
        <v>6171.5050000000001</v>
      </c>
      <c r="C11" s="43">
        <f>+CONTRALORIA!H9</f>
        <v>615.51499999999999</v>
      </c>
      <c r="D11" s="43">
        <f>+CONTRALORIA!I9</f>
        <v>0</v>
      </c>
      <c r="E11" s="43">
        <f>+CONTRALORIA!J9</f>
        <v>0</v>
      </c>
      <c r="F11" s="43">
        <f>+CONTRALORIA!K9</f>
        <v>5555.99</v>
      </c>
    </row>
    <row r="12" spans="1:6" x14ac:dyDescent="0.2">
      <c r="A12" s="42" t="s">
        <v>39</v>
      </c>
      <c r="B12" s="43">
        <f>+'SECRETARIA GENERAL'!H20</f>
        <v>57382.554999999993</v>
      </c>
      <c r="C12" s="43">
        <f>+'SECRETARIA GENERAL'!I20</f>
        <v>4938.1299999999992</v>
      </c>
      <c r="D12" s="43">
        <f>+'SECRETARIA GENERAL'!J20</f>
        <v>330.02499999999998</v>
      </c>
      <c r="E12" s="43">
        <f>+'SECRETARIA GENERAL'!K20</f>
        <v>0</v>
      </c>
      <c r="F12" s="43">
        <f>+'SECRETARIA GENERAL'!L20</f>
        <v>52774.45</v>
      </c>
    </row>
    <row r="13" spans="1:6" x14ac:dyDescent="0.2">
      <c r="A13" s="42" t="s">
        <v>146</v>
      </c>
      <c r="B13" s="43">
        <f>+SINDICATURA!H16</f>
        <v>54057.274999999994</v>
      </c>
      <c r="C13" s="43">
        <f>+SINDICATURA!I16</f>
        <v>6133.9</v>
      </c>
      <c r="D13" s="43">
        <f>+SINDICATURA!J16</f>
        <v>0</v>
      </c>
      <c r="E13" s="43">
        <f>+SINDICATURA!K16</f>
        <v>0</v>
      </c>
      <c r="F13" s="43">
        <f>+SINDICATURA!L16</f>
        <v>47923.375</v>
      </c>
    </row>
    <row r="14" spans="1:6" x14ac:dyDescent="0.2">
      <c r="A14" s="42" t="s">
        <v>73</v>
      </c>
      <c r="B14" s="43">
        <f>+'COORDINACION DE GABINETE'!H12</f>
        <v>5032.75</v>
      </c>
      <c r="C14" s="43">
        <f>+'COORDINACION DE GABINETE'!I12</f>
        <v>0</v>
      </c>
      <c r="D14" s="43">
        <f>+'COORDINACION DE GABINETE'!J12</f>
        <v>31.645</v>
      </c>
      <c r="E14" s="43">
        <f>+'COORDINACION DE GABINETE'!K12</f>
        <v>0</v>
      </c>
      <c r="F14" s="43">
        <f>+'COORDINACION DE GABINETE'!L12</f>
        <v>5064.3950000000004</v>
      </c>
    </row>
    <row r="15" spans="1:6" x14ac:dyDescent="0.2">
      <c r="A15" s="42" t="s">
        <v>40</v>
      </c>
      <c r="B15" s="43">
        <f>+H.MPAL!G17</f>
        <v>55465.07</v>
      </c>
      <c r="C15" s="43">
        <f>+H.MPAL!H17</f>
        <v>5968.369999999999</v>
      </c>
      <c r="D15" s="43">
        <f>+H.MPAL!I17</f>
        <v>0</v>
      </c>
      <c r="E15" s="43">
        <f>+H.MPAL!J17</f>
        <v>0</v>
      </c>
      <c r="F15" s="43">
        <f>+H.MPAL!K17</f>
        <v>49496.700000000004</v>
      </c>
    </row>
    <row r="16" spans="1:6" x14ac:dyDescent="0.2">
      <c r="A16" s="42" t="s">
        <v>147</v>
      </c>
      <c r="B16" s="43">
        <f>+'COORDINACION SERVICIOS PUBLICOS'!H55</f>
        <v>208580.82000000009</v>
      </c>
      <c r="C16" s="43">
        <f>+'COORDINACION SERVICIOS PUBLICOS'!I55</f>
        <v>15085.449999999999</v>
      </c>
      <c r="D16" s="43">
        <f>+'COORDINACION SERVICIOS PUBLICOS'!J55</f>
        <v>618.95000000000005</v>
      </c>
      <c r="E16" s="43">
        <f>+'COORDINACION SERVICIOS PUBLICOS'!K55</f>
        <v>0</v>
      </c>
      <c r="F16" s="43">
        <f>+'COORDINACION SERVICIOS PUBLICOS'!L55</f>
        <v>194114.31999999995</v>
      </c>
    </row>
    <row r="17" spans="1:6" x14ac:dyDescent="0.2">
      <c r="A17" s="42" t="s">
        <v>148</v>
      </c>
      <c r="B17" s="43">
        <f>+'C. D ECONOMICO'!G14</f>
        <v>14516.2</v>
      </c>
      <c r="C17" s="43">
        <f>+'C. D ECONOMICO'!H14</f>
        <v>1210.655</v>
      </c>
      <c r="D17" s="43">
        <f>+'C. D ECONOMICO'!I14</f>
        <v>0</v>
      </c>
      <c r="E17" s="43">
        <f>+'C. D ECONOMICO'!J14</f>
        <v>0</v>
      </c>
      <c r="F17" s="43">
        <f>+'C. D ECONOMICO'!K14</f>
        <v>13305.544999999998</v>
      </c>
    </row>
    <row r="18" spans="1:6" x14ac:dyDescent="0.2">
      <c r="A18" s="42" t="s">
        <v>149</v>
      </c>
      <c r="B18" s="43">
        <f>+'C. GESTION INTEGRAL op'!G37</f>
        <v>174672.25000000003</v>
      </c>
      <c r="C18" s="43">
        <f>+'C. GESTION INTEGRAL op'!H37</f>
        <v>17782.352000000003</v>
      </c>
      <c r="D18" s="43">
        <f>+'C. GESTION INTEGRAL op'!I37</f>
        <v>0</v>
      </c>
      <c r="E18" s="43">
        <f>+'C. GESTION INTEGRAL op'!J37</f>
        <v>0</v>
      </c>
      <c r="F18" s="43">
        <f>+'C. GESTION INTEGRAL op'!K37</f>
        <v>156889.89799999999</v>
      </c>
    </row>
    <row r="19" spans="1:6" x14ac:dyDescent="0.2">
      <c r="A19" s="42" t="s">
        <v>150</v>
      </c>
      <c r="B19" s="43">
        <f>+'C. GRAL CONSTRUC.'!H24</f>
        <v>68056.014999999999</v>
      </c>
      <c r="C19" s="43">
        <f>+'C. GRAL CONSTRUC.'!I24</f>
        <v>4197.415</v>
      </c>
      <c r="D19" s="43">
        <f>+'C. GRAL CONSTRUC.'!J24</f>
        <v>0</v>
      </c>
      <c r="E19" s="43">
        <f>+'C. GRAL CONSTRUC.'!K24</f>
        <v>0</v>
      </c>
      <c r="F19" s="43">
        <f>+'C. GRAL CONSTRUC.'!L24</f>
        <v>63858.600000000006</v>
      </c>
    </row>
    <row r="20" spans="1:6" x14ac:dyDescent="0.2">
      <c r="A20" s="117" t="s">
        <v>393</v>
      </c>
      <c r="B20" s="43">
        <f>+'COORD. GRAL DE ADMIN E INOVACIO'!H13</f>
        <v>18427.375</v>
      </c>
      <c r="C20" s="43">
        <f>+'COORD. GRAL DE ADMIN E INOVACIO'!I13</f>
        <v>1482.395</v>
      </c>
      <c r="D20" s="43">
        <f>+'COORD. GRAL DE ADMIN E INOVACIO'!J13</f>
        <v>0</v>
      </c>
      <c r="E20" s="43">
        <f>+'COORD. GRAL DE ADMIN E INOVACIO'!K13</f>
        <v>0</v>
      </c>
      <c r="F20" s="43">
        <f>+'COORD. GRAL DE ADMIN E INOVACIO'!L13</f>
        <v>16944.98</v>
      </c>
    </row>
    <row r="21" spans="1:6" x14ac:dyDescent="0.2">
      <c r="A21" s="44" t="s">
        <v>45</v>
      </c>
      <c r="B21" s="45">
        <f>SUM(B9:B20)</f>
        <v>828512.16</v>
      </c>
      <c r="C21" s="45">
        <f t="shared" ref="C21:F21" si="0">SUM(C9:C20)</f>
        <v>81603.811999999991</v>
      </c>
      <c r="D21" s="45">
        <f t="shared" si="0"/>
        <v>980.62</v>
      </c>
      <c r="E21" s="45">
        <f t="shared" si="0"/>
        <v>0</v>
      </c>
      <c r="F21" s="45">
        <f t="shared" si="0"/>
        <v>747888.96799999976</v>
      </c>
    </row>
    <row r="22" spans="1:6" x14ac:dyDescent="0.2">
      <c r="A22" s="42" t="s">
        <v>46</v>
      </c>
      <c r="B22" s="43">
        <f>+jubilados!E35</f>
        <v>114481.92895000002</v>
      </c>
      <c r="C22" s="43">
        <f>+jubilados!F35</f>
        <v>0</v>
      </c>
      <c r="D22" s="43">
        <f>+jubilados!G35</f>
        <v>0</v>
      </c>
      <c r="E22" s="43">
        <f>+jubilados!H35</f>
        <v>0</v>
      </c>
      <c r="F22" s="43">
        <f>B22-C22+D22-E22</f>
        <v>114481.92895000002</v>
      </c>
    </row>
    <row r="23" spans="1:6" x14ac:dyDescent="0.2">
      <c r="A23" s="44" t="s">
        <v>41</v>
      </c>
      <c r="B23" s="45">
        <f>+B21+B22</f>
        <v>942994.08895</v>
      </c>
      <c r="C23" s="45">
        <f>+C21+C22</f>
        <v>81603.811999999991</v>
      </c>
      <c r="D23" s="45">
        <f>+D21+D22</f>
        <v>980.62</v>
      </c>
      <c r="E23" s="45">
        <f>+E21+E22</f>
        <v>0</v>
      </c>
      <c r="F23" s="45">
        <f>+F21+F22</f>
        <v>862370.89694999973</v>
      </c>
    </row>
    <row r="24" spans="1:6" x14ac:dyDescent="0.2">
      <c r="A24" s="42" t="s">
        <v>151</v>
      </c>
      <c r="B24" s="43">
        <f>+SEG.CIUDADANA.!G36</f>
        <v>174048.31000000006</v>
      </c>
      <c r="C24" s="43">
        <f>+SEG.CIUDADANA.!H36</f>
        <v>18082.830000000002</v>
      </c>
      <c r="D24" s="43">
        <f>+SEG.CIUDADANA.!I36</f>
        <v>0</v>
      </c>
      <c r="E24" s="43">
        <f>+SEG.CIUDADANA.!J36</f>
        <v>0</v>
      </c>
      <c r="F24" s="43">
        <f>B24-C24+D24-E24</f>
        <v>155965.48000000004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42</v>
      </c>
      <c r="B26" s="45">
        <f>SUM(B24:B25)</f>
        <v>174048.31000000006</v>
      </c>
      <c r="C26" s="45">
        <f>SUM(C24:C25)</f>
        <v>18082.830000000002</v>
      </c>
      <c r="D26" s="45">
        <f>SUM(D24:D25)</f>
        <v>0</v>
      </c>
      <c r="E26" s="45">
        <f>SUM(E24:E25)</f>
        <v>0</v>
      </c>
      <c r="F26" s="45">
        <f>SUM(F24:F25)</f>
        <v>155965.48000000004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44</v>
      </c>
      <c r="B28" s="45">
        <f>+B23+B26</f>
        <v>1117042.3989500001</v>
      </c>
      <c r="C28" s="45">
        <f>+C23+C26</f>
        <v>99686.641999999993</v>
      </c>
      <c r="D28" s="45">
        <f>+D23+D26</f>
        <v>980.62</v>
      </c>
      <c r="E28" s="45">
        <f>+E23+E26</f>
        <v>0</v>
      </c>
      <c r="F28" s="45">
        <f>+F23+F26</f>
        <v>1018336.3769499997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Q18"/>
  <sheetViews>
    <sheetView zoomScale="80" zoomScaleNormal="80" workbookViewId="0">
      <pane ySplit="5" topLeftCell="A6" activePane="bottomLeft" state="frozen"/>
      <selection activeCell="F18" sqref="F18"/>
      <selection pane="bottomLeft" activeCell="B1" sqref="B1:B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.5703125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4" width="11.42578125" style="14"/>
    <col min="15" max="15" width="11.42578125" style="19"/>
    <col min="16" max="16384" width="11.42578125" style="14"/>
  </cols>
  <sheetData>
    <row r="1" spans="2:17" ht="18" x14ac:dyDescent="0.25">
      <c r="E1" s="18" t="s">
        <v>0</v>
      </c>
      <c r="I1" s="18"/>
      <c r="L1" s="20" t="s">
        <v>1</v>
      </c>
    </row>
    <row r="2" spans="2:17" ht="15" x14ac:dyDescent="0.25">
      <c r="E2" s="21" t="s">
        <v>36</v>
      </c>
      <c r="I2" s="21"/>
      <c r="L2" s="22" t="s">
        <v>396</v>
      </c>
    </row>
    <row r="3" spans="2:17" x14ac:dyDescent="0.2">
      <c r="E3" s="55" t="s">
        <v>395</v>
      </c>
      <c r="I3" s="56"/>
    </row>
    <row r="4" spans="2:17" x14ac:dyDescent="0.2">
      <c r="E4" s="56" t="s">
        <v>25</v>
      </c>
      <c r="I4" s="56"/>
    </row>
    <row r="5" spans="2:17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7" x14ac:dyDescent="0.2">
      <c r="B6" s="59"/>
      <c r="C6" s="59"/>
      <c r="D6" s="59"/>
      <c r="E6" s="60"/>
      <c r="F6" s="60"/>
      <c r="G6" s="60"/>
      <c r="H6" s="60"/>
      <c r="I6" s="60"/>
      <c r="J6" s="60"/>
      <c r="K6" s="60"/>
      <c r="L6" s="59"/>
    </row>
    <row r="7" spans="2:17" ht="24.95" customHeight="1" x14ac:dyDescent="0.2">
      <c r="B7" t="s">
        <v>166</v>
      </c>
      <c r="C7" s="27"/>
      <c r="D7" s="36" t="s">
        <v>49</v>
      </c>
      <c r="E7" s="7">
        <v>52442.04</v>
      </c>
      <c r="F7" s="7">
        <v>10952.07</v>
      </c>
      <c r="G7" s="7">
        <f t="shared" ref="G7:H14" si="0">E7/2</f>
        <v>26221.02</v>
      </c>
      <c r="H7" s="7">
        <f t="shared" si="0"/>
        <v>5476.0349999999999</v>
      </c>
      <c r="I7" s="7"/>
      <c r="J7" s="7">
        <v>0</v>
      </c>
      <c r="K7" s="7">
        <f t="shared" ref="K7" si="1">G7-H7+I7-J7</f>
        <v>20744.985000000001</v>
      </c>
      <c r="L7" s="13"/>
      <c r="M7" s="31"/>
      <c r="N7" s="31"/>
      <c r="O7" s="33"/>
      <c r="P7" s="33"/>
      <c r="Q7" s="33"/>
    </row>
    <row r="8" spans="2:17" ht="24.95" customHeight="1" x14ac:dyDescent="0.2">
      <c r="B8" s="2" t="s">
        <v>174</v>
      </c>
      <c r="C8" s="27"/>
      <c r="D8" s="84" t="s">
        <v>54</v>
      </c>
      <c r="E8" s="7">
        <v>10111.709999999999</v>
      </c>
      <c r="F8" s="35">
        <v>851.63</v>
      </c>
      <c r="G8" s="7">
        <f t="shared" si="0"/>
        <v>5055.8549999999996</v>
      </c>
      <c r="H8" s="7">
        <f t="shared" ref="H8:H14" si="2">F8/2</f>
        <v>425.815</v>
      </c>
      <c r="I8" s="7"/>
      <c r="J8" s="7"/>
      <c r="K8" s="7">
        <f t="shared" ref="K8:K14" si="3">G8-H8+I8-J8</f>
        <v>4630.04</v>
      </c>
      <c r="L8" s="13"/>
      <c r="M8" s="31"/>
      <c r="N8" s="31"/>
      <c r="P8" s="19"/>
      <c r="Q8" s="19"/>
    </row>
    <row r="9" spans="2:17" ht="24" x14ac:dyDescent="0.2">
      <c r="B9" s="16" t="s">
        <v>352</v>
      </c>
      <c r="C9" s="27"/>
      <c r="D9" s="36" t="s">
        <v>51</v>
      </c>
      <c r="E9" s="7">
        <v>9159.6299999999992</v>
      </c>
      <c r="F9" s="35">
        <v>722.59</v>
      </c>
      <c r="G9" s="7">
        <f t="shared" si="0"/>
        <v>4579.8149999999996</v>
      </c>
      <c r="H9" s="7">
        <f t="shared" si="2"/>
        <v>361.29500000000002</v>
      </c>
      <c r="I9" s="7"/>
      <c r="J9" s="7">
        <v>0</v>
      </c>
      <c r="K9" s="7">
        <f t="shared" si="3"/>
        <v>4218.5199999999995</v>
      </c>
      <c r="L9" s="13"/>
      <c r="M9" s="31"/>
      <c r="N9" s="31"/>
      <c r="P9" s="19"/>
      <c r="Q9" s="19"/>
    </row>
    <row r="10" spans="2:17" ht="24" x14ac:dyDescent="0.2">
      <c r="B10" s="83" t="s">
        <v>173</v>
      </c>
      <c r="C10" s="27"/>
      <c r="D10" s="36" t="s">
        <v>50</v>
      </c>
      <c r="E10" s="7">
        <v>17429.48</v>
      </c>
      <c r="F10" s="7">
        <v>2281.77</v>
      </c>
      <c r="G10" s="7">
        <f t="shared" si="0"/>
        <v>8714.74</v>
      </c>
      <c r="H10" s="7">
        <f t="shared" si="2"/>
        <v>1140.885</v>
      </c>
      <c r="I10" s="7"/>
      <c r="J10" s="7"/>
      <c r="K10" s="7">
        <f t="shared" si="3"/>
        <v>7573.8549999999996</v>
      </c>
      <c r="L10" s="13"/>
      <c r="M10" s="31"/>
      <c r="N10" s="31"/>
      <c r="P10" s="19"/>
      <c r="Q10" s="19"/>
    </row>
    <row r="11" spans="2:17" ht="24" x14ac:dyDescent="0.2">
      <c r="B11" s="2" t="s">
        <v>353</v>
      </c>
      <c r="C11" s="27"/>
      <c r="D11" s="84" t="s">
        <v>52</v>
      </c>
      <c r="E11" s="7">
        <v>13614.64</v>
      </c>
      <c r="F11" s="35">
        <v>1466.92</v>
      </c>
      <c r="G11" s="7">
        <f t="shared" si="0"/>
        <v>6807.32</v>
      </c>
      <c r="H11" s="7">
        <f t="shared" si="2"/>
        <v>733.46</v>
      </c>
      <c r="I11" s="7"/>
      <c r="J11" s="7"/>
      <c r="K11" s="7">
        <f t="shared" si="3"/>
        <v>6073.86</v>
      </c>
      <c r="L11" s="13"/>
      <c r="M11" s="31"/>
      <c r="N11" s="31"/>
      <c r="P11" s="19"/>
      <c r="Q11" s="19"/>
    </row>
    <row r="12" spans="2:17" x14ac:dyDescent="0.2">
      <c r="B12" s="2" t="s">
        <v>175</v>
      </c>
      <c r="C12" s="27"/>
      <c r="D12" s="84" t="s">
        <v>10</v>
      </c>
      <c r="E12" s="7">
        <v>8895.58</v>
      </c>
      <c r="F12" s="35">
        <v>693.86</v>
      </c>
      <c r="G12" s="7">
        <f t="shared" si="0"/>
        <v>4447.79</v>
      </c>
      <c r="H12" s="7">
        <f t="shared" si="2"/>
        <v>346.93</v>
      </c>
      <c r="I12" s="7"/>
      <c r="J12" s="7"/>
      <c r="K12" s="7">
        <f t="shared" si="3"/>
        <v>4100.8599999999997</v>
      </c>
      <c r="L12" s="13"/>
      <c r="M12" s="31"/>
      <c r="N12" s="31"/>
    </row>
    <row r="13" spans="2:17" x14ac:dyDescent="0.2">
      <c r="B13" s="2" t="s">
        <v>354</v>
      </c>
      <c r="C13" s="27"/>
      <c r="D13" s="84" t="s">
        <v>53</v>
      </c>
      <c r="E13" s="7">
        <v>10111.709999999999</v>
      </c>
      <c r="F13" s="35">
        <v>851.63</v>
      </c>
      <c r="G13" s="7">
        <f t="shared" si="0"/>
        <v>5055.8549999999996</v>
      </c>
      <c r="H13" s="7">
        <f t="shared" si="2"/>
        <v>425.815</v>
      </c>
      <c r="I13" s="7"/>
      <c r="J13" s="7"/>
      <c r="K13" s="7">
        <f t="shared" si="3"/>
        <v>4630.04</v>
      </c>
      <c r="L13" s="13"/>
      <c r="M13" s="31"/>
      <c r="N13" s="31"/>
      <c r="P13" s="19"/>
      <c r="Q13" s="19"/>
    </row>
    <row r="14" spans="2:17" ht="24" x14ac:dyDescent="0.2">
      <c r="B14" s="2" t="s">
        <v>355</v>
      </c>
      <c r="C14" s="27"/>
      <c r="D14" s="84" t="s">
        <v>52</v>
      </c>
      <c r="E14" s="7">
        <v>13614.64</v>
      </c>
      <c r="F14" s="35">
        <v>1466.92</v>
      </c>
      <c r="G14" s="7">
        <f t="shared" si="0"/>
        <v>6807.32</v>
      </c>
      <c r="H14" s="7">
        <f t="shared" si="2"/>
        <v>733.46</v>
      </c>
      <c r="I14" s="7"/>
      <c r="J14" s="7"/>
      <c r="K14" s="7">
        <f t="shared" si="3"/>
        <v>6073.86</v>
      </c>
      <c r="L14" s="13"/>
      <c r="M14" s="31"/>
      <c r="N14" s="31"/>
      <c r="P14" s="19"/>
      <c r="Q14" s="19"/>
    </row>
    <row r="15" spans="2:17" ht="21.95" customHeight="1" x14ac:dyDescent="0.2">
      <c r="B15" s="12"/>
      <c r="C15" s="12"/>
      <c r="D15" s="62"/>
      <c r="E15" s="52"/>
      <c r="F15" s="52"/>
      <c r="G15" s="52"/>
      <c r="H15" s="52"/>
      <c r="I15" s="52"/>
      <c r="J15" s="52" t="s">
        <v>25</v>
      </c>
      <c r="K15" s="7"/>
      <c r="L15" s="61"/>
      <c r="N15" s="19"/>
      <c r="P15" s="19"/>
      <c r="Q15" s="19"/>
    </row>
    <row r="16" spans="2:17" ht="21.95" customHeight="1" x14ac:dyDescent="0.2">
      <c r="B16" s="12"/>
      <c r="C16" s="12"/>
      <c r="D16" s="32" t="s">
        <v>6</v>
      </c>
      <c r="E16" s="33">
        <f t="shared" ref="E16:K16" si="4">SUM(E7:E15)</f>
        <v>135379.43</v>
      </c>
      <c r="F16" s="33">
        <f t="shared" si="4"/>
        <v>19287.39</v>
      </c>
      <c r="G16" s="33">
        <f>SUM(G7:G15)</f>
        <v>67689.714999999997</v>
      </c>
      <c r="H16" s="33">
        <f t="shared" si="4"/>
        <v>9643.6949999999997</v>
      </c>
      <c r="I16" s="33">
        <f t="shared" si="4"/>
        <v>0</v>
      </c>
      <c r="J16" s="33">
        <f t="shared" si="4"/>
        <v>0</v>
      </c>
      <c r="K16" s="33">
        <f t="shared" si="4"/>
        <v>58046.020000000004</v>
      </c>
      <c r="L16" s="61"/>
      <c r="M16" s="33"/>
    </row>
    <row r="18" spans="2:11" x14ac:dyDescent="0.2">
      <c r="B18" s="14" t="s">
        <v>25</v>
      </c>
      <c r="D18" s="32"/>
      <c r="E18" s="33"/>
      <c r="F18" s="33"/>
      <c r="G18" s="33"/>
      <c r="H18" s="33"/>
      <c r="I18" s="33"/>
      <c r="J18" s="33"/>
      <c r="K18" s="33"/>
    </row>
  </sheetData>
  <sortState xmlns:xlrd2="http://schemas.microsoft.com/office/spreadsheetml/2017/richdata2" ref="B8:Q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B1" sqref="B1:B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26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55</v>
      </c>
      <c r="F2" s="19"/>
      <c r="G2" s="19"/>
      <c r="H2" s="19"/>
      <c r="I2" s="21"/>
      <c r="J2" s="19"/>
      <c r="K2" s="19"/>
      <c r="L2" s="22" t="str">
        <f>PRESIDENCIA!L2</f>
        <v>15 DE ABRIL 2021</v>
      </c>
    </row>
    <row r="3" spans="1:12" x14ac:dyDescent="0.2">
      <c r="E3" s="56" t="str">
        <f>PRESIDENCIA!E3</f>
        <v>PRIMERA QUINCENA DE ABRIL DE 2021</v>
      </c>
      <c r="F3" s="19"/>
      <c r="G3" s="19"/>
      <c r="H3" s="19"/>
      <c r="I3" s="56"/>
      <c r="J3" s="19"/>
      <c r="K3" s="19"/>
    </row>
    <row r="4" spans="1:12" x14ac:dyDescent="0.2">
      <c r="E4" s="56"/>
      <c r="F4" s="19"/>
      <c r="G4" s="19"/>
      <c r="H4" s="19"/>
      <c r="I4" s="56"/>
      <c r="J4" s="19"/>
      <c r="K4" s="19"/>
    </row>
    <row r="5" spans="1:12" x14ac:dyDescent="0.2">
      <c r="B5" s="23" t="s">
        <v>2</v>
      </c>
      <c r="C5" s="23"/>
      <c r="D5" s="23" t="s">
        <v>8</v>
      </c>
      <c r="E5" s="57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3" t="s">
        <v>345</v>
      </c>
      <c r="C7" s="27"/>
      <c r="D7" s="36" t="s">
        <v>56</v>
      </c>
      <c r="E7" s="35">
        <v>12343.01</v>
      </c>
      <c r="F7" s="35">
        <v>1231.03</v>
      </c>
      <c r="G7" s="7">
        <f>E7/2</f>
        <v>6171.5050000000001</v>
      </c>
      <c r="H7" s="7">
        <f>F7/2</f>
        <v>615.51499999999999</v>
      </c>
      <c r="I7" s="7"/>
      <c r="J7" s="7"/>
      <c r="K7" s="7">
        <f>G7-H7+I7-J7</f>
        <v>5555.99</v>
      </c>
      <c r="L7" s="13"/>
    </row>
    <row r="9" spans="1:12" ht="21.95" customHeight="1" x14ac:dyDescent="0.2">
      <c r="D9" s="32" t="s">
        <v>6</v>
      </c>
      <c r="E9" s="54">
        <f t="shared" ref="E9:K9" si="0">SUM(E7:E7)</f>
        <v>12343.01</v>
      </c>
      <c r="F9" s="54">
        <f t="shared" si="0"/>
        <v>1231.03</v>
      </c>
      <c r="G9" s="33">
        <f t="shared" si="0"/>
        <v>6171.5050000000001</v>
      </c>
      <c r="H9" s="33">
        <f t="shared" si="0"/>
        <v>615.51499999999999</v>
      </c>
      <c r="I9" s="33">
        <f t="shared" si="0"/>
        <v>0</v>
      </c>
      <c r="J9" s="33">
        <f t="shared" si="0"/>
        <v>0</v>
      </c>
      <c r="K9" s="33">
        <f t="shared" si="0"/>
        <v>5555.99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4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M34"/>
  <sheetViews>
    <sheetView topLeftCell="A4" zoomScale="70" zoomScaleNormal="70" workbookViewId="0">
      <selection activeCell="A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7" width="0.85546875" style="65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85"/>
      <c r="G1" s="85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37</v>
      </c>
      <c r="F2" s="85"/>
      <c r="G2" s="85"/>
      <c r="H2" s="19"/>
      <c r="I2" s="19"/>
      <c r="J2" s="21"/>
      <c r="K2" s="19"/>
      <c r="L2" s="19"/>
      <c r="M2" s="22" t="str">
        <f>PRESIDENCIA!L2</f>
        <v>15 DE ABRIL 2021</v>
      </c>
    </row>
    <row r="3" spans="1:13" x14ac:dyDescent="0.2">
      <c r="E3" s="55" t="str">
        <f>PRESIDENCIA!E3</f>
        <v>PRIMERA QUINCENA DE ABRIL DE 2021</v>
      </c>
      <c r="F3" s="85"/>
      <c r="G3" s="85"/>
      <c r="H3" s="19"/>
      <c r="I3" s="19"/>
      <c r="J3" s="56"/>
      <c r="K3" s="19"/>
      <c r="L3" s="19"/>
    </row>
    <row r="4" spans="1:13" x14ac:dyDescent="0.2">
      <c r="E4" s="55"/>
      <c r="F4" s="85"/>
      <c r="G4" s="85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28</v>
      </c>
      <c r="G5" s="58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7"/>
      <c r="G6" s="7"/>
      <c r="H6" s="7"/>
      <c r="I6" s="7"/>
      <c r="J6" s="7"/>
      <c r="L6" s="7"/>
    </row>
    <row r="7" spans="1:13" ht="24.95" customHeight="1" x14ac:dyDescent="0.2">
      <c r="B7" s="16" t="s">
        <v>346</v>
      </c>
      <c r="C7" s="27"/>
      <c r="D7" s="36" t="s">
        <v>11</v>
      </c>
      <c r="E7" s="7">
        <v>30312.959999999999</v>
      </c>
      <c r="F7" s="7">
        <v>5105.49</v>
      </c>
      <c r="G7" s="7"/>
      <c r="H7" s="7">
        <f t="shared" ref="H7" si="0">E7/2</f>
        <v>15156.48</v>
      </c>
      <c r="I7" s="7">
        <f t="shared" ref="I7" si="1">F7/2</f>
        <v>2552.7449999999999</v>
      </c>
      <c r="J7" s="7">
        <f t="shared" ref="J7" si="2">G7/2</f>
        <v>0</v>
      </c>
      <c r="K7" s="7"/>
      <c r="L7" s="7">
        <f t="shared" ref="L7" si="3">H7-I7+J7-K7</f>
        <v>12603.735000000001</v>
      </c>
      <c r="M7" s="13"/>
    </row>
    <row r="8" spans="1:13" ht="28.5" customHeight="1" x14ac:dyDescent="0.2">
      <c r="B8" s="83" t="s">
        <v>267</v>
      </c>
      <c r="D8" s="116" t="s">
        <v>392</v>
      </c>
      <c r="E8" s="7">
        <v>8895.58</v>
      </c>
      <c r="F8" s="7">
        <v>693.86</v>
      </c>
      <c r="G8" s="7"/>
      <c r="H8" s="7">
        <f t="shared" ref="H8:I8" si="4">+E8/2</f>
        <v>4447.79</v>
      </c>
      <c r="I8" s="7">
        <f t="shared" si="4"/>
        <v>346.93</v>
      </c>
      <c r="J8" s="7"/>
      <c r="K8" s="7"/>
      <c r="L8" s="7">
        <f>H8-I8+J8-K8</f>
        <v>4100.8599999999997</v>
      </c>
      <c r="M8" s="13"/>
    </row>
    <row r="9" spans="1:13" ht="24.95" customHeight="1" x14ac:dyDescent="0.2">
      <c r="B9" s="16" t="s">
        <v>183</v>
      </c>
      <c r="C9" s="27"/>
      <c r="D9" s="14" t="s">
        <v>63</v>
      </c>
      <c r="E9" s="7">
        <v>4318.51</v>
      </c>
      <c r="F9" s="7"/>
      <c r="G9" s="7">
        <v>134.94999999999999</v>
      </c>
      <c r="H9" s="7">
        <f t="shared" ref="H9:H18" si="5">E9/2</f>
        <v>2159.2550000000001</v>
      </c>
      <c r="I9" s="7">
        <f t="shared" ref="I9:I18" si="6">F9/2</f>
        <v>0</v>
      </c>
      <c r="J9" s="7">
        <f t="shared" ref="J9:J18" si="7">G9/2</f>
        <v>67.474999999999994</v>
      </c>
      <c r="K9" s="7"/>
      <c r="L9" s="7">
        <f t="shared" ref="L9:L18" si="8">H9-I9+J9-K9</f>
        <v>2226.73</v>
      </c>
      <c r="M9" s="13"/>
    </row>
    <row r="10" spans="1:13" ht="24.95" customHeight="1" x14ac:dyDescent="0.2">
      <c r="B10" s="16" t="s">
        <v>182</v>
      </c>
      <c r="C10" s="27"/>
      <c r="D10" s="14" t="s">
        <v>62</v>
      </c>
      <c r="E10" s="65">
        <v>3986.78</v>
      </c>
      <c r="G10" s="7">
        <v>156.18</v>
      </c>
      <c r="H10" s="7">
        <f t="shared" si="5"/>
        <v>1993.39</v>
      </c>
      <c r="I10" s="7">
        <f t="shared" si="6"/>
        <v>0</v>
      </c>
      <c r="J10" s="7">
        <f t="shared" si="7"/>
        <v>78.09</v>
      </c>
      <c r="K10" s="7"/>
      <c r="L10" s="7">
        <f t="shared" si="8"/>
        <v>2071.48</v>
      </c>
      <c r="M10" s="13"/>
    </row>
    <row r="11" spans="1:13" ht="24.95" customHeight="1" x14ac:dyDescent="0.2">
      <c r="B11" s="16" t="s">
        <v>370</v>
      </c>
      <c r="C11" s="27"/>
      <c r="D11" s="14" t="s">
        <v>371</v>
      </c>
      <c r="E11" s="7">
        <v>4318.51</v>
      </c>
      <c r="F11" s="7"/>
      <c r="G11" s="7">
        <v>134.94999999999999</v>
      </c>
      <c r="H11" s="7">
        <f t="shared" ref="H11" si="9">E11/2</f>
        <v>2159.2550000000001</v>
      </c>
      <c r="I11" s="7">
        <f t="shared" ref="I11" si="10">F11/2</f>
        <v>0</v>
      </c>
      <c r="J11" s="7">
        <f t="shared" ref="J11" si="11">G11/2</f>
        <v>67.474999999999994</v>
      </c>
      <c r="K11" s="7"/>
      <c r="L11" s="7">
        <f t="shared" ref="L11:L12" si="12">H11-I11+J11-K11</f>
        <v>2226.73</v>
      </c>
      <c r="M11" s="13"/>
    </row>
    <row r="12" spans="1:13" s="65" customFormat="1" ht="29.25" customHeight="1" x14ac:dyDescent="0.2">
      <c r="B12" s="105" t="s">
        <v>343</v>
      </c>
      <c r="C12" s="106"/>
      <c r="D12" s="106" t="s">
        <v>377</v>
      </c>
      <c r="E12" s="85">
        <v>4934.0600000000004</v>
      </c>
      <c r="F12" s="85"/>
      <c r="G12" s="85">
        <v>37.96</v>
      </c>
      <c r="H12" s="85">
        <f t="shared" ref="H12:J12" si="13">+E12/2</f>
        <v>2467.0300000000002</v>
      </c>
      <c r="I12" s="85">
        <f t="shared" si="13"/>
        <v>0</v>
      </c>
      <c r="J12" s="85">
        <f t="shared" si="13"/>
        <v>18.98</v>
      </c>
      <c r="K12" s="85"/>
      <c r="L12" s="85">
        <f t="shared" si="12"/>
        <v>2486.0100000000002</v>
      </c>
      <c r="M12" s="100"/>
    </row>
    <row r="13" spans="1:13" ht="24.95" customHeight="1" x14ac:dyDescent="0.2">
      <c r="B13" s="16" t="s">
        <v>179</v>
      </c>
      <c r="C13" s="27"/>
      <c r="D13" s="14" t="s">
        <v>59</v>
      </c>
      <c r="E13" s="7">
        <v>9159.6299999999992</v>
      </c>
      <c r="F13" s="7">
        <v>722.59</v>
      </c>
      <c r="G13" s="7"/>
      <c r="H13" s="7">
        <f t="shared" si="5"/>
        <v>4579.8149999999996</v>
      </c>
      <c r="I13" s="7">
        <f t="shared" si="6"/>
        <v>361.29500000000002</v>
      </c>
      <c r="J13" s="7">
        <f t="shared" si="7"/>
        <v>0</v>
      </c>
      <c r="K13" s="7"/>
      <c r="L13" s="7">
        <f t="shared" si="8"/>
        <v>4218.5199999999995</v>
      </c>
      <c r="M13" s="13"/>
    </row>
    <row r="14" spans="1:13" ht="24.95" customHeight="1" x14ac:dyDescent="0.2">
      <c r="A14" s="65"/>
      <c r="B14" s="16" t="s">
        <v>184</v>
      </c>
      <c r="C14" s="27"/>
      <c r="D14" s="65" t="s">
        <v>64</v>
      </c>
      <c r="E14" s="7">
        <v>4318.51</v>
      </c>
      <c r="F14" s="7"/>
      <c r="G14" s="7">
        <v>134.94999999999999</v>
      </c>
      <c r="H14" s="7">
        <f t="shared" si="5"/>
        <v>2159.2550000000001</v>
      </c>
      <c r="I14" s="7">
        <f t="shared" si="6"/>
        <v>0</v>
      </c>
      <c r="J14" s="7">
        <f t="shared" si="7"/>
        <v>67.474999999999994</v>
      </c>
      <c r="K14" s="7"/>
      <c r="L14" s="7">
        <f t="shared" si="8"/>
        <v>2226.73</v>
      </c>
      <c r="M14" s="13"/>
    </row>
    <row r="15" spans="1:13" ht="24.95" customHeight="1" x14ac:dyDescent="0.2">
      <c r="B15" s="16" t="s">
        <v>357</v>
      </c>
      <c r="C15" s="27"/>
      <c r="D15" s="63" t="s">
        <v>156</v>
      </c>
      <c r="E15" s="7">
        <v>5050.1899999999996</v>
      </c>
      <c r="F15" s="7"/>
      <c r="G15" s="7">
        <v>30.53</v>
      </c>
      <c r="H15" s="7">
        <f t="shared" ref="H15" si="14">E15/2</f>
        <v>2525.0949999999998</v>
      </c>
      <c r="I15" s="7">
        <f t="shared" ref="I15" si="15">F15/2</f>
        <v>0</v>
      </c>
      <c r="J15" s="7">
        <f t="shared" ref="J15" si="16">G15/2</f>
        <v>15.265000000000001</v>
      </c>
      <c r="K15" s="7"/>
      <c r="L15" s="7">
        <f t="shared" si="8"/>
        <v>2540.3599999999997</v>
      </c>
      <c r="M15" s="13"/>
    </row>
    <row r="16" spans="1:13" ht="24.95" customHeight="1" x14ac:dyDescent="0.2">
      <c r="B16" s="16" t="s">
        <v>372</v>
      </c>
      <c r="C16" s="27"/>
      <c r="D16" s="14" t="s">
        <v>57</v>
      </c>
      <c r="E16" s="7">
        <v>17429.48</v>
      </c>
      <c r="F16" s="7">
        <v>2281.77</v>
      </c>
      <c r="G16" s="7"/>
      <c r="H16" s="7">
        <f t="shared" si="5"/>
        <v>8714.74</v>
      </c>
      <c r="I16" s="7">
        <f t="shared" si="6"/>
        <v>1140.885</v>
      </c>
      <c r="J16" s="7">
        <f t="shared" si="7"/>
        <v>0</v>
      </c>
      <c r="K16" s="7"/>
      <c r="L16" s="7">
        <f t="shared" si="8"/>
        <v>7573.8549999999996</v>
      </c>
      <c r="M16" s="13"/>
    </row>
    <row r="17" spans="1:13" ht="24.95" customHeight="1" x14ac:dyDescent="0.2">
      <c r="B17" s="16" t="s">
        <v>177</v>
      </c>
      <c r="C17" s="27"/>
      <c r="D17" s="14" t="s">
        <v>58</v>
      </c>
      <c r="E17" s="7">
        <v>5050.1899999999996</v>
      </c>
      <c r="F17" s="7"/>
      <c r="G17" s="7">
        <v>30.53</v>
      </c>
      <c r="H17" s="7">
        <f t="shared" si="5"/>
        <v>2525.0949999999998</v>
      </c>
      <c r="I17" s="7">
        <f t="shared" si="6"/>
        <v>0</v>
      </c>
      <c r="J17" s="7">
        <f t="shared" si="7"/>
        <v>15.265000000000001</v>
      </c>
      <c r="K17" s="7"/>
      <c r="L17" s="7">
        <f t="shared" si="8"/>
        <v>2540.3599999999997</v>
      </c>
      <c r="M17" s="13"/>
    </row>
    <row r="18" spans="1:13" ht="24.95" customHeight="1" x14ac:dyDescent="0.2">
      <c r="B18" s="16" t="s">
        <v>344</v>
      </c>
      <c r="C18" s="27"/>
      <c r="D18" s="65" t="s">
        <v>376</v>
      </c>
      <c r="E18" s="65">
        <v>6879</v>
      </c>
      <c r="F18" s="65">
        <v>220.92</v>
      </c>
      <c r="G18" s="7"/>
      <c r="H18" s="7">
        <f t="shared" si="5"/>
        <v>3439.5</v>
      </c>
      <c r="I18" s="7">
        <f t="shared" si="6"/>
        <v>110.46</v>
      </c>
      <c r="J18" s="7">
        <f t="shared" si="7"/>
        <v>0</v>
      </c>
      <c r="K18" s="7"/>
      <c r="L18" s="7">
        <f t="shared" si="8"/>
        <v>3329.04</v>
      </c>
      <c r="M18" s="13"/>
    </row>
    <row r="19" spans="1:13" ht="36" x14ac:dyDescent="0.2">
      <c r="B19" s="83" t="s">
        <v>198</v>
      </c>
      <c r="C19" s="27"/>
      <c r="D19" s="66" t="s">
        <v>379</v>
      </c>
      <c r="E19" s="7">
        <v>10111.709999999999</v>
      </c>
      <c r="F19" s="7">
        <v>851.63</v>
      </c>
      <c r="G19" s="7"/>
      <c r="H19" s="7">
        <f>+E19/2</f>
        <v>5055.8549999999996</v>
      </c>
      <c r="I19" s="7">
        <f>+F19/2</f>
        <v>425.815</v>
      </c>
      <c r="J19" s="7"/>
      <c r="K19" s="7">
        <v>0</v>
      </c>
      <c r="L19" s="7">
        <f t="shared" ref="L19" si="17">H19-I19+J19-K19</f>
        <v>4630.04</v>
      </c>
      <c r="M19" s="13"/>
    </row>
    <row r="20" spans="1:13" ht="21.95" customHeight="1" x14ac:dyDescent="0.2">
      <c r="D20" s="32" t="s">
        <v>6</v>
      </c>
      <c r="E20" s="33">
        <f>SUM(E7:E19)</f>
        <v>114765.10999999999</v>
      </c>
      <c r="F20" s="33">
        <f>SUM(F7:F19)</f>
        <v>9876.2599999999984</v>
      </c>
      <c r="G20" s="33"/>
      <c r="H20" s="33">
        <f>SUM(H7:H19)</f>
        <v>57382.554999999993</v>
      </c>
      <c r="I20" s="33">
        <f>SUM(I7:I19)</f>
        <v>4938.1299999999992</v>
      </c>
      <c r="J20" s="33">
        <f>SUM(J7:J19)</f>
        <v>330.02499999999998</v>
      </c>
      <c r="K20" s="33">
        <f>SUM(K7:K19)</f>
        <v>0</v>
      </c>
      <c r="L20" s="33">
        <f>SUM(L7:L19)</f>
        <v>52774.45</v>
      </c>
    </row>
    <row r="21" spans="1:13" ht="21.95" customHeight="1" x14ac:dyDescent="0.2">
      <c r="B21" s="12"/>
      <c r="C21" s="12"/>
      <c r="D21" s="15"/>
      <c r="E21" s="7"/>
      <c r="J21" s="7"/>
    </row>
    <row r="22" spans="1:13" x14ac:dyDescent="0.2">
      <c r="B22" s="12"/>
      <c r="C22" s="12"/>
      <c r="D22" s="15"/>
      <c r="E22" s="7"/>
      <c r="J22" s="7"/>
    </row>
    <row r="23" spans="1:13" x14ac:dyDescent="0.2">
      <c r="B23" s="12"/>
      <c r="C23" s="12"/>
      <c r="D23" s="15"/>
      <c r="E23" s="7"/>
      <c r="J23" s="7"/>
    </row>
    <row r="24" spans="1:13" x14ac:dyDescent="0.2">
      <c r="A24" s="15"/>
      <c r="B24" s="12"/>
      <c r="C24" s="27"/>
      <c r="D24" s="7"/>
      <c r="E24" s="7"/>
      <c r="F24" s="7"/>
      <c r="G24" s="7"/>
      <c r="H24" s="7"/>
      <c r="I24" s="7"/>
      <c r="J24" s="7"/>
      <c r="K24" s="7"/>
    </row>
    <row r="25" spans="1:13" x14ac:dyDescent="0.2">
      <c r="A25" s="15"/>
      <c r="B25" s="12"/>
      <c r="C25" s="27"/>
      <c r="D25" s="7"/>
      <c r="E25" s="7"/>
      <c r="F25" s="7"/>
      <c r="G25" s="7"/>
      <c r="H25" s="7"/>
      <c r="I25" s="7"/>
      <c r="J25" s="7"/>
      <c r="K25" s="7"/>
    </row>
    <row r="26" spans="1:13" x14ac:dyDescent="0.2">
      <c r="B26" s="12"/>
      <c r="C26" s="12"/>
      <c r="D26" s="15"/>
      <c r="E26" s="7"/>
      <c r="J26" s="7"/>
    </row>
    <row r="27" spans="1:13" x14ac:dyDescent="0.2">
      <c r="B27" s="12"/>
      <c r="C27" s="12"/>
      <c r="D27" s="15"/>
      <c r="E27" s="7"/>
      <c r="J27" s="7"/>
    </row>
    <row r="28" spans="1:13" x14ac:dyDescent="0.2">
      <c r="B28" s="12"/>
      <c r="C28" s="12"/>
      <c r="D28" s="15"/>
      <c r="E28" s="7"/>
      <c r="J28" s="7"/>
    </row>
    <row r="29" spans="1:13" x14ac:dyDescent="0.2">
      <c r="B29" s="12"/>
      <c r="C29" s="12"/>
      <c r="D29" s="15"/>
      <c r="E29" s="7"/>
      <c r="J29" s="7"/>
    </row>
    <row r="30" spans="1:13" x14ac:dyDescent="0.2">
      <c r="B30" s="12"/>
      <c r="C30" s="12"/>
      <c r="D30" s="15"/>
      <c r="E30" s="7"/>
      <c r="J30" s="7"/>
    </row>
    <row r="31" spans="1:13" x14ac:dyDescent="0.2">
      <c r="B31" s="12"/>
      <c r="C31" s="12"/>
      <c r="D31" s="15"/>
      <c r="E31" s="7"/>
      <c r="J31" s="7"/>
    </row>
    <row r="32" spans="1:13" x14ac:dyDescent="0.2">
      <c r="B32" s="12"/>
      <c r="C32" s="12"/>
      <c r="D32" s="15"/>
      <c r="E32" s="7"/>
      <c r="J32" s="7"/>
    </row>
    <row r="34" spans="2:2" ht="18" x14ac:dyDescent="0.25">
      <c r="B34" s="64"/>
    </row>
  </sheetData>
  <sortState xmlns:xlrd2="http://schemas.microsoft.com/office/spreadsheetml/2017/richdata2" ref="A8:M21">
    <sortCondition ref="B8:B21"/>
  </sortState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M18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140625" style="65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71</v>
      </c>
      <c r="F2" s="19"/>
      <c r="G2" s="19"/>
      <c r="H2" s="19"/>
      <c r="I2" s="19"/>
      <c r="J2" s="19"/>
      <c r="K2" s="19"/>
      <c r="L2" s="19"/>
      <c r="M2" s="22" t="str">
        <f>PRESIDENCIA!L2</f>
        <v>15 DE ABRIL 2021</v>
      </c>
    </row>
    <row r="3" spans="2:13" x14ac:dyDescent="0.2">
      <c r="E3" s="22" t="str">
        <f>PRESIDENCIA!E3</f>
        <v>PRIMERA QUINCENA DE ABRIL DE 2021</v>
      </c>
      <c r="F3" s="19"/>
      <c r="G3" s="19"/>
      <c r="H3" s="19"/>
      <c r="I3" s="19"/>
      <c r="J3" s="19"/>
      <c r="K3" s="19"/>
      <c r="L3" s="19"/>
    </row>
    <row r="4" spans="2:13" x14ac:dyDescent="0.2">
      <c r="E4" s="55"/>
      <c r="F4" s="19"/>
      <c r="G4" s="19"/>
      <c r="H4" s="19"/>
      <c r="I4" s="19"/>
      <c r="J4" s="19"/>
      <c r="K4" s="19"/>
      <c r="L4" s="19"/>
    </row>
    <row r="5" spans="2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 t="s">
        <v>33</v>
      </c>
      <c r="H5" s="24" t="s">
        <v>3</v>
      </c>
      <c r="I5" s="24" t="s">
        <v>28</v>
      </c>
      <c r="J5" s="58" t="s">
        <v>33</v>
      </c>
      <c r="K5" s="26" t="s">
        <v>24</v>
      </c>
      <c r="L5" s="24" t="s">
        <v>4</v>
      </c>
      <c r="M5" s="23" t="s">
        <v>5</v>
      </c>
    </row>
    <row r="6" spans="2:13" ht="2.25" customHeight="1" x14ac:dyDescent="0.2">
      <c r="F6" s="48"/>
      <c r="G6" s="48"/>
    </row>
    <row r="7" spans="2:13" ht="24.95" customHeight="1" x14ac:dyDescent="0.2">
      <c r="B7" s="16" t="s">
        <v>347</v>
      </c>
      <c r="C7" s="27"/>
      <c r="D7" s="36" t="s">
        <v>9</v>
      </c>
      <c r="E7" s="7">
        <v>30312.959999999999</v>
      </c>
      <c r="F7" s="35">
        <v>5105.49</v>
      </c>
      <c r="G7" s="35"/>
      <c r="H7" s="7">
        <f t="shared" ref="H7:J14" si="0">+E7/2</f>
        <v>15156.48</v>
      </c>
      <c r="I7" s="7">
        <f t="shared" si="0"/>
        <v>2552.7449999999999</v>
      </c>
      <c r="J7" s="7">
        <f t="shared" si="0"/>
        <v>0</v>
      </c>
      <c r="K7" s="7"/>
      <c r="L7" s="7">
        <f t="shared" ref="L7:L14" si="1">H7-I7+J7-K7</f>
        <v>12603.735000000001</v>
      </c>
      <c r="M7" s="13"/>
    </row>
    <row r="8" spans="2:13" ht="24.95" customHeight="1" x14ac:dyDescent="0.2">
      <c r="B8" s="12" t="s">
        <v>187</v>
      </c>
      <c r="C8" s="27"/>
      <c r="D8" s="36" t="s">
        <v>69</v>
      </c>
      <c r="E8" s="7">
        <v>6879</v>
      </c>
      <c r="F8" s="35">
        <v>220.92</v>
      </c>
      <c r="G8" s="35"/>
      <c r="H8" s="7">
        <f t="shared" si="0"/>
        <v>3439.5</v>
      </c>
      <c r="I8" s="7">
        <f t="shared" si="0"/>
        <v>110.46</v>
      </c>
      <c r="J8" s="7">
        <f t="shared" si="0"/>
        <v>0</v>
      </c>
      <c r="K8" s="7"/>
      <c r="L8" s="7">
        <f t="shared" si="1"/>
        <v>3329.04</v>
      </c>
      <c r="M8" s="13"/>
    </row>
    <row r="9" spans="2:13" ht="24.95" customHeight="1" x14ac:dyDescent="0.2">
      <c r="B9" s="16" t="s">
        <v>186</v>
      </c>
      <c r="C9" s="27"/>
      <c r="D9" s="36" t="s">
        <v>68</v>
      </c>
      <c r="E9" s="7">
        <v>8895.58</v>
      </c>
      <c r="F9" s="35">
        <v>693.86</v>
      </c>
      <c r="G9" s="35"/>
      <c r="H9" s="7">
        <f t="shared" si="0"/>
        <v>4447.79</v>
      </c>
      <c r="I9" s="7">
        <f t="shared" si="0"/>
        <v>346.93</v>
      </c>
      <c r="J9" s="7">
        <f t="shared" si="0"/>
        <v>0</v>
      </c>
      <c r="K9" s="7"/>
      <c r="L9" s="7">
        <f t="shared" si="1"/>
        <v>4100.8599999999997</v>
      </c>
      <c r="M9" s="13"/>
    </row>
    <row r="10" spans="2:13" ht="24.95" customHeight="1" x14ac:dyDescent="0.2">
      <c r="B10" s="16" t="s">
        <v>348</v>
      </c>
      <c r="C10" s="27"/>
      <c r="D10" s="36" t="s">
        <v>65</v>
      </c>
      <c r="E10" s="7">
        <v>13614.64</v>
      </c>
      <c r="F10" s="35">
        <v>1466.92</v>
      </c>
      <c r="G10" s="35"/>
      <c r="H10" s="7">
        <f t="shared" si="0"/>
        <v>6807.32</v>
      </c>
      <c r="I10" s="7">
        <f t="shared" si="0"/>
        <v>733.46</v>
      </c>
      <c r="J10" s="7">
        <f t="shared" si="0"/>
        <v>0</v>
      </c>
      <c r="K10" s="7"/>
      <c r="L10" s="7">
        <f t="shared" si="1"/>
        <v>6073.86</v>
      </c>
      <c r="M10" s="13"/>
    </row>
    <row r="11" spans="2:13" ht="24.95" customHeight="1" x14ac:dyDescent="0.2">
      <c r="B11" s="16" t="s">
        <v>349</v>
      </c>
      <c r="C11" s="27"/>
      <c r="D11" s="36" t="s">
        <v>67</v>
      </c>
      <c r="E11" s="7">
        <v>12343.01</v>
      </c>
      <c r="F11" s="35">
        <v>1231.03</v>
      </c>
      <c r="G11" s="35"/>
      <c r="H11" s="7">
        <f t="shared" si="0"/>
        <v>6171.5050000000001</v>
      </c>
      <c r="I11" s="7">
        <f t="shared" si="0"/>
        <v>615.51499999999999</v>
      </c>
      <c r="J11" s="7">
        <f t="shared" si="0"/>
        <v>0</v>
      </c>
      <c r="K11" s="7"/>
      <c r="L11" s="7">
        <f t="shared" si="1"/>
        <v>5555.99</v>
      </c>
      <c r="M11" s="13"/>
    </row>
    <row r="12" spans="2:13" ht="24.95" customHeight="1" x14ac:dyDescent="0.2">
      <c r="B12" s="16" t="s">
        <v>188</v>
      </c>
      <c r="C12" s="27"/>
      <c r="D12" s="36" t="s">
        <v>70</v>
      </c>
      <c r="E12" s="7">
        <v>10111.709999999999</v>
      </c>
      <c r="F12" s="35">
        <v>851.63</v>
      </c>
      <c r="G12" s="35"/>
      <c r="H12" s="7">
        <f t="shared" si="0"/>
        <v>5055.8549999999996</v>
      </c>
      <c r="I12" s="7">
        <f t="shared" si="0"/>
        <v>425.815</v>
      </c>
      <c r="J12" s="7">
        <f t="shared" si="0"/>
        <v>0</v>
      </c>
      <c r="K12" s="7"/>
      <c r="L12" s="7">
        <f t="shared" si="1"/>
        <v>4630.04</v>
      </c>
      <c r="M12" s="13"/>
    </row>
    <row r="13" spans="2:13" ht="24.95" customHeight="1" x14ac:dyDescent="0.2">
      <c r="B13" s="12" t="s">
        <v>185</v>
      </c>
      <c r="C13" s="27"/>
      <c r="D13" s="36" t="s">
        <v>32</v>
      </c>
      <c r="E13" s="7">
        <v>12343.01</v>
      </c>
      <c r="F13" s="35">
        <v>1231.03</v>
      </c>
      <c r="G13" s="35"/>
      <c r="H13" s="7">
        <f t="shared" si="0"/>
        <v>6171.5050000000001</v>
      </c>
      <c r="I13" s="7">
        <f t="shared" si="0"/>
        <v>615.51499999999999</v>
      </c>
      <c r="J13" s="7">
        <f t="shared" si="0"/>
        <v>0</v>
      </c>
      <c r="K13" s="7"/>
      <c r="L13" s="7">
        <f t="shared" si="1"/>
        <v>5555.99</v>
      </c>
      <c r="M13" s="13"/>
    </row>
    <row r="14" spans="2:13" ht="24.95" customHeight="1" x14ac:dyDescent="0.2">
      <c r="B14" s="16" t="s">
        <v>350</v>
      </c>
      <c r="C14" s="27"/>
      <c r="D14" s="36" t="s">
        <v>66</v>
      </c>
      <c r="E14" s="7">
        <v>13614.64</v>
      </c>
      <c r="F14" s="35">
        <v>1466.92</v>
      </c>
      <c r="G14" s="35"/>
      <c r="H14" s="7">
        <f t="shared" si="0"/>
        <v>6807.32</v>
      </c>
      <c r="I14" s="7">
        <f t="shared" si="0"/>
        <v>733.46</v>
      </c>
      <c r="J14" s="7">
        <f t="shared" si="0"/>
        <v>0</v>
      </c>
      <c r="K14" s="7"/>
      <c r="L14" s="7">
        <f t="shared" si="1"/>
        <v>6073.86</v>
      </c>
      <c r="M14" s="13"/>
    </row>
    <row r="15" spans="2:13" ht="24.95" customHeight="1" x14ac:dyDescent="0.2">
      <c r="B15" s="16"/>
      <c r="C15" s="27"/>
      <c r="D15" s="15"/>
      <c r="E15" s="7"/>
      <c r="F15" s="35"/>
      <c r="G15" s="35"/>
      <c r="H15" s="7"/>
      <c r="I15" s="7"/>
      <c r="J15" s="7"/>
      <c r="K15" s="7"/>
      <c r="L15" s="7"/>
    </row>
    <row r="16" spans="2:13" ht="21.95" customHeight="1" x14ac:dyDescent="0.2">
      <c r="D16" s="32" t="s">
        <v>6</v>
      </c>
      <c r="E16" s="33">
        <f t="shared" ref="E16:K16" si="2">SUM(E6:E15)</f>
        <v>108114.54999999999</v>
      </c>
      <c r="F16" s="54">
        <f t="shared" si="2"/>
        <v>12267.8</v>
      </c>
      <c r="G16" s="54">
        <f t="shared" si="2"/>
        <v>0</v>
      </c>
      <c r="H16" s="33">
        <f>SUM(H6:H15)</f>
        <v>54057.274999999994</v>
      </c>
      <c r="I16" s="33">
        <f>SUM(I6:I15)</f>
        <v>6133.9</v>
      </c>
      <c r="J16" s="33">
        <f t="shared" si="2"/>
        <v>0</v>
      </c>
      <c r="K16" s="33">
        <f t="shared" si="2"/>
        <v>0</v>
      </c>
      <c r="L16" s="33">
        <f>SUM(L6:L15)</f>
        <v>47923.375</v>
      </c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M14">
    <sortCondition ref="B8:B14"/>
  </sortState>
  <pageMargins left="0.15748031496062992" right="0.11811023622047245" top="0.74803149606299213" bottom="0.98425196850393704" header="0" footer="0"/>
  <pageSetup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M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0.7109375" style="65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26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72</v>
      </c>
      <c r="F2" s="19"/>
      <c r="G2" s="19"/>
      <c r="H2" s="19"/>
      <c r="I2" s="19"/>
      <c r="J2" s="21"/>
      <c r="K2" s="19"/>
      <c r="L2" s="19"/>
      <c r="M2" s="22" t="str">
        <f>PRESIDENCIA!L2</f>
        <v>15 DE ABRIL 2021</v>
      </c>
    </row>
    <row r="3" spans="1:13" x14ac:dyDescent="0.2">
      <c r="E3" s="55" t="str">
        <f>PRESIDENCIA!E3</f>
        <v>PRIMERA QUINCENA DE ABRIL DE 2021</v>
      </c>
      <c r="F3" s="19"/>
      <c r="G3" s="19"/>
      <c r="H3" s="19"/>
      <c r="I3" s="19"/>
      <c r="J3" s="56"/>
      <c r="K3" s="19"/>
      <c r="L3" s="19"/>
    </row>
    <row r="4" spans="1:13" x14ac:dyDescent="0.2">
      <c r="E4" s="55"/>
      <c r="F4" s="19"/>
      <c r="G4" s="19"/>
      <c r="H4" s="19"/>
      <c r="I4" s="19"/>
      <c r="J4" s="56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57"/>
      <c r="H5" s="24" t="s">
        <v>3</v>
      </c>
      <c r="I5" s="24" t="s">
        <v>28</v>
      </c>
      <c r="J5" s="58" t="s">
        <v>33</v>
      </c>
      <c r="K5" s="24" t="s">
        <v>24</v>
      </c>
      <c r="L5" s="24" t="s">
        <v>4</v>
      </c>
      <c r="M5" s="23" t="s">
        <v>5</v>
      </c>
    </row>
    <row r="6" spans="1:13" x14ac:dyDescent="0.2">
      <c r="B6" s="16"/>
      <c r="E6" s="7"/>
      <c r="F6" s="35"/>
      <c r="G6" s="35"/>
      <c r="H6" s="7"/>
      <c r="I6" s="7"/>
      <c r="J6" s="7"/>
      <c r="L6" s="7"/>
    </row>
    <row r="7" spans="1:13" ht="24.95" customHeight="1" x14ac:dyDescent="0.2">
      <c r="B7" s="2"/>
      <c r="C7" s="27"/>
      <c r="D7" s="15" t="s">
        <v>73</v>
      </c>
      <c r="E7" s="7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3" ht="24.95" customHeight="1" x14ac:dyDescent="0.2">
      <c r="B8" s="2" t="s">
        <v>190</v>
      </c>
      <c r="C8" s="27"/>
      <c r="D8" s="15" t="s">
        <v>155</v>
      </c>
      <c r="E8" s="7">
        <v>5131.4399999999996</v>
      </c>
      <c r="F8" s="35"/>
      <c r="G8" s="35">
        <v>25.33</v>
      </c>
      <c r="H8" s="7">
        <f t="shared" ref="H8:H10" si="1">E8/2</f>
        <v>2565.7199999999998</v>
      </c>
      <c r="I8" s="7">
        <f t="shared" ref="I8:J10" si="2">F8/2</f>
        <v>0</v>
      </c>
      <c r="J8" s="7">
        <f t="shared" ref="J8:J10" si="3">+G8/2</f>
        <v>12.664999999999999</v>
      </c>
      <c r="K8" s="7"/>
      <c r="L8" s="7">
        <f>H8-I8+J8-K8</f>
        <v>2578.3849999999998</v>
      </c>
      <c r="M8" s="13"/>
    </row>
    <row r="9" spans="1:13" ht="25.5" x14ac:dyDescent="0.2">
      <c r="B9" s="16" t="s">
        <v>178</v>
      </c>
      <c r="C9" s="27"/>
      <c r="D9" s="86" t="s">
        <v>385</v>
      </c>
      <c r="E9" s="7">
        <v>4934.0600000000004</v>
      </c>
      <c r="F9" s="35"/>
      <c r="G9" s="35">
        <v>37.96</v>
      </c>
      <c r="H9" s="7">
        <f t="shared" si="1"/>
        <v>2467.0300000000002</v>
      </c>
      <c r="I9" s="7">
        <f t="shared" si="2"/>
        <v>0</v>
      </c>
      <c r="J9" s="7">
        <f t="shared" si="2"/>
        <v>18.98</v>
      </c>
      <c r="K9" s="7"/>
      <c r="L9" s="7">
        <f t="shared" ref="L9" si="4">H9-I9+J9-K9</f>
        <v>2486.0100000000002</v>
      </c>
      <c r="M9" s="13"/>
    </row>
    <row r="10" spans="1:13" ht="24.95" customHeight="1" x14ac:dyDescent="0.2">
      <c r="B10" s="2" t="s">
        <v>189</v>
      </c>
      <c r="C10" s="27"/>
      <c r="D10" s="15" t="s">
        <v>74</v>
      </c>
      <c r="E10" s="7"/>
      <c r="F10" s="35"/>
      <c r="G10" s="35"/>
      <c r="H10" s="7">
        <f t="shared" si="1"/>
        <v>0</v>
      </c>
      <c r="I10" s="7">
        <f t="shared" si="2"/>
        <v>0</v>
      </c>
      <c r="J10" s="7">
        <f t="shared" si="3"/>
        <v>0</v>
      </c>
      <c r="K10" s="7"/>
      <c r="L10" s="7">
        <f>H10-I10+J10-K10</f>
        <v>0</v>
      </c>
      <c r="M10" s="13"/>
    </row>
    <row r="12" spans="1:13" ht="21.95" customHeight="1" x14ac:dyDescent="0.2">
      <c r="D12" s="32" t="s">
        <v>6</v>
      </c>
      <c r="E12" s="33">
        <f>SUM(E7:E10)</f>
        <v>10065.5</v>
      </c>
      <c r="F12" s="54">
        <f>SUM(F7:F10)</f>
        <v>0</v>
      </c>
      <c r="G12" s="54"/>
      <c r="H12" s="33">
        <f>SUM(H7:H10)</f>
        <v>5032.75</v>
      </c>
      <c r="I12" s="33">
        <f>SUM(I7:I10)</f>
        <v>0</v>
      </c>
      <c r="J12" s="33">
        <f>SUM(J7:J10)</f>
        <v>31.645</v>
      </c>
      <c r="K12" s="33">
        <f>SUM(K7:K10)</f>
        <v>0</v>
      </c>
      <c r="L12" s="33">
        <f>SUM(L7:L10)</f>
        <v>5064.3950000000004</v>
      </c>
    </row>
    <row r="13" spans="1:13" ht="21.95" customHeight="1" x14ac:dyDescent="0.2">
      <c r="B13" s="12"/>
      <c r="C13" s="12"/>
      <c r="D13" s="15"/>
      <c r="E13" s="7"/>
      <c r="J13" s="7"/>
    </row>
    <row r="14" spans="1:13" x14ac:dyDescent="0.2">
      <c r="B14" s="12"/>
      <c r="C14" s="12"/>
      <c r="D14" s="15"/>
      <c r="E14" s="7"/>
      <c r="J14" s="7"/>
    </row>
    <row r="15" spans="1:13" x14ac:dyDescent="0.2">
      <c r="B15" s="12"/>
      <c r="C15" s="12"/>
      <c r="D15" s="15"/>
      <c r="E15" s="7"/>
      <c r="J15" s="7"/>
    </row>
    <row r="16" spans="1:13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4"/>
    </row>
  </sheetData>
  <sortState xmlns:xlrd2="http://schemas.microsoft.com/office/spreadsheetml/2017/richdata2" ref="A8:M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P19"/>
  <sheetViews>
    <sheetView topLeftCell="A2" zoomScale="80" zoomScaleNormal="80" workbookViewId="0">
      <selection activeCell="M2" sqref="M1:Q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1.28515625" style="65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6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15 DE ABRIL 2021</v>
      </c>
    </row>
    <row r="3" spans="2:16" x14ac:dyDescent="0.2">
      <c r="E3" s="22" t="str">
        <f>PRESIDENCIA!E3</f>
        <v>PRIMERA QUINCENA DE ABRIL DE 2021</v>
      </c>
      <c r="F3" s="19"/>
      <c r="G3" s="19"/>
      <c r="H3" s="19"/>
      <c r="I3" s="19"/>
      <c r="J3" s="19"/>
      <c r="K3" s="19"/>
    </row>
    <row r="4" spans="2:16" x14ac:dyDescent="0.2">
      <c r="E4" s="55"/>
      <c r="F4" s="19"/>
      <c r="G4" s="19"/>
      <c r="H4" s="19"/>
      <c r="I4" s="19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  <c r="M5" s="65"/>
    </row>
    <row r="6" spans="2:16" x14ac:dyDescent="0.2">
      <c r="F6" s="48"/>
    </row>
    <row r="8" spans="2:16" ht="36" x14ac:dyDescent="0.2">
      <c r="B8" s="83" t="s">
        <v>265</v>
      </c>
      <c r="C8" s="27"/>
      <c r="D8" s="66" t="s">
        <v>75</v>
      </c>
      <c r="E8" s="7">
        <v>30312.959999999999</v>
      </c>
      <c r="F8" s="35">
        <v>5105.49</v>
      </c>
      <c r="G8" s="7">
        <f t="shared" ref="G8" si="0">+E8/2</f>
        <v>15156.48</v>
      </c>
      <c r="H8" s="7">
        <f t="shared" ref="H8" si="1">+F8/2</f>
        <v>2552.7449999999999</v>
      </c>
      <c r="I8" s="7"/>
      <c r="J8" s="7">
        <v>0</v>
      </c>
      <c r="K8" s="7">
        <f t="shared" ref="K8" si="2">G8-H8+I8-J8</f>
        <v>12603.735000000001</v>
      </c>
      <c r="L8" s="13"/>
      <c r="M8" s="19"/>
      <c r="N8" s="19"/>
      <c r="O8" s="19"/>
      <c r="P8" s="19"/>
    </row>
    <row r="9" spans="2:16" ht="36" x14ac:dyDescent="0.2">
      <c r="B9" s="83" t="s">
        <v>192</v>
      </c>
      <c r="C9" s="27"/>
      <c r="D9" s="66" t="s">
        <v>373</v>
      </c>
      <c r="E9" s="65">
        <v>6879</v>
      </c>
      <c r="F9" s="48">
        <v>220.92</v>
      </c>
      <c r="G9" s="7">
        <f t="shared" ref="G9:G16" si="3">+E9/2</f>
        <v>3439.5</v>
      </c>
      <c r="H9" s="7">
        <f t="shared" ref="H9:H16" si="4">+F9/2</f>
        <v>110.46</v>
      </c>
      <c r="I9" s="7"/>
      <c r="J9" s="7"/>
      <c r="K9" s="7">
        <f t="shared" ref="K9:K16" si="5">G9-H9+I9-J9</f>
        <v>3329.04</v>
      </c>
      <c r="L9" s="13"/>
      <c r="M9" s="19"/>
      <c r="N9" s="19"/>
      <c r="O9" s="19"/>
      <c r="P9" s="19"/>
    </row>
    <row r="10" spans="2:16" ht="51" x14ac:dyDescent="0.2">
      <c r="B10" s="83" t="s">
        <v>269</v>
      </c>
      <c r="D10" s="87" t="s">
        <v>106</v>
      </c>
      <c r="E10" s="7">
        <v>10111.709999999999</v>
      </c>
      <c r="F10" s="35">
        <v>851.63</v>
      </c>
      <c r="G10" s="7">
        <f t="shared" si="3"/>
        <v>5055.8549999999996</v>
      </c>
      <c r="H10" s="7">
        <f t="shared" si="4"/>
        <v>425.815</v>
      </c>
      <c r="I10" s="7"/>
      <c r="J10" s="7"/>
      <c r="K10" s="7">
        <f>G10-H10+I10-J10</f>
        <v>4630.04</v>
      </c>
      <c r="L10" s="13"/>
    </row>
    <row r="11" spans="2:16" ht="24" x14ac:dyDescent="0.2">
      <c r="B11" s="83" t="s">
        <v>193</v>
      </c>
      <c r="C11" s="27"/>
      <c r="D11" s="66" t="s">
        <v>76</v>
      </c>
      <c r="E11" s="7">
        <v>10111.709999999999</v>
      </c>
      <c r="F11" s="35">
        <v>851.63</v>
      </c>
      <c r="G11" s="7">
        <f t="shared" si="3"/>
        <v>5055.8549999999996</v>
      </c>
      <c r="H11" s="7">
        <f t="shared" si="4"/>
        <v>425.815</v>
      </c>
      <c r="I11" s="7"/>
      <c r="J11" s="7"/>
      <c r="K11" s="7">
        <f t="shared" si="5"/>
        <v>4630.04</v>
      </c>
      <c r="L11" s="13"/>
      <c r="M11" s="19"/>
      <c r="N11" s="19"/>
      <c r="O11" s="19"/>
      <c r="P11" s="19"/>
    </row>
    <row r="12" spans="2:16" ht="36" x14ac:dyDescent="0.2">
      <c r="B12" s="2" t="s">
        <v>191</v>
      </c>
      <c r="C12" s="27"/>
      <c r="D12" s="66" t="s">
        <v>373</v>
      </c>
      <c r="E12" s="65">
        <v>6879</v>
      </c>
      <c r="F12" s="48">
        <v>220.92</v>
      </c>
      <c r="G12" s="7">
        <f t="shared" si="3"/>
        <v>3439.5</v>
      </c>
      <c r="H12" s="7">
        <f t="shared" si="4"/>
        <v>110.46</v>
      </c>
      <c r="I12" s="7"/>
      <c r="J12" s="7"/>
      <c r="K12" s="7">
        <f t="shared" si="5"/>
        <v>3329.04</v>
      </c>
      <c r="L12" s="13"/>
      <c r="M12" s="19"/>
      <c r="N12" s="19"/>
      <c r="O12" s="19"/>
      <c r="P12" s="19"/>
    </row>
    <row r="13" spans="2:16" ht="24" x14ac:dyDescent="0.2">
      <c r="B13" s="83" t="s">
        <v>194</v>
      </c>
      <c r="C13" s="27"/>
      <c r="D13" s="66" t="s">
        <v>374</v>
      </c>
      <c r="E13" s="65">
        <v>7735.75</v>
      </c>
      <c r="F13" s="48">
        <v>567.66999999999996</v>
      </c>
      <c r="G13" s="7">
        <f t="shared" si="3"/>
        <v>3867.875</v>
      </c>
      <c r="H13" s="7">
        <f t="shared" si="4"/>
        <v>283.83499999999998</v>
      </c>
      <c r="I13" s="7"/>
      <c r="J13" s="7"/>
      <c r="K13" s="7">
        <f t="shared" si="5"/>
        <v>3584.04</v>
      </c>
      <c r="L13" s="13"/>
      <c r="M13" s="19"/>
      <c r="N13" s="19"/>
      <c r="O13" s="19"/>
      <c r="P13" s="19"/>
    </row>
    <row r="14" spans="2:16" s="65" customFormat="1" ht="36" customHeight="1" x14ac:dyDescent="0.2">
      <c r="B14" s="65" t="s">
        <v>305</v>
      </c>
      <c r="C14" s="101"/>
      <c r="D14" s="66" t="s">
        <v>391</v>
      </c>
      <c r="E14" s="7">
        <v>10111.709999999999</v>
      </c>
      <c r="F14" s="35">
        <v>851.63</v>
      </c>
      <c r="G14" s="85">
        <f>E14/2</f>
        <v>5055.8549999999996</v>
      </c>
      <c r="H14" s="85">
        <f>F14/2</f>
        <v>425.815</v>
      </c>
      <c r="I14" s="85"/>
      <c r="J14" s="85"/>
      <c r="K14" s="85">
        <f>G14-H14+I14-J14</f>
        <v>4630.04</v>
      </c>
      <c r="L14" s="100"/>
    </row>
    <row r="15" spans="2:16" ht="24" x14ac:dyDescent="0.2">
      <c r="B15" s="83" t="s">
        <v>195</v>
      </c>
      <c r="C15" s="27"/>
      <c r="D15" s="66" t="s">
        <v>394</v>
      </c>
      <c r="E15" s="7">
        <v>13426.8</v>
      </c>
      <c r="F15" s="35">
        <v>1426.8</v>
      </c>
      <c r="G15" s="7">
        <f t="shared" si="3"/>
        <v>6713.4</v>
      </c>
      <c r="H15" s="7">
        <f t="shared" si="4"/>
        <v>713.4</v>
      </c>
      <c r="I15" s="7"/>
      <c r="J15" s="7"/>
      <c r="K15" s="7">
        <f t="shared" si="5"/>
        <v>6000</v>
      </c>
      <c r="L15" s="13"/>
      <c r="M15" s="19"/>
      <c r="N15" s="19"/>
      <c r="O15" s="19"/>
      <c r="P15" s="19"/>
    </row>
    <row r="16" spans="2:16" ht="24" x14ac:dyDescent="0.2">
      <c r="B16" s="16" t="s">
        <v>196</v>
      </c>
      <c r="C16" s="27"/>
      <c r="D16" s="66" t="s">
        <v>77</v>
      </c>
      <c r="E16" s="7">
        <v>15361.5</v>
      </c>
      <c r="F16" s="35">
        <v>1840.05</v>
      </c>
      <c r="G16" s="7">
        <f t="shared" si="3"/>
        <v>7680.75</v>
      </c>
      <c r="H16" s="7">
        <f t="shared" si="4"/>
        <v>920.02499999999998</v>
      </c>
      <c r="I16" s="7"/>
      <c r="J16" s="7"/>
      <c r="K16" s="7">
        <f t="shared" si="5"/>
        <v>6760.7250000000004</v>
      </c>
      <c r="L16" s="13"/>
      <c r="M16" s="19"/>
      <c r="N16" s="33"/>
      <c r="O16" s="33"/>
      <c r="P16" s="19"/>
    </row>
    <row r="17" spans="1:11" ht="21.95" customHeight="1" x14ac:dyDescent="0.2">
      <c r="D17" s="32" t="s">
        <v>6</v>
      </c>
      <c r="E17" s="33">
        <f t="shared" ref="E17:K17" si="6">SUM(E8:E16)</f>
        <v>110930.14</v>
      </c>
      <c r="F17" s="54">
        <f t="shared" si="6"/>
        <v>11936.739999999998</v>
      </c>
      <c r="G17" s="33">
        <f t="shared" si="6"/>
        <v>55465.07</v>
      </c>
      <c r="H17" s="33">
        <f t="shared" si="6"/>
        <v>5968.369999999999</v>
      </c>
      <c r="I17" s="33">
        <f t="shared" si="6"/>
        <v>0</v>
      </c>
      <c r="J17" s="33">
        <f t="shared" si="6"/>
        <v>0</v>
      </c>
      <c r="K17" s="33">
        <f t="shared" si="6"/>
        <v>49496.700000000004</v>
      </c>
    </row>
    <row r="18" spans="1:11" ht="21.95" customHeight="1" x14ac:dyDescent="0.2"/>
    <row r="19" spans="1:11" x14ac:dyDescent="0.2">
      <c r="A19" s="67"/>
    </row>
  </sheetData>
  <sortState xmlns:xlrd2="http://schemas.microsoft.com/office/spreadsheetml/2017/richdata2" ref="A9:P17">
    <sortCondition ref="B9:B17"/>
  </sortState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S60"/>
  <sheetViews>
    <sheetView zoomScale="80" zoomScaleNormal="80" workbookViewId="0">
      <selection activeCell="N25" sqref="N1:S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8" width="11.42578125" style="14"/>
    <col min="19" max="19" width="12.28515625" style="14" bestFit="1" customWidth="1"/>
    <col min="20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79</v>
      </c>
      <c r="F2" s="19"/>
      <c r="G2" s="19"/>
      <c r="H2" s="19"/>
      <c r="I2" s="19"/>
      <c r="J2" s="19"/>
      <c r="K2" s="19"/>
      <c r="L2" s="19"/>
      <c r="M2" s="22" t="str">
        <f>+H.MPAL!L2</f>
        <v>15 DE ABRIL 2021</v>
      </c>
    </row>
    <row r="3" spans="2:13" x14ac:dyDescent="0.2">
      <c r="E3" s="22" t="str">
        <f>PRESIDENCIA!E3</f>
        <v>PRIMERA QUINCENA DE ABRIL DE 2021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7" t="s">
        <v>3</v>
      </c>
      <c r="F4" s="57" t="s">
        <v>28</v>
      </c>
      <c r="G4" s="47" t="s">
        <v>33</v>
      </c>
      <c r="H4" s="24" t="s">
        <v>3</v>
      </c>
      <c r="I4" s="24" t="s">
        <v>28</v>
      </c>
      <c r="J4" s="25" t="s">
        <v>33</v>
      </c>
      <c r="K4" s="26" t="s">
        <v>24</v>
      </c>
      <c r="L4" s="24" t="s">
        <v>4</v>
      </c>
      <c r="M4" s="23" t="s">
        <v>5</v>
      </c>
    </row>
    <row r="5" spans="2:13" ht="24.75" customHeight="1" x14ac:dyDescent="0.2">
      <c r="B5" s="16" t="s">
        <v>199</v>
      </c>
      <c r="C5" s="27"/>
      <c r="D5" s="110" t="s">
        <v>80</v>
      </c>
      <c r="E5" s="35">
        <v>23787.57</v>
      </c>
      <c r="F5" s="35">
        <v>3639.86</v>
      </c>
      <c r="G5" s="35"/>
      <c r="H5" s="7">
        <f t="shared" ref="H5" si="0">+E5/2</f>
        <v>11893.785</v>
      </c>
      <c r="I5" s="7">
        <f t="shared" ref="I5:J5" si="1">+F5/2</f>
        <v>1819.93</v>
      </c>
      <c r="J5" s="7">
        <f t="shared" si="1"/>
        <v>0</v>
      </c>
      <c r="K5" s="28"/>
      <c r="L5" s="7">
        <f>H5-I5+J5-K5</f>
        <v>10073.855</v>
      </c>
      <c r="M5" s="13"/>
    </row>
    <row r="6" spans="2:13" ht="24.75" customHeight="1" x14ac:dyDescent="0.2">
      <c r="B6" s="12" t="s">
        <v>383</v>
      </c>
      <c r="C6" s="72"/>
      <c r="D6" s="110" t="s">
        <v>88</v>
      </c>
      <c r="E6" s="35">
        <v>14123.28</v>
      </c>
      <c r="F6" s="35">
        <v>1575.57</v>
      </c>
      <c r="G6" s="35"/>
      <c r="H6" s="7">
        <f t="shared" ref="H6:H52" si="2">+E6/2</f>
        <v>7061.64</v>
      </c>
      <c r="I6" s="7">
        <f t="shared" ref="I6:I52" si="3">+F6/2</f>
        <v>787.78499999999997</v>
      </c>
      <c r="J6" s="7">
        <f t="shared" ref="J6:J52" si="4">+G6/2</f>
        <v>0</v>
      </c>
      <c r="K6" s="28"/>
      <c r="L6" s="7">
        <f>H6-I6+J6-K6</f>
        <v>6273.8550000000005</v>
      </c>
      <c r="M6" s="13"/>
    </row>
    <row r="7" spans="2:13" ht="24.75" customHeight="1" x14ac:dyDescent="0.2">
      <c r="B7" s="16" t="s">
        <v>201</v>
      </c>
      <c r="C7" s="27"/>
      <c r="D7" s="110" t="s">
        <v>82</v>
      </c>
      <c r="E7" s="35">
        <v>8895.58</v>
      </c>
      <c r="F7" s="35">
        <v>693.86</v>
      </c>
      <c r="G7" s="35"/>
      <c r="H7" s="7">
        <f t="shared" si="2"/>
        <v>4447.79</v>
      </c>
      <c r="I7" s="7">
        <f t="shared" si="3"/>
        <v>346.93</v>
      </c>
      <c r="J7" s="7">
        <f t="shared" si="4"/>
        <v>0</v>
      </c>
      <c r="K7" s="28"/>
      <c r="L7" s="7">
        <f>H7-I7+J7-K7</f>
        <v>4100.8599999999997</v>
      </c>
      <c r="M7" s="13"/>
    </row>
    <row r="8" spans="2:13" ht="22.5" x14ac:dyDescent="0.2">
      <c r="B8" s="12" t="s">
        <v>273</v>
      </c>
      <c r="C8" s="72"/>
      <c r="D8" s="70" t="s">
        <v>163</v>
      </c>
      <c r="E8" s="50">
        <v>7735.75</v>
      </c>
      <c r="F8" s="51">
        <v>567.66999999999996</v>
      </c>
      <c r="G8" s="51"/>
      <c r="H8" s="52">
        <f t="shared" ref="H8:I8" si="5">+E8/2</f>
        <v>3867.875</v>
      </c>
      <c r="I8" s="52">
        <f t="shared" si="5"/>
        <v>283.83499999999998</v>
      </c>
      <c r="J8" s="7"/>
      <c r="K8" s="7"/>
      <c r="L8" s="7">
        <f>+H8-I8+J8-K8</f>
        <v>3584.04</v>
      </c>
      <c r="M8" s="13"/>
    </row>
    <row r="9" spans="2:13" ht="24.75" customHeight="1" x14ac:dyDescent="0.2">
      <c r="B9" s="12" t="s">
        <v>243</v>
      </c>
      <c r="C9" s="73"/>
      <c r="D9" s="111" t="s">
        <v>18</v>
      </c>
      <c r="E9" s="48">
        <v>6879</v>
      </c>
      <c r="F9" s="48">
        <v>220.92</v>
      </c>
      <c r="G9" s="35"/>
      <c r="H9" s="7">
        <f t="shared" si="2"/>
        <v>3439.5</v>
      </c>
      <c r="I9" s="7">
        <f t="shared" si="3"/>
        <v>110.46</v>
      </c>
      <c r="J9" s="7">
        <f t="shared" si="4"/>
        <v>0</v>
      </c>
      <c r="K9" s="28"/>
      <c r="L9" s="7">
        <f>H9-I9+J9-K9</f>
        <v>3329.04</v>
      </c>
      <c r="M9" s="13"/>
    </row>
    <row r="10" spans="2:13" ht="24.75" customHeight="1" x14ac:dyDescent="0.2">
      <c r="B10" s="12" t="s">
        <v>252</v>
      </c>
      <c r="C10" s="72"/>
      <c r="D10" s="110" t="s">
        <v>19</v>
      </c>
      <c r="E10" s="35">
        <v>8374.32</v>
      </c>
      <c r="F10" s="35">
        <v>637.15</v>
      </c>
      <c r="G10" s="35"/>
      <c r="H10" s="7">
        <f t="shared" si="2"/>
        <v>4187.16</v>
      </c>
      <c r="I10" s="7">
        <f t="shared" si="3"/>
        <v>318.57499999999999</v>
      </c>
      <c r="J10" s="7">
        <f t="shared" si="4"/>
        <v>0</v>
      </c>
      <c r="K10" s="7"/>
      <c r="L10" s="7">
        <f>+H10-I10+J10-K10</f>
        <v>3868.585</v>
      </c>
      <c r="M10" s="13"/>
    </row>
    <row r="11" spans="2:13" ht="24.75" customHeight="1" x14ac:dyDescent="0.2">
      <c r="B11" s="30" t="s">
        <v>220</v>
      </c>
      <c r="C11" s="27"/>
      <c r="D11" s="110" t="s">
        <v>94</v>
      </c>
      <c r="E11" s="35">
        <v>13614.64</v>
      </c>
      <c r="F11" s="35">
        <v>1466.92</v>
      </c>
      <c r="G11" s="35"/>
      <c r="H11" s="7">
        <f t="shared" si="2"/>
        <v>6807.32</v>
      </c>
      <c r="I11" s="7">
        <f t="shared" si="3"/>
        <v>733.46</v>
      </c>
      <c r="J11" s="7">
        <f t="shared" si="4"/>
        <v>0</v>
      </c>
      <c r="K11" s="28"/>
      <c r="L11" s="7">
        <f>H11-I11+J11-K11</f>
        <v>6073.86</v>
      </c>
      <c r="M11" s="13"/>
    </row>
    <row r="12" spans="2:13" ht="24.75" customHeight="1" x14ac:dyDescent="0.2">
      <c r="B12" s="12" t="s">
        <v>264</v>
      </c>
      <c r="C12" s="73"/>
      <c r="D12" s="110" t="s">
        <v>160</v>
      </c>
      <c r="E12" s="48">
        <v>6879</v>
      </c>
      <c r="F12" s="48">
        <v>220.92</v>
      </c>
      <c r="G12" s="35"/>
      <c r="H12" s="7">
        <f t="shared" si="2"/>
        <v>3439.5</v>
      </c>
      <c r="I12" s="7">
        <f t="shared" si="3"/>
        <v>110.46</v>
      </c>
      <c r="J12" s="7">
        <f t="shared" si="4"/>
        <v>0</v>
      </c>
      <c r="K12" s="7"/>
      <c r="L12" s="7">
        <f>+H12-I12+J12-K12</f>
        <v>3329.04</v>
      </c>
      <c r="M12" s="13"/>
    </row>
    <row r="13" spans="2:13" ht="24.75" customHeight="1" x14ac:dyDescent="0.2">
      <c r="B13" s="12" t="s">
        <v>240</v>
      </c>
      <c r="C13" s="73"/>
      <c r="D13" s="111" t="s">
        <v>103</v>
      </c>
      <c r="E13" s="48">
        <v>7735.75</v>
      </c>
      <c r="F13" s="48">
        <v>567.66999999999996</v>
      </c>
      <c r="G13" s="35"/>
      <c r="H13" s="7">
        <f t="shared" si="2"/>
        <v>3867.875</v>
      </c>
      <c r="I13" s="7">
        <f t="shared" si="3"/>
        <v>283.83499999999998</v>
      </c>
      <c r="J13" s="7">
        <f t="shared" si="4"/>
        <v>0</v>
      </c>
      <c r="K13" s="28"/>
      <c r="L13" s="7">
        <f>H13-I13+J13-K13</f>
        <v>3584.04</v>
      </c>
      <c r="M13" s="13"/>
    </row>
    <row r="14" spans="2:13" ht="24.75" customHeight="1" x14ac:dyDescent="0.2">
      <c r="B14" s="16" t="s">
        <v>230</v>
      </c>
      <c r="C14" s="16"/>
      <c r="D14" s="111" t="s">
        <v>97</v>
      </c>
      <c r="E14" s="48">
        <v>7735.75</v>
      </c>
      <c r="F14" s="48">
        <v>567.66999999999996</v>
      </c>
      <c r="G14" s="35"/>
      <c r="H14" s="7">
        <f t="shared" si="2"/>
        <v>3867.875</v>
      </c>
      <c r="I14" s="7">
        <f t="shared" si="3"/>
        <v>283.83499999999998</v>
      </c>
      <c r="J14" s="7">
        <f t="shared" si="4"/>
        <v>0</v>
      </c>
      <c r="K14" s="28"/>
      <c r="L14" s="7">
        <f>H14-I14+J14-K14</f>
        <v>3584.04</v>
      </c>
      <c r="M14" s="13"/>
    </row>
    <row r="15" spans="2:13" ht="24.75" customHeight="1" x14ac:dyDescent="0.2">
      <c r="B15" s="16" t="s">
        <v>233</v>
      </c>
      <c r="C15" s="27"/>
      <c r="D15" s="110" t="s">
        <v>367</v>
      </c>
      <c r="E15" s="35">
        <v>9190.56</v>
      </c>
      <c r="F15" s="35">
        <v>725.96</v>
      </c>
      <c r="G15" s="35"/>
      <c r="H15" s="7">
        <f t="shared" si="2"/>
        <v>4595.28</v>
      </c>
      <c r="I15" s="7">
        <f t="shared" si="3"/>
        <v>362.98</v>
      </c>
      <c r="J15" s="7">
        <f t="shared" si="4"/>
        <v>0</v>
      </c>
      <c r="K15" s="28"/>
      <c r="L15" s="7">
        <f>H15-I15+J15-K15</f>
        <v>4232.2999999999993</v>
      </c>
      <c r="M15" s="13"/>
    </row>
    <row r="16" spans="2:13" ht="21.95" customHeight="1" x14ac:dyDescent="0.2">
      <c r="B16" s="12" t="s">
        <v>263</v>
      </c>
      <c r="C16" s="73"/>
      <c r="D16" s="111" t="s">
        <v>91</v>
      </c>
      <c r="E16" s="35">
        <v>5780.94</v>
      </c>
      <c r="F16" s="35">
        <v>60.36</v>
      </c>
      <c r="G16" s="35"/>
      <c r="H16" s="7">
        <f t="shared" si="2"/>
        <v>2890.47</v>
      </c>
      <c r="I16" s="7">
        <f t="shared" si="3"/>
        <v>30.18</v>
      </c>
      <c r="J16" s="7"/>
      <c r="K16" s="7"/>
      <c r="L16" s="7">
        <f>+H16-I16+J16-K16</f>
        <v>2860.29</v>
      </c>
      <c r="M16" s="13"/>
    </row>
    <row r="17" spans="2:19" ht="22.5" x14ac:dyDescent="0.2">
      <c r="B17" s="12" t="s">
        <v>271</v>
      </c>
      <c r="C17" s="72"/>
      <c r="D17" s="70" t="s">
        <v>374</v>
      </c>
      <c r="E17" s="35">
        <v>7735.75</v>
      </c>
      <c r="F17" s="35">
        <v>567.66999999999996</v>
      </c>
      <c r="G17" s="35"/>
      <c r="H17" s="7">
        <f t="shared" ref="H17:I17" si="6">+E17/2</f>
        <v>3867.875</v>
      </c>
      <c r="I17" s="7">
        <f t="shared" si="6"/>
        <v>283.83499999999998</v>
      </c>
      <c r="J17" s="7"/>
      <c r="K17" s="7"/>
      <c r="L17" s="7">
        <f>+H17-I17+J17-K17</f>
        <v>3584.04</v>
      </c>
      <c r="M17" s="13"/>
    </row>
    <row r="18" spans="2:19" ht="33.75" x14ac:dyDescent="0.2">
      <c r="B18" s="12" t="s">
        <v>257</v>
      </c>
      <c r="C18" s="72"/>
      <c r="D18" s="110" t="s">
        <v>158</v>
      </c>
      <c r="E18" s="35">
        <v>6879</v>
      </c>
      <c r="F18" s="35">
        <v>220.92</v>
      </c>
      <c r="G18" s="35"/>
      <c r="H18" s="7">
        <f t="shared" si="2"/>
        <v>3439.5</v>
      </c>
      <c r="I18" s="7">
        <f t="shared" si="3"/>
        <v>110.46</v>
      </c>
      <c r="J18" s="7">
        <f t="shared" si="4"/>
        <v>0</v>
      </c>
      <c r="K18" s="7"/>
      <c r="L18" s="7">
        <f>+H18-I18+J18-K18</f>
        <v>3329.04</v>
      </c>
      <c r="M18" s="13"/>
    </row>
    <row r="19" spans="2:19" ht="21.95" customHeight="1" x14ac:dyDescent="0.2">
      <c r="B19" s="12" t="s">
        <v>249</v>
      </c>
      <c r="C19" s="72"/>
      <c r="D19" s="110" t="s">
        <v>16</v>
      </c>
      <c r="E19" s="35">
        <v>2175</v>
      </c>
      <c r="F19" s="35"/>
      <c r="G19" s="35">
        <v>296.5</v>
      </c>
      <c r="H19" s="7">
        <f t="shared" si="2"/>
        <v>1087.5</v>
      </c>
      <c r="I19" s="7">
        <f t="shared" si="3"/>
        <v>0</v>
      </c>
      <c r="J19" s="7">
        <f t="shared" si="4"/>
        <v>148.25</v>
      </c>
      <c r="K19" s="7"/>
      <c r="L19" s="7">
        <f>+H19-I19+J19-K19</f>
        <v>1235.75</v>
      </c>
      <c r="M19" s="13"/>
    </row>
    <row r="20" spans="2:19" ht="21.95" customHeight="1" x14ac:dyDescent="0.2">
      <c r="B20" s="12" t="s">
        <v>247</v>
      </c>
      <c r="C20" s="72"/>
      <c r="D20" s="110" t="s">
        <v>12</v>
      </c>
      <c r="E20" s="35">
        <v>2500</v>
      </c>
      <c r="F20" s="35"/>
      <c r="G20" s="35">
        <v>275.75</v>
      </c>
      <c r="H20" s="7">
        <f t="shared" si="2"/>
        <v>1250</v>
      </c>
      <c r="I20" s="7">
        <f t="shared" si="3"/>
        <v>0</v>
      </c>
      <c r="J20" s="7">
        <f t="shared" si="4"/>
        <v>137.875</v>
      </c>
      <c r="K20" s="7"/>
      <c r="L20" s="7">
        <f>+H20-I20+J20-K20</f>
        <v>1387.875</v>
      </c>
      <c r="M20" s="13"/>
    </row>
    <row r="21" spans="2:19" s="65" customFormat="1" ht="24.95" customHeight="1" x14ac:dyDescent="0.2">
      <c r="B21" s="12" t="s">
        <v>221</v>
      </c>
      <c r="C21" s="16"/>
      <c r="D21" s="111" t="s">
        <v>94</v>
      </c>
      <c r="E21" s="35">
        <v>13614.64</v>
      </c>
      <c r="F21" s="35">
        <v>1466.92</v>
      </c>
      <c r="G21" s="35"/>
      <c r="H21" s="7">
        <f t="shared" si="2"/>
        <v>6807.32</v>
      </c>
      <c r="I21" s="7">
        <f t="shared" si="3"/>
        <v>733.46</v>
      </c>
      <c r="J21" s="7">
        <f t="shared" si="4"/>
        <v>0</v>
      </c>
      <c r="K21" s="28"/>
      <c r="L21" s="7">
        <f>H21-I21+J21-K21</f>
        <v>6073.86</v>
      </c>
      <c r="M21" s="13"/>
      <c r="N21" s="14"/>
      <c r="O21" s="14"/>
      <c r="P21" s="14"/>
      <c r="Q21" s="14"/>
      <c r="R21" s="14"/>
      <c r="S21" s="14"/>
    </row>
    <row r="22" spans="2:19" ht="21.95" customHeight="1" x14ac:dyDescent="0.2">
      <c r="B22" s="65" t="s">
        <v>225</v>
      </c>
      <c r="C22" s="27"/>
      <c r="D22" s="110" t="s">
        <v>367</v>
      </c>
      <c r="E22" s="48">
        <v>6879</v>
      </c>
      <c r="F22" s="48">
        <v>220.92</v>
      </c>
      <c r="G22" s="35"/>
      <c r="H22" s="7">
        <f t="shared" si="2"/>
        <v>3439.5</v>
      </c>
      <c r="I22" s="7">
        <f t="shared" si="3"/>
        <v>110.46</v>
      </c>
      <c r="J22" s="7">
        <f t="shared" si="4"/>
        <v>0</v>
      </c>
      <c r="K22" s="28"/>
      <c r="L22" s="7">
        <f>H22-I22+J22-K22</f>
        <v>3329.04</v>
      </c>
      <c r="M22" s="13"/>
    </row>
    <row r="23" spans="2:19" ht="24.75" customHeight="1" x14ac:dyDescent="0.2">
      <c r="B23" s="16" t="s">
        <v>217</v>
      </c>
      <c r="C23" s="27"/>
      <c r="D23" s="110" t="s">
        <v>91</v>
      </c>
      <c r="E23" s="7">
        <v>5780.94</v>
      </c>
      <c r="F23" s="7">
        <v>60.36</v>
      </c>
      <c r="G23" s="7"/>
      <c r="H23" s="7">
        <f t="shared" si="2"/>
        <v>2890.47</v>
      </c>
      <c r="I23" s="7">
        <f t="shared" si="3"/>
        <v>30.18</v>
      </c>
      <c r="J23" s="7">
        <f t="shared" si="4"/>
        <v>0</v>
      </c>
      <c r="K23" s="28"/>
      <c r="L23" s="7">
        <f>H23-I23+J23-K23</f>
        <v>2860.29</v>
      </c>
      <c r="M23" s="13"/>
      <c r="N23" s="65"/>
      <c r="O23" s="65"/>
      <c r="P23" s="65"/>
      <c r="Q23" s="65"/>
      <c r="R23" s="65"/>
      <c r="S23" s="65"/>
    </row>
    <row r="24" spans="2:19" ht="24.75" customHeight="1" x14ac:dyDescent="0.2">
      <c r="B24" s="12" t="s">
        <v>255</v>
      </c>
      <c r="C24" s="72"/>
      <c r="D24" s="110" t="s">
        <v>141</v>
      </c>
      <c r="E24" s="35">
        <v>6701.62</v>
      </c>
      <c r="F24" s="35">
        <v>201.62</v>
      </c>
      <c r="G24" s="35"/>
      <c r="H24" s="7">
        <f t="shared" si="2"/>
        <v>3350.81</v>
      </c>
      <c r="I24" s="7">
        <f t="shared" si="3"/>
        <v>100.81</v>
      </c>
      <c r="J24" s="7">
        <f t="shared" si="4"/>
        <v>0</v>
      </c>
      <c r="K24" s="7"/>
      <c r="L24" s="7">
        <f>+H24-I24+J24-K24</f>
        <v>3250</v>
      </c>
      <c r="M24" s="13"/>
    </row>
    <row r="25" spans="2:19" ht="31.5" customHeight="1" x14ac:dyDescent="0.2">
      <c r="B25" s="83" t="s">
        <v>268</v>
      </c>
      <c r="D25" s="116" t="s">
        <v>374</v>
      </c>
      <c r="E25" s="48">
        <v>8308.01</v>
      </c>
      <c r="F25" s="48">
        <v>629.92999999999995</v>
      </c>
      <c r="G25" s="48"/>
      <c r="H25" s="7">
        <f t="shared" ref="H25:I25" si="7">+E25/2</f>
        <v>4154.0050000000001</v>
      </c>
      <c r="I25" s="7">
        <f t="shared" si="7"/>
        <v>314.96499999999997</v>
      </c>
      <c r="J25" s="7"/>
      <c r="K25" s="7"/>
      <c r="L25" s="7">
        <f>H25-I25+J25-K25</f>
        <v>3839.04</v>
      </c>
      <c r="M25" s="13"/>
    </row>
    <row r="26" spans="2:19" ht="24.75" customHeight="1" x14ac:dyDescent="0.2">
      <c r="B26" s="16" t="s">
        <v>205</v>
      </c>
      <c r="C26" s="27"/>
      <c r="D26" s="110" t="s">
        <v>85</v>
      </c>
      <c r="E26" s="35">
        <v>7676.71</v>
      </c>
      <c r="F26" s="35">
        <v>561.25</v>
      </c>
      <c r="G26" s="35"/>
      <c r="H26" s="7">
        <f t="shared" si="2"/>
        <v>3838.355</v>
      </c>
      <c r="I26" s="7">
        <f t="shared" si="3"/>
        <v>280.625</v>
      </c>
      <c r="J26" s="7">
        <f t="shared" si="4"/>
        <v>0</v>
      </c>
      <c r="K26" s="28"/>
      <c r="L26" s="7">
        <f>H26-I26+J26-K26</f>
        <v>3557.73</v>
      </c>
      <c r="M26" s="13"/>
    </row>
    <row r="27" spans="2:19" ht="24.75" customHeight="1" x14ac:dyDescent="0.2">
      <c r="B27" s="16" t="s">
        <v>239</v>
      </c>
      <c r="C27" s="27"/>
      <c r="D27" s="110" t="s">
        <v>102</v>
      </c>
      <c r="E27" s="35">
        <v>8895.58</v>
      </c>
      <c r="F27" s="35">
        <v>693.86</v>
      </c>
      <c r="G27" s="35"/>
      <c r="H27" s="7">
        <f t="shared" si="2"/>
        <v>4447.79</v>
      </c>
      <c r="I27" s="7">
        <f t="shared" si="3"/>
        <v>346.93</v>
      </c>
      <c r="J27" s="7">
        <f t="shared" si="4"/>
        <v>0</v>
      </c>
      <c r="K27" s="28"/>
      <c r="L27" s="7">
        <f>H27-I27+J27-K27</f>
        <v>4100.8599999999997</v>
      </c>
      <c r="M27" s="13"/>
    </row>
    <row r="28" spans="2:19" ht="24.75" customHeight="1" x14ac:dyDescent="0.2">
      <c r="B28" s="12" t="s">
        <v>219</v>
      </c>
      <c r="C28" s="72"/>
      <c r="D28" s="110" t="s">
        <v>93</v>
      </c>
      <c r="E28" s="35">
        <v>8895.58</v>
      </c>
      <c r="F28" s="35">
        <v>693.86</v>
      </c>
      <c r="G28" s="35"/>
      <c r="H28" s="7">
        <f t="shared" si="2"/>
        <v>4447.79</v>
      </c>
      <c r="I28" s="7">
        <f t="shared" si="3"/>
        <v>346.93</v>
      </c>
      <c r="J28" s="7">
        <f t="shared" si="4"/>
        <v>0</v>
      </c>
      <c r="K28" s="28"/>
      <c r="L28" s="7">
        <f>H28-I28+J28-K28</f>
        <v>4100.8599999999997</v>
      </c>
      <c r="M28" s="13"/>
    </row>
    <row r="29" spans="2:19" ht="21.95" customHeight="1" x14ac:dyDescent="0.2">
      <c r="B29" s="65" t="s">
        <v>203</v>
      </c>
      <c r="C29" s="27"/>
      <c r="D29" s="110" t="s">
        <v>84</v>
      </c>
      <c r="E29" s="35">
        <v>12343.01</v>
      </c>
      <c r="F29" s="35">
        <v>1231.03</v>
      </c>
      <c r="G29" s="35"/>
      <c r="H29" s="7">
        <f t="shared" si="2"/>
        <v>6171.5050000000001</v>
      </c>
      <c r="I29" s="7">
        <f t="shared" si="3"/>
        <v>615.51499999999999</v>
      </c>
      <c r="J29" s="7">
        <f t="shared" si="4"/>
        <v>0</v>
      </c>
      <c r="K29" s="28"/>
      <c r="L29" s="7">
        <f t="shared" ref="L29:L31" si="8">H29-I29+J29-K29</f>
        <v>5555.99</v>
      </c>
      <c r="M29" s="13"/>
    </row>
    <row r="30" spans="2:19" ht="24.75" customHeight="1" x14ac:dyDescent="0.2">
      <c r="B30" s="16" t="s">
        <v>229</v>
      </c>
      <c r="C30" s="27"/>
      <c r="D30" s="110" t="s">
        <v>367</v>
      </c>
      <c r="E30" s="35">
        <v>6879</v>
      </c>
      <c r="F30" s="35">
        <v>220.92</v>
      </c>
      <c r="G30" s="35"/>
      <c r="H30" s="7">
        <f t="shared" si="2"/>
        <v>3439.5</v>
      </c>
      <c r="I30" s="7">
        <f t="shared" si="3"/>
        <v>110.46</v>
      </c>
      <c r="J30" s="7">
        <f t="shared" si="4"/>
        <v>0</v>
      </c>
      <c r="K30" s="28"/>
      <c r="L30" s="7">
        <f t="shared" si="8"/>
        <v>3329.04</v>
      </c>
      <c r="M30" s="13"/>
    </row>
    <row r="31" spans="2:19" ht="24.75" customHeight="1" x14ac:dyDescent="0.2">
      <c r="B31" s="12" t="s">
        <v>227</v>
      </c>
      <c r="C31" s="72"/>
      <c r="D31" s="110" t="s">
        <v>367</v>
      </c>
      <c r="E31" s="35">
        <v>10423.4</v>
      </c>
      <c r="F31" s="35">
        <v>901.5</v>
      </c>
      <c r="G31" s="35"/>
      <c r="H31" s="7">
        <f t="shared" si="2"/>
        <v>5211.7</v>
      </c>
      <c r="I31" s="7">
        <f t="shared" si="3"/>
        <v>450.75</v>
      </c>
      <c r="J31" s="7">
        <f t="shared" si="4"/>
        <v>0</v>
      </c>
      <c r="K31" s="28"/>
      <c r="L31" s="7">
        <f t="shared" si="8"/>
        <v>4760.95</v>
      </c>
      <c r="M31" s="13"/>
    </row>
    <row r="32" spans="2:19" ht="24.75" customHeight="1" x14ac:dyDescent="0.2">
      <c r="B32" s="12" t="s">
        <v>262</v>
      </c>
      <c r="C32" s="73"/>
      <c r="D32" s="111" t="s">
        <v>161</v>
      </c>
      <c r="E32" s="48">
        <v>3161.72</v>
      </c>
      <c r="F32" s="48"/>
      <c r="G32" s="35">
        <v>233.14</v>
      </c>
      <c r="H32" s="7">
        <f t="shared" si="2"/>
        <v>1580.86</v>
      </c>
      <c r="I32" s="7">
        <f t="shared" si="3"/>
        <v>0</v>
      </c>
      <c r="J32" s="7">
        <f t="shared" si="4"/>
        <v>116.57</v>
      </c>
      <c r="K32" s="7"/>
      <c r="L32" s="7">
        <f>+H32-I32+J32-K32</f>
        <v>1697.4299999999998</v>
      </c>
      <c r="M32" s="13"/>
    </row>
    <row r="33" spans="2:13" ht="24.75" customHeight="1" x14ac:dyDescent="0.2">
      <c r="B33" s="12" t="s">
        <v>209</v>
      </c>
      <c r="C33" s="72"/>
      <c r="D33" s="110" t="s">
        <v>88</v>
      </c>
      <c r="E33" s="35">
        <v>14210.7</v>
      </c>
      <c r="F33" s="35">
        <v>1594.24</v>
      </c>
      <c r="G33" s="35"/>
      <c r="H33" s="7">
        <f t="shared" si="2"/>
        <v>7105.35</v>
      </c>
      <c r="I33" s="7">
        <f t="shared" si="3"/>
        <v>797.12</v>
      </c>
      <c r="J33" s="7">
        <f t="shared" si="4"/>
        <v>0</v>
      </c>
      <c r="K33" s="28"/>
      <c r="L33" s="7">
        <f t="shared" ref="L33:L37" si="9">H33-I33+J33-K33</f>
        <v>6308.2300000000005</v>
      </c>
      <c r="M33" s="13"/>
    </row>
    <row r="34" spans="2:13" ht="21.95" customHeight="1" x14ac:dyDescent="0.2">
      <c r="B34" s="16" t="s">
        <v>234</v>
      </c>
      <c r="C34" s="27"/>
      <c r="D34" s="110" t="s">
        <v>98</v>
      </c>
      <c r="E34" s="35">
        <v>12724.5</v>
      </c>
      <c r="F34" s="35">
        <v>1299.3900000000001</v>
      </c>
      <c r="G34" s="35"/>
      <c r="H34" s="7">
        <f t="shared" si="2"/>
        <v>6362.25</v>
      </c>
      <c r="I34" s="7">
        <f t="shared" si="3"/>
        <v>649.69500000000005</v>
      </c>
      <c r="J34" s="7">
        <f t="shared" si="4"/>
        <v>0</v>
      </c>
      <c r="K34" s="28"/>
      <c r="L34" s="7">
        <f t="shared" si="9"/>
        <v>5712.5550000000003</v>
      </c>
      <c r="M34" s="13"/>
    </row>
    <row r="35" spans="2:13" ht="21.95" customHeight="1" x14ac:dyDescent="0.2">
      <c r="B35" s="12" t="s">
        <v>212</v>
      </c>
      <c r="C35" s="72"/>
      <c r="D35" s="110" t="s">
        <v>89</v>
      </c>
      <c r="E35" s="35">
        <v>9167</v>
      </c>
      <c r="F35" s="35">
        <v>723.39</v>
      </c>
      <c r="G35" s="35"/>
      <c r="H35" s="7">
        <f t="shared" si="2"/>
        <v>4583.5</v>
      </c>
      <c r="I35" s="7">
        <f t="shared" si="3"/>
        <v>361.69499999999999</v>
      </c>
      <c r="J35" s="7">
        <f t="shared" si="4"/>
        <v>0</v>
      </c>
      <c r="K35" s="28"/>
      <c r="L35" s="7">
        <f t="shared" si="9"/>
        <v>4221.8050000000003</v>
      </c>
      <c r="M35" s="13"/>
    </row>
    <row r="36" spans="2:13" ht="21.95" customHeight="1" x14ac:dyDescent="0.2">
      <c r="B36" s="14" t="s">
        <v>235</v>
      </c>
      <c r="C36" s="27"/>
      <c r="D36" s="110" t="s">
        <v>99</v>
      </c>
      <c r="E36" s="35">
        <v>8652.7099999999991</v>
      </c>
      <c r="F36" s="35">
        <v>667.44</v>
      </c>
      <c r="G36" s="35"/>
      <c r="H36" s="7">
        <f t="shared" si="2"/>
        <v>4326.3549999999996</v>
      </c>
      <c r="I36" s="7">
        <f t="shared" si="3"/>
        <v>333.72</v>
      </c>
      <c r="J36" s="7">
        <f t="shared" si="4"/>
        <v>0</v>
      </c>
      <c r="K36" s="28"/>
      <c r="L36" s="7">
        <f t="shared" si="9"/>
        <v>3992.6349999999993</v>
      </c>
      <c r="M36" s="13"/>
    </row>
    <row r="37" spans="2:13" ht="21.95" customHeight="1" x14ac:dyDescent="0.2">
      <c r="B37" s="12" t="s">
        <v>222</v>
      </c>
      <c r="C37" s="27"/>
      <c r="D37" s="110" t="s">
        <v>94</v>
      </c>
      <c r="E37" s="35">
        <v>11255.68</v>
      </c>
      <c r="F37" s="35">
        <v>1036.18</v>
      </c>
      <c r="G37" s="35"/>
      <c r="H37" s="7">
        <f t="shared" si="2"/>
        <v>5627.84</v>
      </c>
      <c r="I37" s="7">
        <f t="shared" si="3"/>
        <v>518.09</v>
      </c>
      <c r="J37" s="7">
        <f t="shared" si="4"/>
        <v>0</v>
      </c>
      <c r="K37" s="28"/>
      <c r="L37" s="7">
        <f t="shared" si="9"/>
        <v>5109.75</v>
      </c>
      <c r="M37" s="13"/>
    </row>
    <row r="38" spans="2:13" ht="21.95" customHeight="1" x14ac:dyDescent="0.2">
      <c r="B38" s="12" t="s">
        <v>248</v>
      </c>
      <c r="C38" s="72"/>
      <c r="D38" s="110" t="s">
        <v>12</v>
      </c>
      <c r="E38" s="35">
        <v>2506</v>
      </c>
      <c r="F38" s="35"/>
      <c r="G38" s="35">
        <v>275.32</v>
      </c>
      <c r="H38" s="7">
        <f t="shared" si="2"/>
        <v>1253</v>
      </c>
      <c r="I38" s="7">
        <f t="shared" si="3"/>
        <v>0</v>
      </c>
      <c r="J38" s="7">
        <f t="shared" si="4"/>
        <v>137.66</v>
      </c>
      <c r="K38" s="7"/>
      <c r="L38" s="7">
        <f>+H38-I38+J38-K38</f>
        <v>1390.66</v>
      </c>
      <c r="M38" s="13"/>
    </row>
    <row r="39" spans="2:13" ht="21.95" customHeight="1" x14ac:dyDescent="0.2">
      <c r="B39" s="65" t="s">
        <v>223</v>
      </c>
      <c r="C39" s="27"/>
      <c r="D39" s="110" t="s">
        <v>95</v>
      </c>
      <c r="E39" s="35">
        <v>6879</v>
      </c>
      <c r="F39" s="35">
        <v>220.92</v>
      </c>
      <c r="G39" s="35"/>
      <c r="H39" s="7">
        <f t="shared" si="2"/>
        <v>3439.5</v>
      </c>
      <c r="I39" s="7">
        <f t="shared" si="3"/>
        <v>110.46</v>
      </c>
      <c r="J39" s="7">
        <f t="shared" si="4"/>
        <v>0</v>
      </c>
      <c r="K39" s="28"/>
      <c r="L39" s="7">
        <f>H39-I39+J39-K39</f>
        <v>3329.04</v>
      </c>
      <c r="M39" s="13"/>
    </row>
    <row r="40" spans="2:13" ht="21.95" customHeight="1" x14ac:dyDescent="0.2">
      <c r="B40" s="12" t="s">
        <v>254</v>
      </c>
      <c r="C40" s="72"/>
      <c r="D40" s="110" t="s">
        <v>29</v>
      </c>
      <c r="E40" s="35">
        <v>5761.45</v>
      </c>
      <c r="F40" s="35">
        <v>58.24</v>
      </c>
      <c r="G40" s="35"/>
      <c r="H40" s="7">
        <f t="shared" si="2"/>
        <v>2880.7249999999999</v>
      </c>
      <c r="I40" s="7">
        <f t="shared" si="3"/>
        <v>29.12</v>
      </c>
      <c r="J40" s="7">
        <f t="shared" si="4"/>
        <v>0</v>
      </c>
      <c r="K40" s="7"/>
      <c r="L40" s="7">
        <f>+H40-I40+J40-K40</f>
        <v>2851.605</v>
      </c>
      <c r="M40" s="13"/>
    </row>
    <row r="41" spans="2:13" ht="21.95" customHeight="1" x14ac:dyDescent="0.2">
      <c r="B41" s="12" t="s">
        <v>258</v>
      </c>
      <c r="C41" s="72"/>
      <c r="D41" s="110" t="s">
        <v>159</v>
      </c>
      <c r="E41" s="35">
        <v>3971</v>
      </c>
      <c r="F41" s="35"/>
      <c r="G41" s="35">
        <v>157.19</v>
      </c>
      <c r="H41" s="7">
        <f t="shared" si="2"/>
        <v>1985.5</v>
      </c>
      <c r="I41" s="7">
        <f t="shared" si="3"/>
        <v>0</v>
      </c>
      <c r="J41" s="7">
        <f t="shared" si="4"/>
        <v>78.594999999999999</v>
      </c>
      <c r="K41" s="7"/>
      <c r="L41" s="7">
        <f>+H41-I41+J41-K41</f>
        <v>2064.0949999999998</v>
      </c>
      <c r="M41" s="13"/>
    </row>
    <row r="42" spans="2:13" ht="21.95" customHeight="1" x14ac:dyDescent="0.2">
      <c r="B42" s="65" t="s">
        <v>206</v>
      </c>
      <c r="C42" s="27"/>
      <c r="D42" s="110" t="s">
        <v>87</v>
      </c>
      <c r="E42" s="35">
        <v>13614.64</v>
      </c>
      <c r="F42" s="35">
        <v>1466.92</v>
      </c>
      <c r="G42" s="35"/>
      <c r="H42" s="7">
        <f t="shared" si="2"/>
        <v>6807.32</v>
      </c>
      <c r="I42" s="7">
        <f t="shared" si="3"/>
        <v>733.46</v>
      </c>
      <c r="J42" s="7">
        <f t="shared" si="4"/>
        <v>0</v>
      </c>
      <c r="K42" s="28"/>
      <c r="L42" s="7">
        <f>H42-I42+J42-K42</f>
        <v>6073.86</v>
      </c>
      <c r="M42" s="13"/>
    </row>
    <row r="43" spans="2:13" ht="21.95" customHeight="1" x14ac:dyDescent="0.2">
      <c r="B43" s="12" t="s">
        <v>242</v>
      </c>
      <c r="C43" s="73"/>
      <c r="D43" s="111" t="s">
        <v>104</v>
      </c>
      <c r="E43" s="35">
        <v>8895.58</v>
      </c>
      <c r="F43" s="35">
        <v>693.86</v>
      </c>
      <c r="G43" s="35"/>
      <c r="H43" s="7">
        <f t="shared" si="2"/>
        <v>4447.79</v>
      </c>
      <c r="I43" s="7">
        <f t="shared" si="3"/>
        <v>346.93</v>
      </c>
      <c r="J43" s="7">
        <f t="shared" si="4"/>
        <v>0</v>
      </c>
      <c r="K43" s="28"/>
      <c r="L43" s="7">
        <f>H43-I43+J43-K43</f>
        <v>4100.8599999999997</v>
      </c>
      <c r="M43" s="13"/>
    </row>
    <row r="44" spans="2:13" ht="21.95" customHeight="1" x14ac:dyDescent="0.2">
      <c r="B44" s="12" t="s">
        <v>256</v>
      </c>
      <c r="C44" s="72"/>
      <c r="D44" s="110" t="s">
        <v>143</v>
      </c>
      <c r="E44" s="35">
        <v>5780.94</v>
      </c>
      <c r="F44" s="35">
        <v>60.36</v>
      </c>
      <c r="G44" s="35"/>
      <c r="H44" s="7">
        <f t="shared" si="2"/>
        <v>2890.47</v>
      </c>
      <c r="I44" s="7">
        <f t="shared" si="3"/>
        <v>30.18</v>
      </c>
      <c r="J44" s="7">
        <f t="shared" si="4"/>
        <v>0</v>
      </c>
      <c r="K44" s="7"/>
      <c r="L44" s="7">
        <f>+H44-I44+J44-K44</f>
        <v>2860.29</v>
      </c>
      <c r="M44" s="13"/>
    </row>
    <row r="45" spans="2:13" ht="21.95" customHeight="1" x14ac:dyDescent="0.2">
      <c r="B45" s="16" t="s">
        <v>204</v>
      </c>
      <c r="C45" s="27"/>
      <c r="D45" s="110" t="s">
        <v>86</v>
      </c>
      <c r="E45" s="35">
        <v>9792.4599999999991</v>
      </c>
      <c r="F45" s="35">
        <v>800.55</v>
      </c>
      <c r="G45" s="35"/>
      <c r="H45" s="7">
        <f t="shared" si="2"/>
        <v>4896.2299999999996</v>
      </c>
      <c r="I45" s="7">
        <f t="shared" si="3"/>
        <v>400.27499999999998</v>
      </c>
      <c r="J45" s="7">
        <f t="shared" si="4"/>
        <v>0</v>
      </c>
      <c r="K45" s="28"/>
      <c r="L45" s="7">
        <f t="shared" ref="L45:L54" si="10">H45-I45+J45-K45</f>
        <v>4495.9549999999999</v>
      </c>
      <c r="M45" s="13"/>
    </row>
    <row r="46" spans="2:13" ht="21.95" customHeight="1" x14ac:dyDescent="0.2">
      <c r="B46" s="65" t="s">
        <v>215</v>
      </c>
      <c r="C46" s="16"/>
      <c r="D46" s="111" t="s">
        <v>83</v>
      </c>
      <c r="E46" s="35">
        <v>8895.58</v>
      </c>
      <c r="F46" s="35">
        <v>693.86</v>
      </c>
      <c r="G46" s="35"/>
      <c r="H46" s="7">
        <f t="shared" si="2"/>
        <v>4447.79</v>
      </c>
      <c r="I46" s="7">
        <f t="shared" si="3"/>
        <v>346.93</v>
      </c>
      <c r="J46" s="7">
        <f t="shared" si="4"/>
        <v>0</v>
      </c>
      <c r="K46" s="28"/>
      <c r="L46" s="7">
        <f t="shared" si="10"/>
        <v>4100.8599999999997</v>
      </c>
      <c r="M46" s="13"/>
    </row>
    <row r="47" spans="2:13" ht="21.95" customHeight="1" x14ac:dyDescent="0.2">
      <c r="B47" s="12" t="s">
        <v>260</v>
      </c>
      <c r="C47" s="72"/>
      <c r="D47" s="110" t="s">
        <v>160</v>
      </c>
      <c r="E47" s="35">
        <v>5780.94</v>
      </c>
      <c r="F47" s="35">
        <v>60.36</v>
      </c>
      <c r="G47" s="35"/>
      <c r="H47" s="7">
        <f t="shared" si="2"/>
        <v>2890.47</v>
      </c>
      <c r="I47" s="7">
        <f t="shared" si="3"/>
        <v>30.18</v>
      </c>
      <c r="J47" s="7">
        <f t="shared" si="4"/>
        <v>0</v>
      </c>
      <c r="K47" s="7"/>
      <c r="L47" s="7">
        <f t="shared" si="10"/>
        <v>2860.29</v>
      </c>
      <c r="M47" s="13"/>
    </row>
    <row r="48" spans="2:13" ht="21.95" customHeight="1" x14ac:dyDescent="0.2">
      <c r="B48" s="12" t="s">
        <v>213</v>
      </c>
      <c r="C48" s="72"/>
      <c r="D48" s="110" t="s">
        <v>89</v>
      </c>
      <c r="E48" s="35">
        <v>9167</v>
      </c>
      <c r="F48" s="35">
        <v>723.39</v>
      </c>
      <c r="G48" s="35"/>
      <c r="H48" s="7">
        <f t="shared" si="2"/>
        <v>4583.5</v>
      </c>
      <c r="I48" s="7">
        <f t="shared" si="3"/>
        <v>361.69499999999999</v>
      </c>
      <c r="J48" s="7">
        <f t="shared" si="4"/>
        <v>0</v>
      </c>
      <c r="K48" s="28"/>
      <c r="L48" s="7">
        <f t="shared" si="10"/>
        <v>4221.8050000000003</v>
      </c>
      <c r="M48" s="13"/>
    </row>
    <row r="49" spans="2:13" ht="24.95" customHeight="1" x14ac:dyDescent="0.2">
      <c r="B49" s="12" t="s">
        <v>251</v>
      </c>
      <c r="C49" s="72"/>
      <c r="D49" s="110" t="s">
        <v>18</v>
      </c>
      <c r="E49" s="35">
        <v>6443.33</v>
      </c>
      <c r="F49" s="35">
        <v>173.52</v>
      </c>
      <c r="G49" s="35"/>
      <c r="H49" s="7">
        <f t="shared" si="2"/>
        <v>3221.665</v>
      </c>
      <c r="I49" s="7">
        <f t="shared" si="3"/>
        <v>86.76</v>
      </c>
      <c r="J49" s="7">
        <f t="shared" si="4"/>
        <v>0</v>
      </c>
      <c r="K49" s="7"/>
      <c r="L49" s="7">
        <f t="shared" si="10"/>
        <v>3134.9049999999997</v>
      </c>
      <c r="M49" s="13"/>
    </row>
    <row r="50" spans="2:13" ht="21.95" customHeight="1" x14ac:dyDescent="0.2">
      <c r="B50" s="12" t="s">
        <v>259</v>
      </c>
      <c r="C50" s="72"/>
      <c r="D50" s="110" t="s">
        <v>361</v>
      </c>
      <c r="E50" s="35">
        <v>7735.75</v>
      </c>
      <c r="F50" s="35">
        <v>567.66999999999996</v>
      </c>
      <c r="G50" s="35"/>
      <c r="H50" s="7">
        <f t="shared" si="2"/>
        <v>3867.875</v>
      </c>
      <c r="I50" s="7">
        <f t="shared" si="3"/>
        <v>283.83499999999998</v>
      </c>
      <c r="J50" s="7">
        <f t="shared" si="4"/>
        <v>0</v>
      </c>
      <c r="K50" s="7"/>
      <c r="L50" s="7">
        <f t="shared" si="10"/>
        <v>3584.04</v>
      </c>
      <c r="M50" s="13"/>
    </row>
    <row r="51" spans="2:13" ht="21.95" customHeight="1" x14ac:dyDescent="0.2">
      <c r="B51" s="16" t="s">
        <v>236</v>
      </c>
      <c r="C51" s="27"/>
      <c r="D51" s="110" t="s">
        <v>100</v>
      </c>
      <c r="E51" s="35">
        <v>6879</v>
      </c>
      <c r="F51" s="35">
        <v>220.92</v>
      </c>
      <c r="G51" s="35"/>
      <c r="H51" s="7">
        <f t="shared" si="2"/>
        <v>3439.5</v>
      </c>
      <c r="I51" s="7">
        <f t="shared" si="3"/>
        <v>110.46</v>
      </c>
      <c r="J51" s="7">
        <f t="shared" si="4"/>
        <v>0</v>
      </c>
      <c r="K51" s="28"/>
      <c r="L51" s="7">
        <f t="shared" si="10"/>
        <v>3329.04</v>
      </c>
      <c r="M51" s="13"/>
    </row>
    <row r="52" spans="2:13" ht="21.95" customHeight="1" x14ac:dyDescent="0.2">
      <c r="B52" s="16" t="s">
        <v>228</v>
      </c>
      <c r="C52" s="27"/>
      <c r="D52" s="110" t="s">
        <v>367</v>
      </c>
      <c r="E52" s="35">
        <v>5709.28</v>
      </c>
      <c r="F52" s="35">
        <v>52.56</v>
      </c>
      <c r="G52" s="35"/>
      <c r="H52" s="7">
        <f t="shared" si="2"/>
        <v>2854.64</v>
      </c>
      <c r="I52" s="7">
        <f t="shared" si="3"/>
        <v>26.28</v>
      </c>
      <c r="J52" s="7">
        <f t="shared" si="4"/>
        <v>0</v>
      </c>
      <c r="K52" s="28"/>
      <c r="L52" s="7">
        <f t="shared" si="10"/>
        <v>2828.3599999999997</v>
      </c>
      <c r="M52" s="13"/>
    </row>
    <row r="53" spans="2:13" ht="21.95" customHeight="1" x14ac:dyDescent="0.2">
      <c r="B53" s="12" t="s">
        <v>272</v>
      </c>
      <c r="C53" s="72"/>
      <c r="D53" s="112" t="s">
        <v>162</v>
      </c>
      <c r="E53" s="48">
        <v>6879</v>
      </c>
      <c r="F53" s="48">
        <v>220.92</v>
      </c>
      <c r="G53" s="35"/>
      <c r="H53" s="7">
        <f t="shared" ref="H53:H54" si="11">+E53/2</f>
        <v>3439.5</v>
      </c>
      <c r="I53" s="7">
        <f t="shared" ref="I53:I54" si="12">+F53/2</f>
        <v>110.46</v>
      </c>
      <c r="J53" s="7">
        <f t="shared" ref="J53:J54" si="13">+G53/2</f>
        <v>0</v>
      </c>
      <c r="K53" s="7"/>
      <c r="L53" s="7">
        <f t="shared" si="10"/>
        <v>3329.04</v>
      </c>
      <c r="M53" s="13"/>
    </row>
    <row r="54" spans="2:13" ht="21.95" customHeight="1" x14ac:dyDescent="0.2">
      <c r="B54" s="65" t="s">
        <v>224</v>
      </c>
      <c r="C54" s="27"/>
      <c r="D54" s="110" t="s">
        <v>367</v>
      </c>
      <c r="E54" s="48">
        <v>6879</v>
      </c>
      <c r="F54" s="48">
        <v>220.92</v>
      </c>
      <c r="G54" s="35"/>
      <c r="H54" s="7">
        <f t="shared" si="11"/>
        <v>3439.5</v>
      </c>
      <c r="I54" s="7">
        <f t="shared" si="12"/>
        <v>110.46</v>
      </c>
      <c r="J54" s="7">
        <f t="shared" si="13"/>
        <v>0</v>
      </c>
      <c r="K54" s="28"/>
      <c r="L54" s="7">
        <f t="shared" si="10"/>
        <v>3329.04</v>
      </c>
      <c r="M54" s="13"/>
    </row>
    <row r="55" spans="2:13" ht="18.75" customHeight="1" x14ac:dyDescent="0.2">
      <c r="D55" s="32" t="s">
        <v>6</v>
      </c>
      <c r="E55" s="54">
        <f>SUM(E5:E36)</f>
        <v>284336.01000000007</v>
      </c>
      <c r="F55" s="54">
        <f>SUM(F5:F36)</f>
        <v>22899.750000000004</v>
      </c>
      <c r="G55" s="54">
        <f>SUM(G5:G36)</f>
        <v>805.39</v>
      </c>
      <c r="H55" s="33">
        <f>SUM(H5:H54)</f>
        <v>208580.82000000009</v>
      </c>
      <c r="I55" s="33">
        <f>SUM(I5:I54)</f>
        <v>15085.449999999999</v>
      </c>
      <c r="J55" s="33">
        <f>SUM(J5:J54)</f>
        <v>618.95000000000005</v>
      </c>
      <c r="K55" s="33">
        <f>SUM(K5:K54)</f>
        <v>0</v>
      </c>
      <c r="L55" s="33">
        <f>SUM(L5:L54)</f>
        <v>194114.31999999995</v>
      </c>
    </row>
    <row r="59" spans="2:13" x14ac:dyDescent="0.2">
      <c r="B59" s="12"/>
      <c r="C59" s="16"/>
      <c r="D59" s="16"/>
      <c r="E59" s="35">
        <v>8269.7999999999993</v>
      </c>
      <c r="F59" s="35">
        <v>733.46919999999989</v>
      </c>
    </row>
    <row r="60" spans="2:13" x14ac:dyDescent="0.2">
      <c r="B60" s="12"/>
      <c r="C60" s="16"/>
      <c r="D60" s="16"/>
      <c r="E60" s="35">
        <v>8807.4</v>
      </c>
      <c r="F60" s="35">
        <v>823.43548799999985</v>
      </c>
    </row>
  </sheetData>
  <autoFilter ref="B1:M60" xr:uid="{00000000-0009-0000-0000-000007000000}"/>
  <sortState xmlns:xlrd2="http://schemas.microsoft.com/office/spreadsheetml/2017/richdata2" ref="B6:T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N21"/>
  <sheetViews>
    <sheetView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.28515625" style="65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4" ht="15" x14ac:dyDescent="0.25">
      <c r="E2" s="21" t="s">
        <v>105</v>
      </c>
      <c r="F2" s="19"/>
      <c r="G2" s="19"/>
      <c r="H2" s="19"/>
      <c r="I2" s="21"/>
      <c r="J2" s="19"/>
      <c r="K2" s="19"/>
      <c r="L2" s="22" t="str">
        <f>+'C. GESTION INTEGRAL op'!L2</f>
        <v>15 DE ABRIL 2021</v>
      </c>
    </row>
    <row r="3" spans="2:14" x14ac:dyDescent="0.2">
      <c r="E3" s="22" t="str">
        <f>+'C. GESTION INTEGRAL op'!E3</f>
        <v>PRIMERA QUINCENA DE ABRIL DE 2021</v>
      </c>
      <c r="F3" s="19"/>
      <c r="G3" s="19"/>
      <c r="H3" s="19"/>
      <c r="I3" s="22"/>
      <c r="J3" s="19"/>
      <c r="K3" s="19"/>
    </row>
    <row r="4" spans="2:14" x14ac:dyDescent="0.2">
      <c r="E4" s="55"/>
      <c r="F4" s="19"/>
      <c r="G4" s="19"/>
      <c r="H4" s="19"/>
      <c r="I4" s="56"/>
      <c r="J4" s="19"/>
      <c r="K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7" t="s">
        <v>28</v>
      </c>
      <c r="G5" s="24" t="s">
        <v>3</v>
      </c>
      <c r="H5" s="24" t="s">
        <v>28</v>
      </c>
      <c r="I5" s="58" t="s">
        <v>33</v>
      </c>
      <c r="J5" s="24" t="s">
        <v>24</v>
      </c>
      <c r="K5" s="24" t="s">
        <v>4</v>
      </c>
      <c r="L5" s="23" t="s">
        <v>5</v>
      </c>
    </row>
    <row r="6" spans="2:14" x14ac:dyDescent="0.2">
      <c r="F6" s="48"/>
    </row>
    <row r="7" spans="2:14" ht="52.5" customHeight="1" x14ac:dyDescent="0.2">
      <c r="B7" s="83"/>
      <c r="D7" s="86" t="s">
        <v>368</v>
      </c>
      <c r="E7" s="7"/>
      <c r="F7" s="35"/>
      <c r="G7" s="7">
        <f>+E7/2/15*5</f>
        <v>0</v>
      </c>
      <c r="H7" s="7">
        <f>+F7/2/15*5</f>
        <v>0</v>
      </c>
      <c r="I7" s="7"/>
      <c r="J7" s="7"/>
      <c r="K7" s="7">
        <f>G7-H7+I7-J7</f>
        <v>0</v>
      </c>
      <c r="L7" s="13"/>
    </row>
    <row r="8" spans="2:14" ht="21.95" customHeight="1" x14ac:dyDescent="0.2">
      <c r="B8" s="12" t="s">
        <v>250</v>
      </c>
      <c r="C8" s="72"/>
      <c r="D8" s="110" t="s">
        <v>18</v>
      </c>
      <c r="E8" s="7">
        <v>11241.24</v>
      </c>
      <c r="F8" s="35">
        <v>1033.5899999999999</v>
      </c>
      <c r="G8" s="7">
        <f>+E8/2</f>
        <v>5620.62</v>
      </c>
      <c r="H8" s="7">
        <f>+F8/2</f>
        <v>516.79499999999996</v>
      </c>
      <c r="I8" s="7"/>
      <c r="J8" s="7"/>
      <c r="K8" s="7">
        <f>+G8-H8+I8-J8</f>
        <v>5103.8249999999998</v>
      </c>
      <c r="L8" s="13"/>
      <c r="N8" s="33"/>
    </row>
    <row r="9" spans="2:14" ht="51" x14ac:dyDescent="0.2">
      <c r="B9" s="83" t="s">
        <v>270</v>
      </c>
      <c r="D9" s="87" t="s">
        <v>107</v>
      </c>
      <c r="E9" s="7">
        <v>8895.58</v>
      </c>
      <c r="F9" s="35">
        <v>693.86</v>
      </c>
      <c r="G9" s="7">
        <f t="shared" ref="G9" si="0">+E9/2</f>
        <v>4447.79</v>
      </c>
      <c r="H9" s="7">
        <f t="shared" ref="H9" si="1">+F9/2</f>
        <v>346.93</v>
      </c>
      <c r="K9" s="7">
        <f>G9-H9+I9-J9</f>
        <v>4100.8599999999997</v>
      </c>
      <c r="L9" s="13"/>
    </row>
    <row r="10" spans="2:14" ht="21.95" customHeight="1" x14ac:dyDescent="0.2">
      <c r="B10" s="65" t="s">
        <v>356</v>
      </c>
      <c r="C10" s="72"/>
      <c r="D10" s="110" t="s">
        <v>90</v>
      </c>
      <c r="E10" s="7">
        <v>8895.58</v>
      </c>
      <c r="F10" s="35">
        <v>693.86</v>
      </c>
      <c r="G10" s="7">
        <f>+E10/2</f>
        <v>4447.79</v>
      </c>
      <c r="H10" s="7">
        <f>+F10/2</f>
        <v>346.93</v>
      </c>
      <c r="I10" s="7"/>
      <c r="J10" s="28"/>
      <c r="K10" s="7">
        <f>G10-H10+I10-J10</f>
        <v>4100.8599999999997</v>
      </c>
      <c r="L10" s="13"/>
    </row>
    <row r="11" spans="2:14" ht="21.95" customHeight="1" x14ac:dyDescent="0.2">
      <c r="B11" s="12"/>
      <c r="C11" s="72"/>
      <c r="D11" s="72"/>
      <c r="E11" s="89"/>
      <c r="F11" s="35"/>
      <c r="G11" s="7"/>
      <c r="H11" s="7"/>
      <c r="I11" s="7"/>
      <c r="J11" s="7"/>
      <c r="K11" s="7"/>
      <c r="L11" s="13"/>
      <c r="N11" s="33"/>
    </row>
    <row r="12" spans="2:14" ht="21.95" customHeight="1" x14ac:dyDescent="0.2">
      <c r="B12" s="12"/>
      <c r="C12" s="72"/>
      <c r="D12" s="72"/>
      <c r="E12" s="89"/>
      <c r="F12" s="35"/>
      <c r="G12" s="7">
        <f t="shared" ref="G12:H13" si="2">+E12/2</f>
        <v>0</v>
      </c>
      <c r="H12" s="7">
        <f t="shared" si="2"/>
        <v>0</v>
      </c>
      <c r="I12" s="7"/>
      <c r="J12" s="7"/>
      <c r="K12" s="7">
        <f t="shared" ref="K12:K13" si="3">+G12-H12+I12-J12</f>
        <v>0</v>
      </c>
      <c r="L12" s="13"/>
      <c r="N12" s="33"/>
    </row>
    <row r="13" spans="2:14" ht="31.5" customHeight="1" x14ac:dyDescent="0.2">
      <c r="B13" s="83"/>
      <c r="D13" s="87"/>
      <c r="E13" s="7"/>
      <c r="F13" s="35"/>
      <c r="G13" s="7">
        <f t="shared" si="2"/>
        <v>0</v>
      </c>
      <c r="H13" s="7">
        <f t="shared" si="2"/>
        <v>0</v>
      </c>
      <c r="I13" s="7"/>
      <c r="J13" s="7"/>
      <c r="K13" s="7">
        <f t="shared" si="3"/>
        <v>0</v>
      </c>
      <c r="L13" s="13"/>
    </row>
    <row r="14" spans="2:14" ht="21.95" customHeight="1" x14ac:dyDescent="0.2">
      <c r="D14" s="32" t="s">
        <v>6</v>
      </c>
      <c r="E14" s="33">
        <f>SUM(E7:E10)</f>
        <v>29032.400000000001</v>
      </c>
      <c r="F14" s="54">
        <f>SUM(F7:F10)</f>
        <v>2421.31</v>
      </c>
      <c r="G14" s="33">
        <f>SUM(G7:G13)</f>
        <v>14516.2</v>
      </c>
      <c r="H14" s="33">
        <f>SUM(H7:H13)</f>
        <v>1210.655</v>
      </c>
      <c r="I14" s="33">
        <f>SUM(I7:I13)</f>
        <v>0</v>
      </c>
      <c r="J14" s="33">
        <f>SUM(J7:J13)</f>
        <v>0</v>
      </c>
      <c r="K14" s="33">
        <f>SUM(K7:K13)</f>
        <v>13305.544999999998</v>
      </c>
    </row>
    <row r="15" spans="2:14" ht="21.95" customHeight="1" x14ac:dyDescent="0.2"/>
    <row r="19" spans="4:4" x14ac:dyDescent="0.2">
      <c r="D19" s="71"/>
    </row>
    <row r="20" spans="4:4" x14ac:dyDescent="0.2">
      <c r="D20" s="71"/>
    </row>
    <row r="21" spans="4:4" x14ac:dyDescent="0.2">
      <c r="D21" s="71"/>
    </row>
  </sheetData>
  <sortState xmlns:xlrd2="http://schemas.microsoft.com/office/spreadsheetml/2017/richdata2" ref="B8:N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19</vt:i4>
      </vt:variant>
    </vt:vector>
  </HeadingPairs>
  <TitlesOfParts>
    <vt:vector size="34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COORD. GRAL DE ADMIN E INOVACIO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'COORD. GRAL DE ADMIN E INOVACIO'!Área_de_impresión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'COORD. GRAL DE ADMIN E INOVACIO'!Títulos_a_imprimir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2021-04-13T15:25:53Z</cp:lastPrinted>
  <dcterms:created xsi:type="dcterms:W3CDTF">2004-03-09T14:35:28Z</dcterms:created>
  <dcterms:modified xsi:type="dcterms:W3CDTF">2021-05-04T14:59:35Z</dcterms:modified>
</cp:coreProperties>
</file>