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tables/table8.xml" ContentType="application/vnd.openxmlformats-officedocument.spreadsheetml.table+xml"/>
  <Override PartName="/xl/comments5.xml" ContentType="application/vnd.openxmlformats-officedocument.spreadsheetml.comments+xml"/>
  <Override PartName="/xl/drawings/drawing6.xml" ContentType="application/vnd.openxmlformats-officedocument.drawing+xml"/>
  <Override PartName="/xl/tables/table9.xml" ContentType="application/vnd.openxmlformats-officedocument.spreadsheetml.table+xml"/>
  <Override PartName="/xl/comments6.xml" ContentType="application/vnd.openxmlformats-officedocument.spreadsheetml.comments+xml"/>
  <Override PartName="/xl/drawings/drawing7.xml" ContentType="application/vnd.openxmlformats-officedocument.drawing+xml"/>
  <Override PartName="/xl/tables/table10.xml" ContentType="application/vnd.openxmlformats-officedocument.spreadsheetml.table+xml"/>
  <Override PartName="/xl/comments7.xml" ContentType="application/vnd.openxmlformats-officedocument.spreadsheetml.comments+xml"/>
  <Override PartName="/xl/drawings/drawing8.xml" ContentType="application/vnd.openxmlformats-officedocument.drawing+xml"/>
  <Override PartName="/xl/tables/table11.xml" ContentType="application/vnd.openxmlformats-officedocument.spreadsheetml.table+xml"/>
  <Override PartName="/xl/comments8.xml" ContentType="application/vnd.openxmlformats-officedocument.spreadsheetml.comments+xml"/>
  <Override PartName="/xl/drawings/drawing9.xml" ContentType="application/vnd.openxmlformats-officedocument.drawing+xml"/>
  <Override PartName="/xl/tables/table12.xml" ContentType="application/vnd.openxmlformats-officedocument.spreadsheetml.table+xml"/>
  <Override PartName="/xl/comments9.xml" ContentType="application/vnd.openxmlformats-officedocument.spreadsheetml.comments+xml"/>
  <Override PartName="/xl/drawings/drawing10.xml" ContentType="application/vnd.openxmlformats-officedocument.drawing+xml"/>
  <Override PartName="/xl/tables/table13.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dri\Downloads\"/>
    </mc:Choice>
  </mc:AlternateContent>
  <bookViews>
    <workbookView xWindow="-120" yWindow="-120" windowWidth="29040" windowHeight="15840" tabRatio="626" activeTab="5"/>
  </bookViews>
  <sheets>
    <sheet name="Ficha Informativa" sheetId="14" r:id="rId1"/>
    <sheet name="Est. Ing." sheetId="15" r:id="rId2"/>
    <sheet name="Est. Egr." sheetId="16" r:id="rId3"/>
    <sheet name="SH" sheetId="17" r:id="rId4"/>
    <sheet name="I-TI" sheetId="4" r:id="rId5"/>
    <sheet name="E-OG" sheetId="11" r:id="rId6"/>
    <sheet name="P" sheetId="18" r:id="rId7"/>
    <sheet name="E-UA" sheetId="9" r:id="rId8"/>
    <sheet name="E-FP" sheetId="10" r:id="rId9"/>
    <sheet name="F" sheetId="7" r:id="rId10"/>
    <sheet name="TI" sheetId="13" r:id="rId11"/>
    <sheet name="RT" sheetId="12" r:id="rId12"/>
    <sheet name="OG" sheetId="1" r:id="rId13"/>
    <sheet name="TG" sheetId="5" r:id="rId14"/>
    <sheet name="OR" sheetId="6" r:id="rId15"/>
  </sheets>
  <definedNames>
    <definedName name="_xlnm._FilterDatabase" localSheetId="5" hidden="1">'E-OG'!$A$5:$B$421</definedName>
    <definedName name="_xlnm._FilterDatabase" localSheetId="2" hidden="1">'Est. Egr.'!$B$1</definedName>
    <definedName name="_xlnm._FilterDatabase" localSheetId="9" hidden="1">F!$A$1:$D$4</definedName>
    <definedName name="_xlnm._FilterDatabase" localSheetId="4" hidden="1">'I-TI'!$A$1:$Q$341</definedName>
    <definedName name="_xlnm._FilterDatabase" localSheetId="12" hidden="1">OG!$A$1:$B$417</definedName>
    <definedName name="_xlnm._FilterDatabase" localSheetId="14" hidden="1">OR!$A$1:$B$38</definedName>
    <definedName name="_xlnm._FilterDatabase" localSheetId="13" hidden="1">TG!$A$1:$B$4</definedName>
    <definedName name="_xlnm._FilterDatabase" localSheetId="10" hidden="1">TI!$A$1:$B$4</definedName>
    <definedName name="_xlnm.Print_Area" localSheetId="6">P!$A$1:$N$94</definedName>
    <definedName name="_xlnm.Print_Titles" localSheetId="8">'E-FP'!$1:$1</definedName>
    <definedName name="_xlnm.Print_Titles" localSheetId="5">'E-OG'!$1:$3</definedName>
    <definedName name="_xlnm.Print_Titles" localSheetId="7">'E-UA'!$1:$2</definedName>
    <definedName name="_xlnm.Print_Titles" localSheetId="9">F!$1:$1</definedName>
    <definedName name="_xlnm.Print_Titles" localSheetId="4">'I-TI'!$1:$3</definedName>
    <definedName name="_xlnm.Print_Titles" localSheetId="12">OG!$1:$1</definedName>
    <definedName name="_xlnm.Print_Titles" localSheetId="14">OR!$1:$1</definedName>
    <definedName name="_xlnm.Print_Titles" localSheetId="6">P!$1:$2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7" l="1"/>
  <c r="G302" i="11" l="1"/>
  <c r="E316" i="11"/>
  <c r="F283" i="4" l="1"/>
  <c r="L282" i="4"/>
  <c r="J281" i="4"/>
  <c r="F205" i="4"/>
  <c r="F200" i="4"/>
  <c r="F198" i="4"/>
  <c r="F89" i="4"/>
  <c r="G303" i="11" l="1"/>
  <c r="G306" i="11"/>
  <c r="G304" i="11"/>
  <c r="G305" i="11"/>
  <c r="G399" i="11"/>
  <c r="G391" i="11"/>
  <c r="G142" i="11"/>
  <c r="G19" i="11"/>
  <c r="G18" i="11"/>
  <c r="E305" i="11" l="1"/>
  <c r="I304" i="11"/>
  <c r="I303" i="11"/>
  <c r="C475" i="11" s="1"/>
  <c r="E303" i="11"/>
  <c r="E221" i="11"/>
  <c r="C438" i="11" s="1"/>
  <c r="C472" i="11"/>
  <c r="E306" i="11"/>
  <c r="S29" i="10"/>
  <c r="S28" i="10"/>
  <c r="S27" i="10"/>
  <c r="S26" i="10"/>
  <c r="C509" i="11"/>
  <c r="C510" i="11"/>
  <c r="C511" i="11"/>
  <c r="C512" i="11"/>
  <c r="C508" i="11"/>
  <c r="C504" i="11"/>
  <c r="C505" i="11"/>
  <c r="C506" i="11"/>
  <c r="C503" i="11"/>
  <c r="C495" i="11"/>
  <c r="C496" i="11"/>
  <c r="C497" i="11"/>
  <c r="C498" i="11"/>
  <c r="C499" i="11"/>
  <c r="C500" i="11"/>
  <c r="C501" i="11"/>
  <c r="C494" i="11"/>
  <c r="C476" i="11"/>
  <c r="C477" i="11"/>
  <c r="C478" i="11"/>
  <c r="C479" i="11"/>
  <c r="C480" i="11"/>
  <c r="C481" i="11"/>
  <c r="C482" i="11"/>
  <c r="C483" i="11"/>
  <c r="C484" i="11"/>
  <c r="C485" i="11"/>
  <c r="C486" i="11"/>
  <c r="C487" i="11"/>
  <c r="C488" i="11"/>
  <c r="C489" i="11"/>
  <c r="C490" i="11"/>
  <c r="C491" i="11"/>
  <c r="C492"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3" i="11"/>
  <c r="C446" i="11"/>
  <c r="C439" i="11"/>
  <c r="C440" i="11"/>
  <c r="C441" i="11"/>
  <c r="C442" i="11"/>
  <c r="C443" i="11"/>
  <c r="C444" i="11"/>
  <c r="G78" i="18"/>
  <c r="H78" i="18" s="1"/>
  <c r="G79" i="18"/>
  <c r="H79" i="18" s="1"/>
  <c r="G80" i="18"/>
  <c r="H80" i="18" s="1"/>
  <c r="G81" i="18"/>
  <c r="H81" i="18" s="1"/>
  <c r="G82" i="18"/>
  <c r="H82" i="18" s="1"/>
  <c r="G83" i="18"/>
  <c r="H83" i="18" s="1"/>
  <c r="G84" i="18"/>
  <c r="H84" i="18" s="1"/>
  <c r="G85" i="18"/>
  <c r="H85" i="18" s="1"/>
  <c r="G86" i="18"/>
  <c r="H86" i="18" s="1"/>
  <c r="G87" i="18"/>
  <c r="H87" i="18" s="1"/>
  <c r="G88" i="18"/>
  <c r="H88" i="18" s="1"/>
  <c r="G89" i="18"/>
  <c r="H89" i="18" s="1"/>
  <c r="G90" i="18"/>
  <c r="G66" i="18"/>
  <c r="H66" i="18" s="1"/>
  <c r="G67" i="18"/>
  <c r="H67" i="18" s="1"/>
  <c r="G68" i="18"/>
  <c r="H68" i="18" s="1"/>
  <c r="G69" i="18"/>
  <c r="H69" i="18" s="1"/>
  <c r="G70" i="18"/>
  <c r="H70" i="18" s="1"/>
  <c r="G71" i="18"/>
  <c r="H71" i="18" s="1"/>
  <c r="G72" i="18"/>
  <c r="H72" i="18" s="1"/>
  <c r="G73" i="18"/>
  <c r="H73" i="18" s="1"/>
  <c r="G74" i="18"/>
  <c r="H74" i="18" s="1"/>
  <c r="G75" i="18"/>
  <c r="H75" i="18" s="1"/>
  <c r="G76" i="18"/>
  <c r="H76" i="18" s="1"/>
  <c r="G77" i="18"/>
  <c r="H77" i="18" s="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H55" i="18" s="1"/>
  <c r="G56" i="18"/>
  <c r="H56" i="18" s="1"/>
  <c r="G57" i="18"/>
  <c r="H57" i="18" s="1"/>
  <c r="G58" i="18"/>
  <c r="H58" i="18" s="1"/>
  <c r="G59" i="18"/>
  <c r="H59" i="18" s="1"/>
  <c r="G60" i="18"/>
  <c r="H60" i="18" s="1"/>
  <c r="G61" i="18"/>
  <c r="H61" i="18" s="1"/>
  <c r="G62" i="18"/>
  <c r="H62" i="18" s="1"/>
  <c r="G63" i="18"/>
  <c r="H63" i="18" s="1"/>
  <c r="G64" i="18"/>
  <c r="H64" i="18" s="1"/>
  <c r="G65" i="18"/>
  <c r="H65" i="18" s="1"/>
  <c r="H4" i="18"/>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90" i="18" l="1"/>
  <c r="G91" i="18"/>
  <c r="H91" i="18" s="1"/>
  <c r="G92" i="18"/>
  <c r="H92" i="18" s="1"/>
  <c r="G3" i="18"/>
  <c r="H3" i="18" s="1"/>
  <c r="C26" i="17"/>
  <c r="BB85" i="14" s="1"/>
  <c r="C15" i="17"/>
  <c r="AV32" i="14"/>
  <c r="H94" i="18" l="1"/>
  <c r="BB145" i="14" s="1"/>
  <c r="D361" i="4" l="1"/>
  <c r="C21" i="15" s="1"/>
  <c r="D365" i="4"/>
  <c r="C25" i="15" s="1"/>
  <c r="D364" i="4"/>
  <c r="D363" i="4"/>
  <c r="C23" i="15" s="1"/>
  <c r="D362" i="4"/>
  <c r="C22" i="15" s="1"/>
  <c r="D360" i="4"/>
  <c r="C20" i="15" s="1"/>
  <c r="D359" i="4"/>
  <c r="C19" i="15" s="1"/>
  <c r="D374" i="4"/>
  <c r="C40" i="15" s="1"/>
  <c r="D445" i="4"/>
  <c r="C111" i="15" s="1"/>
  <c r="D446" i="4"/>
  <c r="C112" i="15" s="1"/>
  <c r="D447" i="4"/>
  <c r="C113" i="15" s="1"/>
  <c r="D448" i="4"/>
  <c r="D444" i="4"/>
  <c r="C110" i="15" s="1"/>
  <c r="F440" i="4"/>
  <c r="C106" i="15" s="1"/>
  <c r="F441" i="4"/>
  <c r="C107" i="15" s="1"/>
  <c r="F442" i="4"/>
  <c r="C108" i="15" s="1"/>
  <c r="F439" i="4"/>
  <c r="C105" i="15" s="1"/>
  <c r="D431" i="4"/>
  <c r="C97" i="15" s="1"/>
  <c r="D432" i="4"/>
  <c r="D433" i="4"/>
  <c r="C99" i="15" s="1"/>
  <c r="D434" i="4"/>
  <c r="C100" i="15" s="1"/>
  <c r="D435" i="4"/>
  <c r="C101" i="15" s="1"/>
  <c r="D436" i="4"/>
  <c r="D437" i="4"/>
  <c r="C103" i="15" s="1"/>
  <c r="D430" i="4"/>
  <c r="C96" i="15" s="1"/>
  <c r="D412" i="4"/>
  <c r="C78" i="15" s="1"/>
  <c r="D413" i="4"/>
  <c r="D414" i="4"/>
  <c r="C80" i="15" s="1"/>
  <c r="D415" i="4"/>
  <c r="C81" i="15" s="1"/>
  <c r="D416" i="4"/>
  <c r="C82" i="15" s="1"/>
  <c r="D417" i="4"/>
  <c r="C83" i="15" s="1"/>
  <c r="D418" i="4"/>
  <c r="C84" i="15" s="1"/>
  <c r="D419" i="4"/>
  <c r="C85" i="15" s="1"/>
  <c r="D420" i="4"/>
  <c r="C86" i="15" s="1"/>
  <c r="D421" i="4"/>
  <c r="D422" i="4"/>
  <c r="C88" i="15" s="1"/>
  <c r="D423" i="4"/>
  <c r="C89" i="15" s="1"/>
  <c r="D424" i="4"/>
  <c r="C90" i="15" s="1"/>
  <c r="D425" i="4"/>
  <c r="C91" i="15" s="1"/>
  <c r="D426" i="4"/>
  <c r="C92" i="15" s="1"/>
  <c r="D427" i="4"/>
  <c r="C93" i="15" s="1"/>
  <c r="D428" i="4"/>
  <c r="C94" i="15" s="1"/>
  <c r="D411" i="4"/>
  <c r="C77" i="15" s="1"/>
  <c r="D383" i="4"/>
  <c r="D384" i="4"/>
  <c r="C50" i="15" s="1"/>
  <c r="D385" i="4"/>
  <c r="D386" i="4"/>
  <c r="C52" i="15" s="1"/>
  <c r="D387" i="4"/>
  <c r="D388" i="4"/>
  <c r="C54" i="15" s="1"/>
  <c r="D389" i="4"/>
  <c r="D390" i="4"/>
  <c r="C56" i="15" s="1"/>
  <c r="D391" i="4"/>
  <c r="D392" i="4"/>
  <c r="C58" i="15" s="1"/>
  <c r="D393" i="4"/>
  <c r="D394" i="4"/>
  <c r="C60" i="15" s="1"/>
  <c r="D395" i="4"/>
  <c r="D396" i="4"/>
  <c r="C62" i="15" s="1"/>
  <c r="D397" i="4"/>
  <c r="C63" i="15" s="1"/>
  <c r="D398" i="4"/>
  <c r="D399" i="4"/>
  <c r="C65" i="15" s="1"/>
  <c r="D400" i="4"/>
  <c r="C66" i="15" s="1"/>
  <c r="D401" i="4"/>
  <c r="C67" i="15" s="1"/>
  <c r="D402" i="4"/>
  <c r="D403" i="4"/>
  <c r="C69" i="15" s="1"/>
  <c r="D404" i="4"/>
  <c r="C70" i="15" s="1"/>
  <c r="D405" i="4"/>
  <c r="C71" i="15" s="1"/>
  <c r="D406" i="4"/>
  <c r="C72" i="15" s="1"/>
  <c r="D407" i="4"/>
  <c r="C73" i="15" s="1"/>
  <c r="D408" i="4"/>
  <c r="C74" i="15" s="1"/>
  <c r="D409" i="4"/>
  <c r="C75" i="15" s="1"/>
  <c r="D382" i="4"/>
  <c r="C48" i="15" s="1"/>
  <c r="D380" i="4"/>
  <c r="C46" i="15" s="1"/>
  <c r="D375" i="4"/>
  <c r="C41" i="15" s="1"/>
  <c r="D376" i="4"/>
  <c r="C42" i="15" s="1"/>
  <c r="D377" i="4"/>
  <c r="C43" i="15" s="1"/>
  <c r="D378" i="4"/>
  <c r="C44" i="15" s="1"/>
  <c r="D379" i="4"/>
  <c r="C45" i="15" s="1"/>
  <c r="D114" i="15"/>
  <c r="C114" i="15"/>
  <c r="D113" i="15"/>
  <c r="D112" i="15"/>
  <c r="D111" i="15"/>
  <c r="D110" i="15"/>
  <c r="D108" i="15"/>
  <c r="D107" i="15"/>
  <c r="D106" i="15"/>
  <c r="D105" i="15"/>
  <c r="D103" i="15"/>
  <c r="D102" i="15"/>
  <c r="C102" i="15"/>
  <c r="D101" i="15"/>
  <c r="D100" i="15"/>
  <c r="D99" i="15"/>
  <c r="D98" i="15"/>
  <c r="C98" i="15"/>
  <c r="D97" i="15"/>
  <c r="D96" i="15"/>
  <c r="D94" i="15"/>
  <c r="D93" i="15"/>
  <c r="D92" i="15"/>
  <c r="D91" i="15"/>
  <c r="D90" i="15"/>
  <c r="D89" i="15"/>
  <c r="D88" i="15"/>
  <c r="D87" i="15"/>
  <c r="C87" i="15"/>
  <c r="D86" i="15"/>
  <c r="D85" i="15"/>
  <c r="D84" i="15"/>
  <c r="D83" i="15"/>
  <c r="D82" i="15"/>
  <c r="D81" i="15"/>
  <c r="D80" i="15"/>
  <c r="D79" i="15"/>
  <c r="C79" i="15"/>
  <c r="D78" i="15"/>
  <c r="D77" i="15"/>
  <c r="D75" i="15"/>
  <c r="D74" i="15"/>
  <c r="D73" i="15"/>
  <c r="D72" i="15"/>
  <c r="D71" i="15"/>
  <c r="D70" i="15"/>
  <c r="D69" i="15"/>
  <c r="D68" i="15"/>
  <c r="C68" i="15"/>
  <c r="D67" i="15"/>
  <c r="D66" i="15"/>
  <c r="D65" i="15"/>
  <c r="D64" i="15"/>
  <c r="C64" i="15"/>
  <c r="D63" i="15"/>
  <c r="D62" i="15"/>
  <c r="D61" i="15"/>
  <c r="C61" i="15"/>
  <c r="D60" i="15"/>
  <c r="D59" i="15"/>
  <c r="C59" i="15"/>
  <c r="D58" i="15"/>
  <c r="D57" i="15"/>
  <c r="C57" i="15"/>
  <c r="D56" i="15"/>
  <c r="D55" i="15"/>
  <c r="C55" i="15"/>
  <c r="D54" i="15"/>
  <c r="D53" i="15"/>
  <c r="C53" i="15"/>
  <c r="D52" i="15"/>
  <c r="D51" i="15"/>
  <c r="C51" i="15"/>
  <c r="D50" i="15"/>
  <c r="D49" i="15"/>
  <c r="C49" i="15"/>
  <c r="D48" i="15"/>
  <c r="D46" i="15"/>
  <c r="D45" i="15"/>
  <c r="D44" i="15"/>
  <c r="D43" i="15"/>
  <c r="D42" i="15"/>
  <c r="D41" i="15"/>
  <c r="D40" i="15"/>
  <c r="C24" i="15"/>
  <c r="K35" i="10"/>
  <c r="L35" i="10"/>
  <c r="M35" i="10"/>
  <c r="N35" i="10"/>
  <c r="O35" i="10"/>
  <c r="P35" i="10"/>
  <c r="Q35" i="10"/>
  <c r="R35" i="10"/>
  <c r="J35" i="10"/>
  <c r="D9" i="9"/>
  <c r="E9" i="9"/>
  <c r="F9" i="9"/>
  <c r="G9" i="9"/>
  <c r="H9" i="9"/>
  <c r="I9" i="9"/>
  <c r="J9" i="9"/>
  <c r="K9" i="9"/>
  <c r="C9" i="9"/>
  <c r="D29" i="14"/>
  <c r="P54" i="4"/>
  <c r="P53" i="4" s="1"/>
  <c r="P335" i="4"/>
  <c r="P334" i="4" s="1"/>
  <c r="P333" i="4" s="1"/>
  <c r="P329" i="4"/>
  <c r="P328" i="4" s="1"/>
  <c r="P325" i="4"/>
  <c r="P323" i="4"/>
  <c r="P320" i="4"/>
  <c r="P314" i="4"/>
  <c r="P313" i="4" s="1"/>
  <c r="P308" i="4"/>
  <c r="P307" i="4" s="1"/>
  <c r="P300" i="4"/>
  <c r="P299" i="4" s="1"/>
  <c r="P296" i="4"/>
  <c r="P295" i="4" s="1"/>
  <c r="P290" i="4"/>
  <c r="P286" i="4"/>
  <c r="P284" i="4"/>
  <c r="P280" i="4"/>
  <c r="P276" i="4"/>
  <c r="P273" i="4"/>
  <c r="P262" i="4"/>
  <c r="P241" i="4"/>
  <c r="P238" i="4"/>
  <c r="P228" i="4"/>
  <c r="P223" i="4"/>
  <c r="P212" i="4"/>
  <c r="P208" i="4"/>
  <c r="P204" i="4"/>
  <c r="P202" i="4"/>
  <c r="P199" i="4"/>
  <c r="P197" i="4"/>
  <c r="P185" i="4"/>
  <c r="P171" i="4"/>
  <c r="P160" i="4"/>
  <c r="P142" i="4"/>
  <c r="P135" i="4"/>
  <c r="P128" i="4"/>
  <c r="P113" i="4"/>
  <c r="P109" i="4"/>
  <c r="P99" i="4"/>
  <c r="P88" i="4"/>
  <c r="P81" i="4"/>
  <c r="P76" i="4"/>
  <c r="P72" i="4"/>
  <c r="P65" i="4"/>
  <c r="P64" i="4" s="1"/>
  <c r="P63" i="4" s="1"/>
  <c r="P57" i="4"/>
  <c r="P51" i="4"/>
  <c r="P47" i="4"/>
  <c r="P45" i="4"/>
  <c r="P42" i="4"/>
  <c r="P40" i="4"/>
  <c r="P31" i="4"/>
  <c r="P26" i="4"/>
  <c r="P23" i="4"/>
  <c r="P6" i="4"/>
  <c r="P5" i="4" s="1"/>
  <c r="N335" i="4"/>
  <c r="N334" i="4" s="1"/>
  <c r="N333" i="4" s="1"/>
  <c r="N329" i="4"/>
  <c r="N328" i="4" s="1"/>
  <c r="N325" i="4"/>
  <c r="N323" i="4"/>
  <c r="N320" i="4"/>
  <c r="N314" i="4"/>
  <c r="N313" i="4" s="1"/>
  <c r="N308" i="4"/>
  <c r="N307" i="4" s="1"/>
  <c r="N300" i="4"/>
  <c r="N299" i="4" s="1"/>
  <c r="N296" i="4"/>
  <c r="N295" i="4" s="1"/>
  <c r="N290" i="4"/>
  <c r="N286" i="4"/>
  <c r="N284" i="4"/>
  <c r="N280" i="4"/>
  <c r="N276" i="4"/>
  <c r="N273" i="4"/>
  <c r="N262" i="4"/>
  <c r="N241" i="4"/>
  <c r="N238" i="4"/>
  <c r="N228" i="4"/>
  <c r="N223" i="4"/>
  <c r="N212" i="4"/>
  <c r="N208" i="4"/>
  <c r="N204" i="4"/>
  <c r="N202" i="4"/>
  <c r="N199" i="4"/>
  <c r="N197" i="4"/>
  <c r="N185" i="4"/>
  <c r="N171" i="4"/>
  <c r="N160" i="4"/>
  <c r="N142" i="4"/>
  <c r="N135" i="4"/>
  <c r="N128" i="4"/>
  <c r="N113" i="4"/>
  <c r="N109" i="4"/>
  <c r="N99" i="4"/>
  <c r="N88" i="4"/>
  <c r="N81" i="4"/>
  <c r="N76" i="4"/>
  <c r="N72" i="4"/>
  <c r="N65" i="4"/>
  <c r="N64" i="4" s="1"/>
  <c r="N63" i="4" s="1"/>
  <c r="N57" i="4"/>
  <c r="N54" i="4"/>
  <c r="N53" i="4" s="1"/>
  <c r="N51" i="4"/>
  <c r="N47" i="4"/>
  <c r="N45" i="4"/>
  <c r="N42" i="4"/>
  <c r="N40" i="4"/>
  <c r="N31" i="4"/>
  <c r="N26" i="4"/>
  <c r="N23" i="4"/>
  <c r="N6" i="4"/>
  <c r="N5" i="4" s="1"/>
  <c r="L335" i="4"/>
  <c r="L334" i="4" s="1"/>
  <c r="L333" i="4" s="1"/>
  <c r="L329" i="4"/>
  <c r="L328" i="4" s="1"/>
  <c r="L325" i="4"/>
  <c r="L323" i="4"/>
  <c r="L320" i="4"/>
  <c r="L314" i="4"/>
  <c r="L313" i="4" s="1"/>
  <c r="L308" i="4"/>
  <c r="L307" i="4" s="1"/>
  <c r="L300" i="4"/>
  <c r="L299" i="4" s="1"/>
  <c r="L296" i="4"/>
  <c r="L295" i="4" s="1"/>
  <c r="L290" i="4"/>
  <c r="L286" i="4"/>
  <c r="L284" i="4"/>
  <c r="L280" i="4"/>
  <c r="L276" i="4"/>
  <c r="L273" i="4"/>
  <c r="L262" i="4"/>
  <c r="L241" i="4"/>
  <c r="L238" i="4"/>
  <c r="L228" i="4"/>
  <c r="L223" i="4"/>
  <c r="L212" i="4"/>
  <c r="L208" i="4"/>
  <c r="L204" i="4"/>
  <c r="L202" i="4"/>
  <c r="L199" i="4"/>
  <c r="L197" i="4"/>
  <c r="L185" i="4"/>
  <c r="L171" i="4"/>
  <c r="L160" i="4"/>
  <c r="L142" i="4"/>
  <c r="L135" i="4"/>
  <c r="L128" i="4"/>
  <c r="L113" i="4"/>
  <c r="L109" i="4"/>
  <c r="L99" i="4"/>
  <c r="L88" i="4"/>
  <c r="L81" i="4"/>
  <c r="L76" i="4"/>
  <c r="L72" i="4"/>
  <c r="L65" i="4"/>
  <c r="L64" i="4" s="1"/>
  <c r="L63" i="4" s="1"/>
  <c r="L57" i="4"/>
  <c r="L54" i="4"/>
  <c r="L53" i="4" s="1"/>
  <c r="L51" i="4"/>
  <c r="L47" i="4"/>
  <c r="L45" i="4"/>
  <c r="L42" i="4"/>
  <c r="L40" i="4"/>
  <c r="L31" i="4"/>
  <c r="L26" i="4"/>
  <c r="L23" i="4"/>
  <c r="L6" i="4"/>
  <c r="L5" i="4" s="1"/>
  <c r="J335" i="4"/>
  <c r="J334" i="4" s="1"/>
  <c r="J333" i="4" s="1"/>
  <c r="J329" i="4"/>
  <c r="J328" i="4" s="1"/>
  <c r="J325" i="4"/>
  <c r="J323" i="4"/>
  <c r="J320" i="4"/>
  <c r="J314" i="4"/>
  <c r="J313" i="4" s="1"/>
  <c r="J308" i="4"/>
  <c r="J307" i="4" s="1"/>
  <c r="J300" i="4"/>
  <c r="J299" i="4" s="1"/>
  <c r="J296" i="4"/>
  <c r="J295" i="4" s="1"/>
  <c r="J290" i="4"/>
  <c r="J286" i="4"/>
  <c r="J284" i="4"/>
  <c r="J280" i="4"/>
  <c r="J276" i="4"/>
  <c r="J273" i="4"/>
  <c r="J262" i="4"/>
  <c r="J241" i="4"/>
  <c r="J238" i="4"/>
  <c r="J228" i="4"/>
  <c r="J223" i="4"/>
  <c r="J212" i="4"/>
  <c r="J208" i="4"/>
  <c r="J204" i="4"/>
  <c r="J202" i="4"/>
  <c r="J199" i="4"/>
  <c r="J197" i="4"/>
  <c r="J185" i="4"/>
  <c r="J171" i="4"/>
  <c r="J160" i="4"/>
  <c r="J142" i="4"/>
  <c r="J135" i="4"/>
  <c r="J128" i="4"/>
  <c r="J113" i="4"/>
  <c r="J109" i="4"/>
  <c r="J99" i="4"/>
  <c r="J88" i="4"/>
  <c r="J81" i="4"/>
  <c r="J76" i="4"/>
  <c r="J72" i="4"/>
  <c r="J65" i="4"/>
  <c r="J64" i="4" s="1"/>
  <c r="J63" i="4" s="1"/>
  <c r="J57" i="4"/>
  <c r="J54" i="4"/>
  <c r="J53" i="4" s="1"/>
  <c r="J51" i="4"/>
  <c r="J47" i="4"/>
  <c r="J45" i="4"/>
  <c r="J42" i="4"/>
  <c r="J40" i="4"/>
  <c r="J31" i="4"/>
  <c r="J26" i="4"/>
  <c r="J23" i="4"/>
  <c r="J6" i="4"/>
  <c r="J5" i="4" s="1"/>
  <c r="H335" i="4"/>
  <c r="H334" i="4" s="1"/>
  <c r="H333" i="4" s="1"/>
  <c r="H329" i="4"/>
  <c r="H328" i="4" s="1"/>
  <c r="H325" i="4"/>
  <c r="H323" i="4"/>
  <c r="H320" i="4"/>
  <c r="H314" i="4"/>
  <c r="H313" i="4" s="1"/>
  <c r="H308" i="4"/>
  <c r="H307" i="4" s="1"/>
  <c r="H300" i="4"/>
  <c r="H296" i="4"/>
  <c r="H295" i="4" s="1"/>
  <c r="H290" i="4"/>
  <c r="H286" i="4"/>
  <c r="H284" i="4"/>
  <c r="H280" i="4"/>
  <c r="H276" i="4"/>
  <c r="H273" i="4"/>
  <c r="H262" i="4"/>
  <c r="H241" i="4"/>
  <c r="H238" i="4"/>
  <c r="Q238" i="4" s="1"/>
  <c r="H228" i="4"/>
  <c r="H223" i="4"/>
  <c r="H212" i="4"/>
  <c r="H208" i="4"/>
  <c r="H204" i="4"/>
  <c r="H202" i="4"/>
  <c r="H199" i="4"/>
  <c r="H197" i="4"/>
  <c r="H185" i="4"/>
  <c r="H171" i="4"/>
  <c r="Q171" i="4" s="1"/>
  <c r="H160" i="4"/>
  <c r="H142" i="4"/>
  <c r="H135" i="4"/>
  <c r="H128" i="4"/>
  <c r="H113" i="4"/>
  <c r="H109" i="4"/>
  <c r="H99" i="4"/>
  <c r="H88" i="4"/>
  <c r="H81" i="4"/>
  <c r="H76" i="4"/>
  <c r="H72" i="4"/>
  <c r="H65" i="4"/>
  <c r="H64" i="4" s="1"/>
  <c r="H63" i="4" s="1"/>
  <c r="H57" i="4"/>
  <c r="H54" i="4"/>
  <c r="H53" i="4" s="1"/>
  <c r="H51" i="4"/>
  <c r="H47" i="4"/>
  <c r="H45" i="4"/>
  <c r="H42" i="4"/>
  <c r="H40" i="4"/>
  <c r="H31" i="4"/>
  <c r="H26" i="4"/>
  <c r="H23" i="4"/>
  <c r="H6" i="4"/>
  <c r="H5" i="4" s="1"/>
  <c r="F308" i="4"/>
  <c r="Q309" i="4"/>
  <c r="F290" i="4"/>
  <c r="F57" i="4"/>
  <c r="F335" i="4"/>
  <c r="F334" i="4" s="1"/>
  <c r="F329" i="4"/>
  <c r="F328" i="4" s="1"/>
  <c r="F325" i="4"/>
  <c r="F323" i="4"/>
  <c r="F320" i="4"/>
  <c r="F314" i="4"/>
  <c r="F313" i="4" s="1"/>
  <c r="F300" i="4"/>
  <c r="F299" i="4" s="1"/>
  <c r="F296" i="4"/>
  <c r="F286" i="4"/>
  <c r="F284" i="4"/>
  <c r="F280" i="4"/>
  <c r="F276" i="4"/>
  <c r="F273" i="4"/>
  <c r="F262" i="4"/>
  <c r="J357" i="4" s="1"/>
  <c r="F241" i="4"/>
  <c r="F238" i="4"/>
  <c r="F228" i="4"/>
  <c r="Q228" i="4" s="1"/>
  <c r="F223" i="4"/>
  <c r="F212" i="4"/>
  <c r="F208" i="4"/>
  <c r="F204" i="4"/>
  <c r="F202" i="4"/>
  <c r="F199" i="4"/>
  <c r="F197" i="4"/>
  <c r="J356" i="4" s="1"/>
  <c r="F185" i="4"/>
  <c r="Q185" i="4" s="1"/>
  <c r="F171" i="4"/>
  <c r="J355" i="4" s="1"/>
  <c r="F160" i="4"/>
  <c r="J354" i="4" s="1"/>
  <c r="F142" i="4"/>
  <c r="J353" i="4" s="1"/>
  <c r="F135" i="4"/>
  <c r="F128" i="4"/>
  <c r="F113" i="4"/>
  <c r="F109" i="4"/>
  <c r="F99" i="4"/>
  <c r="F88" i="4"/>
  <c r="F81" i="4"/>
  <c r="F76" i="4"/>
  <c r="J352" i="4" s="1"/>
  <c r="F72" i="4"/>
  <c r="J351" i="4" s="1"/>
  <c r="F65" i="4"/>
  <c r="F64" i="4" s="1"/>
  <c r="F54" i="4"/>
  <c r="F53" i="4" s="1"/>
  <c r="F51" i="4"/>
  <c r="F47" i="4"/>
  <c r="F6" i="4"/>
  <c r="J346" i="4" s="1"/>
  <c r="F45" i="4"/>
  <c r="F40" i="4"/>
  <c r="J350" i="4" s="1"/>
  <c r="F42" i="4"/>
  <c r="F31" i="4"/>
  <c r="J349" i="4" s="1"/>
  <c r="F26" i="4"/>
  <c r="J348" i="4" s="1"/>
  <c r="F23" i="4"/>
  <c r="J347" i="4" s="1"/>
  <c r="Q340" i="4"/>
  <c r="Q339" i="4"/>
  <c r="Q338" i="4"/>
  <c r="Q337" i="4"/>
  <c r="Q336" i="4"/>
  <c r="Q332" i="4"/>
  <c r="Q331" i="4"/>
  <c r="Q330" i="4"/>
  <c r="Q327" i="4"/>
  <c r="Q326" i="4"/>
  <c r="Q324" i="4"/>
  <c r="Q322" i="4"/>
  <c r="Q321" i="4"/>
  <c r="Q318" i="4"/>
  <c r="Q317" i="4"/>
  <c r="Q316" i="4"/>
  <c r="Q315" i="4"/>
  <c r="Q312" i="4"/>
  <c r="Q311" i="4"/>
  <c r="Q306" i="4"/>
  <c r="Q305" i="4"/>
  <c r="Q304" i="4"/>
  <c r="Q303" i="4"/>
  <c r="Q302" i="4"/>
  <c r="Q301" i="4"/>
  <c r="Q298" i="4"/>
  <c r="Q297" i="4"/>
  <c r="Q293" i="4"/>
  <c r="Q292" i="4"/>
  <c r="Q291" i="4"/>
  <c r="Q289" i="4"/>
  <c r="Q288" i="4"/>
  <c r="Q287" i="4"/>
  <c r="Q285" i="4"/>
  <c r="Q283" i="4"/>
  <c r="Q282" i="4"/>
  <c r="Q281" i="4"/>
  <c r="Q279" i="4"/>
  <c r="Q278" i="4"/>
  <c r="Q277" i="4"/>
  <c r="Q275" i="4"/>
  <c r="Q274" i="4"/>
  <c r="Q272" i="4"/>
  <c r="Q271" i="4"/>
  <c r="Q270" i="4"/>
  <c r="Q269" i="4"/>
  <c r="Q268" i="4"/>
  <c r="Q267" i="4"/>
  <c r="Q266" i="4"/>
  <c r="Q265" i="4"/>
  <c r="Q264" i="4"/>
  <c r="Q263" i="4"/>
  <c r="Q259" i="4"/>
  <c r="Q258" i="4"/>
  <c r="Q257" i="4"/>
  <c r="Q256" i="4"/>
  <c r="Q255" i="4"/>
  <c r="Q254" i="4"/>
  <c r="Q253" i="4"/>
  <c r="Q252" i="4"/>
  <c r="Q251" i="4"/>
  <c r="Q250" i="4"/>
  <c r="Q249" i="4"/>
  <c r="Q248" i="4"/>
  <c r="Q247" i="4"/>
  <c r="Q246" i="4"/>
  <c r="Q245" i="4"/>
  <c r="Q244" i="4"/>
  <c r="Q243" i="4"/>
  <c r="Q242" i="4"/>
  <c r="Q240" i="4"/>
  <c r="Q239" i="4"/>
  <c r="Q237" i="4"/>
  <c r="Q236" i="4"/>
  <c r="Q235" i="4"/>
  <c r="Q234" i="4"/>
  <c r="Q233" i="4"/>
  <c r="Q232" i="4"/>
  <c r="Q231" i="4"/>
  <c r="Q230" i="4"/>
  <c r="Q229" i="4"/>
  <c r="Q227" i="4"/>
  <c r="Q226" i="4"/>
  <c r="Q225" i="4"/>
  <c r="Q224" i="4"/>
  <c r="Q222" i="4"/>
  <c r="Q221" i="4"/>
  <c r="Q220" i="4"/>
  <c r="Q219" i="4"/>
  <c r="Q218" i="4"/>
  <c r="Q217" i="4"/>
  <c r="Q216" i="4"/>
  <c r="Q215" i="4"/>
  <c r="Q214" i="4"/>
  <c r="Q213" i="4"/>
  <c r="Q209" i="4"/>
  <c r="Q208" i="4"/>
  <c r="Q207" i="4"/>
  <c r="Q206" i="4"/>
  <c r="Q205" i="4"/>
  <c r="Q204" i="4"/>
  <c r="Q203" i="4"/>
  <c r="Q202" i="4"/>
  <c r="Q201" i="4"/>
  <c r="Q200" i="4"/>
  <c r="Q198" i="4"/>
  <c r="Q195" i="4"/>
  <c r="Q194" i="4"/>
  <c r="Q193" i="4"/>
  <c r="Q192" i="4"/>
  <c r="Q191" i="4"/>
  <c r="Q190" i="4"/>
  <c r="Q189" i="4"/>
  <c r="Q188" i="4"/>
  <c r="Q187" i="4"/>
  <c r="Q186" i="4"/>
  <c r="Q184" i="4"/>
  <c r="Q183" i="4"/>
  <c r="Q182" i="4"/>
  <c r="Q181" i="4"/>
  <c r="Q180" i="4"/>
  <c r="Q179" i="4"/>
  <c r="Q178" i="4"/>
  <c r="Q177" i="4"/>
  <c r="Q176" i="4"/>
  <c r="Q175" i="4"/>
  <c r="Q174" i="4"/>
  <c r="Q173" i="4"/>
  <c r="Q172" i="4"/>
  <c r="Q170" i="4"/>
  <c r="Q169" i="4"/>
  <c r="Q168" i="4"/>
  <c r="Q167" i="4"/>
  <c r="Q166" i="4"/>
  <c r="Q165" i="4"/>
  <c r="Q164" i="4"/>
  <c r="Q163" i="4"/>
  <c r="Q162" i="4"/>
  <c r="Q161" i="4"/>
  <c r="Q159" i="4"/>
  <c r="Q158" i="4"/>
  <c r="Q157" i="4"/>
  <c r="Q156" i="4"/>
  <c r="Q155" i="4"/>
  <c r="Q154" i="4"/>
  <c r="Q153" i="4"/>
  <c r="Q152" i="4"/>
  <c r="Q151" i="4"/>
  <c r="Q150" i="4"/>
  <c r="Q149" i="4"/>
  <c r="Q148" i="4"/>
  <c r="Q147" i="4"/>
  <c r="Q146" i="4"/>
  <c r="Q145" i="4"/>
  <c r="Q144" i="4"/>
  <c r="Q143" i="4"/>
  <c r="Q140" i="4"/>
  <c r="Q139" i="4"/>
  <c r="Q138" i="4"/>
  <c r="Q137" i="4"/>
  <c r="Q136" i="4"/>
  <c r="Q134" i="4"/>
  <c r="Q133" i="4"/>
  <c r="Q132" i="4"/>
  <c r="Q131" i="4"/>
  <c r="Q130" i="4"/>
  <c r="Q129" i="4"/>
  <c r="Q127" i="4"/>
  <c r="Q126" i="4"/>
  <c r="Q125" i="4"/>
  <c r="Q124" i="4"/>
  <c r="Q123" i="4"/>
  <c r="Q122" i="4"/>
  <c r="Q121" i="4"/>
  <c r="Q120" i="4"/>
  <c r="Q119" i="4"/>
  <c r="Q118" i="4"/>
  <c r="Q117" i="4"/>
  <c r="Q116" i="4"/>
  <c r="Q115" i="4"/>
  <c r="Q114" i="4"/>
  <c r="Q112" i="4"/>
  <c r="Q111" i="4"/>
  <c r="Q110" i="4"/>
  <c r="Q108" i="4"/>
  <c r="Q107" i="4"/>
  <c r="Q106" i="4"/>
  <c r="Q105" i="4"/>
  <c r="Q104" i="4"/>
  <c r="Q103" i="4"/>
  <c r="Q102" i="4"/>
  <c r="Q101" i="4"/>
  <c r="Q100" i="4"/>
  <c r="Q98" i="4"/>
  <c r="Q97" i="4"/>
  <c r="Q96" i="4"/>
  <c r="Q95" i="4"/>
  <c r="Q94" i="4"/>
  <c r="Q93" i="4"/>
  <c r="Q92" i="4"/>
  <c r="Q91" i="4"/>
  <c r="Q90" i="4"/>
  <c r="Q89" i="4"/>
  <c r="Q87" i="4"/>
  <c r="Q86" i="4"/>
  <c r="Q85" i="4"/>
  <c r="Q84" i="4"/>
  <c r="Q83" i="4"/>
  <c r="Q82" i="4"/>
  <c r="Q80" i="4"/>
  <c r="Q79" i="4"/>
  <c r="Q78" i="4"/>
  <c r="Q77" i="4"/>
  <c r="Q75" i="4"/>
  <c r="Q74" i="4"/>
  <c r="Q73" i="4"/>
  <c r="Q70" i="4"/>
  <c r="Q69" i="4"/>
  <c r="Q67" i="4"/>
  <c r="Q66" i="4"/>
  <c r="Q62" i="4"/>
  <c r="Q61" i="4"/>
  <c r="Q60" i="4"/>
  <c r="Q59" i="4"/>
  <c r="Q58" i="4"/>
  <c r="Q56" i="4"/>
  <c r="Q55" i="4"/>
  <c r="Q52" i="4"/>
  <c r="Q50" i="4"/>
  <c r="Q49" i="4"/>
  <c r="Q48" i="4"/>
  <c r="Q46" i="4"/>
  <c r="Q44" i="4"/>
  <c r="Q43" i="4"/>
  <c r="Q41" i="4"/>
  <c r="Q38" i="4"/>
  <c r="Q37" i="4"/>
  <c r="Q36" i="4"/>
  <c r="Q35" i="4"/>
  <c r="Q34" i="4"/>
  <c r="Q33" i="4"/>
  <c r="Q32" i="4"/>
  <c r="Q30" i="4"/>
  <c r="Q29" i="4"/>
  <c r="Q28" i="4"/>
  <c r="Q27" i="4"/>
  <c r="Q25" i="4"/>
  <c r="Q24" i="4"/>
  <c r="Q21" i="4"/>
  <c r="Q20" i="4"/>
  <c r="Q19" i="4"/>
  <c r="Q18" i="4"/>
  <c r="Q17" i="4"/>
  <c r="Q16" i="4"/>
  <c r="Q15" i="4"/>
  <c r="Q14" i="4"/>
  <c r="Q13" i="4"/>
  <c r="Q12" i="4"/>
  <c r="Q11" i="4"/>
  <c r="Q10" i="4"/>
  <c r="Q9" i="4"/>
  <c r="Q8" i="4"/>
  <c r="Q7" i="4"/>
  <c r="O419" i="11"/>
  <c r="O416" i="11"/>
  <c r="O413" i="11"/>
  <c r="O410" i="11"/>
  <c r="O407" i="11"/>
  <c r="O398" i="11"/>
  <c r="O389" i="11"/>
  <c r="O384" i="11"/>
  <c r="O378" i="11"/>
  <c r="O371" i="11"/>
  <c r="O366" i="11"/>
  <c r="O363" i="11"/>
  <c r="O353" i="11"/>
  <c r="O343" i="11"/>
  <c r="O336" i="11"/>
  <c r="O326" i="11"/>
  <c r="O323" i="11"/>
  <c r="O319" i="11"/>
  <c r="O310" i="11"/>
  <c r="O301" i="11"/>
  <c r="O290" i="11"/>
  <c r="O285" i="11"/>
  <c r="O275" i="11"/>
  <c r="O266" i="11"/>
  <c r="O264" i="11"/>
  <c r="O257" i="11"/>
  <c r="O254" i="11"/>
  <c r="O249" i="11"/>
  <c r="O242" i="11"/>
  <c r="O237" i="11"/>
  <c r="O230" i="11"/>
  <c r="O227" i="11"/>
  <c r="O218" i="11"/>
  <c r="O210" i="11"/>
  <c r="O204" i="11"/>
  <c r="O194" i="11"/>
  <c r="O185" i="11"/>
  <c r="O179" i="11"/>
  <c r="O169" i="11"/>
  <c r="O161" i="11"/>
  <c r="O151" i="11"/>
  <c r="O141" i="11"/>
  <c r="O131" i="11"/>
  <c r="O121" i="11"/>
  <c r="O111" i="11"/>
  <c r="O100" i="11"/>
  <c r="O96" i="11"/>
  <c r="O90" i="11"/>
  <c r="O87" i="11"/>
  <c r="O79" i="11"/>
  <c r="O69" i="11"/>
  <c r="O59" i="11"/>
  <c r="O55" i="11"/>
  <c r="O46" i="11"/>
  <c r="O42" i="11"/>
  <c r="O39" i="11"/>
  <c r="O37" i="11"/>
  <c r="O30" i="11"/>
  <c r="O25" i="11"/>
  <c r="O16" i="11"/>
  <c r="O11" i="11"/>
  <c r="O6" i="11"/>
  <c r="M419" i="11"/>
  <c r="M416" i="11"/>
  <c r="M413" i="11"/>
  <c r="M410" i="11"/>
  <c r="M407" i="11"/>
  <c r="M398" i="11"/>
  <c r="M389" i="11"/>
  <c r="M384" i="11"/>
  <c r="M378" i="11"/>
  <c r="M371" i="11"/>
  <c r="M366" i="11"/>
  <c r="M363" i="11"/>
  <c r="M353" i="11"/>
  <c r="M343" i="11"/>
  <c r="M336" i="11"/>
  <c r="M326" i="11"/>
  <c r="M323" i="11"/>
  <c r="M319" i="11"/>
  <c r="M310" i="11"/>
  <c r="M301" i="11"/>
  <c r="M290" i="11"/>
  <c r="M285" i="11"/>
  <c r="M275" i="11"/>
  <c r="M266" i="11"/>
  <c r="M264" i="11"/>
  <c r="M257" i="11"/>
  <c r="M254" i="11"/>
  <c r="M249" i="11"/>
  <c r="M242" i="11"/>
  <c r="M237" i="11"/>
  <c r="M230" i="11"/>
  <c r="M227" i="11"/>
  <c r="M218" i="11"/>
  <c r="M210" i="11"/>
  <c r="M204" i="11"/>
  <c r="M194" i="11"/>
  <c r="M185" i="11"/>
  <c r="M179" i="11"/>
  <c r="M169" i="11"/>
  <c r="M161" i="11"/>
  <c r="M151" i="11"/>
  <c r="M141" i="11"/>
  <c r="M131" i="11"/>
  <c r="M121" i="11"/>
  <c r="M111" i="11"/>
  <c r="M100" i="11"/>
  <c r="M96" i="11"/>
  <c r="M90" i="11"/>
  <c r="M87" i="11"/>
  <c r="M79" i="11"/>
  <c r="M69" i="11"/>
  <c r="M59" i="11"/>
  <c r="M55" i="11"/>
  <c r="M46" i="11"/>
  <c r="M42" i="11"/>
  <c r="M39" i="11"/>
  <c r="M37" i="11"/>
  <c r="M30" i="11"/>
  <c r="M25" i="11"/>
  <c r="M16" i="11"/>
  <c r="M11" i="11"/>
  <c r="M6" i="11"/>
  <c r="K419" i="11"/>
  <c r="K416" i="11"/>
  <c r="K413" i="11"/>
  <c r="K410" i="11"/>
  <c r="K407" i="11"/>
  <c r="K398" i="11"/>
  <c r="K389" i="11"/>
  <c r="K384" i="11"/>
  <c r="K378" i="11"/>
  <c r="K371" i="11"/>
  <c r="K366" i="11"/>
  <c r="K363" i="11"/>
  <c r="K353" i="11"/>
  <c r="K343" i="11"/>
  <c r="K336" i="11"/>
  <c r="K326" i="11"/>
  <c r="K323" i="11"/>
  <c r="K319" i="11"/>
  <c r="K310" i="11"/>
  <c r="K301" i="11"/>
  <c r="K290" i="11"/>
  <c r="K285" i="11"/>
  <c r="K275" i="11"/>
  <c r="K266" i="11"/>
  <c r="K264" i="11"/>
  <c r="K257" i="11"/>
  <c r="K254" i="11"/>
  <c r="K249" i="11"/>
  <c r="K242" i="11"/>
  <c r="K237" i="11"/>
  <c r="K230" i="11"/>
  <c r="K227" i="11"/>
  <c r="K218" i="11"/>
  <c r="K210" i="11"/>
  <c r="K204" i="11"/>
  <c r="K194" i="11"/>
  <c r="K185" i="11"/>
  <c r="K179" i="11"/>
  <c r="K169" i="11"/>
  <c r="K161" i="11"/>
  <c r="K151" i="11"/>
  <c r="K141" i="11"/>
  <c r="K131" i="11"/>
  <c r="K121" i="11"/>
  <c r="K111" i="11"/>
  <c r="K100" i="11"/>
  <c r="K96" i="11"/>
  <c r="K90" i="11"/>
  <c r="K87" i="11"/>
  <c r="K79" i="11"/>
  <c r="K69" i="11"/>
  <c r="K59" i="11"/>
  <c r="K55" i="11"/>
  <c r="K46" i="11"/>
  <c r="K42" i="11"/>
  <c r="K39" i="11"/>
  <c r="K37" i="11"/>
  <c r="K30" i="11"/>
  <c r="K25" i="11"/>
  <c r="K16" i="11"/>
  <c r="K11" i="11"/>
  <c r="K6" i="11"/>
  <c r="I419" i="11"/>
  <c r="I416" i="11"/>
  <c r="I413" i="11"/>
  <c r="I410" i="11"/>
  <c r="I407" i="11"/>
  <c r="I398" i="11"/>
  <c r="I389" i="11"/>
  <c r="I384" i="11"/>
  <c r="I378" i="11"/>
  <c r="I371" i="11"/>
  <c r="I366" i="11"/>
  <c r="I363" i="11"/>
  <c r="I353" i="11"/>
  <c r="I343" i="11"/>
  <c r="I336" i="11"/>
  <c r="I326" i="11"/>
  <c r="I323" i="11"/>
  <c r="I319" i="11"/>
  <c r="I310" i="11"/>
  <c r="I301" i="11"/>
  <c r="I290" i="11"/>
  <c r="I285" i="11"/>
  <c r="I275" i="11"/>
  <c r="I266" i="11"/>
  <c r="I264" i="11"/>
  <c r="I257" i="11"/>
  <c r="I254" i="11"/>
  <c r="I249" i="11"/>
  <c r="I242" i="11"/>
  <c r="I237" i="11"/>
  <c r="I230" i="11"/>
  <c r="I227" i="11"/>
  <c r="I218" i="11"/>
  <c r="I210" i="11"/>
  <c r="I204" i="11"/>
  <c r="I194" i="11"/>
  <c r="I185" i="11"/>
  <c r="I179" i="11"/>
  <c r="I169" i="11"/>
  <c r="I161" i="11"/>
  <c r="I151" i="11"/>
  <c r="I141" i="11"/>
  <c r="I131" i="11"/>
  <c r="I121" i="11"/>
  <c r="I111" i="11"/>
  <c r="I100" i="11"/>
  <c r="I96" i="11"/>
  <c r="I90" i="11"/>
  <c r="I87" i="11"/>
  <c r="I79" i="11"/>
  <c r="I69" i="11"/>
  <c r="I59" i="11"/>
  <c r="I55" i="11"/>
  <c r="I46" i="11"/>
  <c r="I42" i="11"/>
  <c r="I39" i="11"/>
  <c r="I37" i="11"/>
  <c r="I30" i="11"/>
  <c r="I25" i="11"/>
  <c r="I16" i="11"/>
  <c r="I11" i="11"/>
  <c r="I6" i="11"/>
  <c r="G419" i="11"/>
  <c r="G416" i="11"/>
  <c r="G413" i="11"/>
  <c r="G410" i="11"/>
  <c r="G407" i="11"/>
  <c r="G398" i="11"/>
  <c r="G389" i="11"/>
  <c r="G384" i="11"/>
  <c r="G378" i="11"/>
  <c r="G371" i="11"/>
  <c r="G366" i="11"/>
  <c r="G363" i="11"/>
  <c r="G353" i="11"/>
  <c r="G343" i="11"/>
  <c r="G336" i="11"/>
  <c r="G326" i="11"/>
  <c r="G323" i="11"/>
  <c r="G319" i="11"/>
  <c r="G310" i="11"/>
  <c r="G301" i="11"/>
  <c r="G290" i="11"/>
  <c r="G285" i="11"/>
  <c r="G275" i="11"/>
  <c r="G266" i="11"/>
  <c r="G264" i="11"/>
  <c r="G257" i="11"/>
  <c r="G254" i="11"/>
  <c r="G249" i="11"/>
  <c r="G242" i="11"/>
  <c r="G237" i="11"/>
  <c r="G230" i="11"/>
  <c r="G227" i="11"/>
  <c r="G218" i="11"/>
  <c r="G210" i="11"/>
  <c r="G204" i="11"/>
  <c r="G194" i="11"/>
  <c r="G185" i="11"/>
  <c r="G179" i="11"/>
  <c r="G169" i="11"/>
  <c r="G161" i="11"/>
  <c r="G151" i="11"/>
  <c r="G141" i="11"/>
  <c r="G131" i="11"/>
  <c r="G121" i="11"/>
  <c r="G111" i="11"/>
  <c r="G100" i="11"/>
  <c r="G96" i="11"/>
  <c r="G90" i="11"/>
  <c r="G87" i="11"/>
  <c r="G79" i="11"/>
  <c r="G69" i="11"/>
  <c r="G59" i="11"/>
  <c r="G55" i="11"/>
  <c r="G46" i="11"/>
  <c r="G42" i="11"/>
  <c r="G39" i="11"/>
  <c r="G37" i="11"/>
  <c r="G30" i="11"/>
  <c r="G25" i="11"/>
  <c r="G16" i="11"/>
  <c r="G11" i="11"/>
  <c r="G6" i="11"/>
  <c r="E419" i="11"/>
  <c r="P419" i="11" s="1"/>
  <c r="E416" i="11"/>
  <c r="E413" i="11"/>
  <c r="P413" i="11" s="1"/>
  <c r="E410" i="11"/>
  <c r="P410" i="11" s="1"/>
  <c r="E407" i="11"/>
  <c r="P407" i="11" s="1"/>
  <c r="E398" i="11"/>
  <c r="E389" i="11"/>
  <c r="P389" i="11" s="1"/>
  <c r="E384" i="11"/>
  <c r="P384" i="11" s="1"/>
  <c r="E378" i="11"/>
  <c r="P378" i="11" s="1"/>
  <c r="E371" i="11"/>
  <c r="P371" i="11" s="1"/>
  <c r="E366" i="11"/>
  <c r="P366" i="11" s="1"/>
  <c r="E363" i="11"/>
  <c r="E353" i="11"/>
  <c r="P353" i="11" s="1"/>
  <c r="E343" i="11"/>
  <c r="P343" i="11" s="1"/>
  <c r="E336" i="11"/>
  <c r="P336" i="11" s="1"/>
  <c r="E326" i="11"/>
  <c r="P326" i="11" s="1"/>
  <c r="E323" i="11"/>
  <c r="P323" i="11" s="1"/>
  <c r="E319" i="11"/>
  <c r="E310" i="11"/>
  <c r="E301" i="11"/>
  <c r="E290" i="11"/>
  <c r="P290" i="11" s="1"/>
  <c r="E285" i="11"/>
  <c r="P285" i="11" s="1"/>
  <c r="E275" i="11"/>
  <c r="P275" i="11" s="1"/>
  <c r="E266" i="11"/>
  <c r="E264" i="11"/>
  <c r="P264" i="11" s="1"/>
  <c r="E257" i="11"/>
  <c r="P257" i="11" s="1"/>
  <c r="E254" i="11"/>
  <c r="P254" i="11" s="1"/>
  <c r="E249" i="11"/>
  <c r="P249" i="11" s="1"/>
  <c r="E242" i="11"/>
  <c r="P242" i="11" s="1"/>
  <c r="E237" i="11"/>
  <c r="P237" i="11" s="1"/>
  <c r="E230" i="11"/>
  <c r="P230" i="11" s="1"/>
  <c r="E227" i="11"/>
  <c r="E218" i="11"/>
  <c r="P218" i="11" s="1"/>
  <c r="E210" i="11"/>
  <c r="E204" i="11"/>
  <c r="P204" i="11" s="1"/>
  <c r="E194" i="11"/>
  <c r="P194" i="11" s="1"/>
  <c r="E185" i="11"/>
  <c r="E179" i="11"/>
  <c r="E169" i="11"/>
  <c r="P169" i="11" s="1"/>
  <c r="E161" i="11"/>
  <c r="E151" i="11"/>
  <c r="P151" i="11" s="1"/>
  <c r="E141" i="11"/>
  <c r="E131" i="11"/>
  <c r="P131" i="11" s="1"/>
  <c r="E121" i="11"/>
  <c r="E111" i="11"/>
  <c r="P111" i="11" s="1"/>
  <c r="E100" i="11"/>
  <c r="P100" i="11" s="1"/>
  <c r="E96" i="11"/>
  <c r="P96" i="11" s="1"/>
  <c r="E90" i="11"/>
  <c r="P90" i="11" s="1"/>
  <c r="E87" i="11"/>
  <c r="P87" i="11" s="1"/>
  <c r="E79" i="11"/>
  <c r="P79" i="11" s="1"/>
  <c r="E69" i="11"/>
  <c r="P69" i="11" s="1"/>
  <c r="E59" i="11"/>
  <c r="P59" i="11" s="1"/>
  <c r="E55" i="11"/>
  <c r="P55" i="11" s="1"/>
  <c r="E46" i="11"/>
  <c r="P46" i="11" s="1"/>
  <c r="E42" i="11"/>
  <c r="P42" i="11" s="1"/>
  <c r="E39" i="11"/>
  <c r="E37" i="11"/>
  <c r="P37" i="11" s="1"/>
  <c r="E30" i="11"/>
  <c r="P30" i="11" s="1"/>
  <c r="E25" i="11"/>
  <c r="P25" i="11" s="1"/>
  <c r="E16" i="11"/>
  <c r="E11" i="11"/>
  <c r="P11" i="11" s="1"/>
  <c r="E6" i="11"/>
  <c r="P420" i="11"/>
  <c r="P418" i="11"/>
  <c r="P417" i="11"/>
  <c r="P416" i="11"/>
  <c r="P415" i="11"/>
  <c r="P414" i="11"/>
  <c r="P412" i="11"/>
  <c r="P411" i="11"/>
  <c r="P409" i="11"/>
  <c r="P408" i="11"/>
  <c r="P406" i="11"/>
  <c r="P405" i="11"/>
  <c r="P404" i="11"/>
  <c r="P403" i="11"/>
  <c r="P402" i="11"/>
  <c r="P401" i="11"/>
  <c r="P400" i="11"/>
  <c r="P399" i="11"/>
  <c r="P397" i="11"/>
  <c r="P396" i="11"/>
  <c r="P395" i="11"/>
  <c r="P394" i="11"/>
  <c r="P393" i="11"/>
  <c r="P392" i="11"/>
  <c r="P391" i="11"/>
  <c r="P390" i="11"/>
  <c r="P387" i="11"/>
  <c r="P386" i="11"/>
  <c r="P385" i="11"/>
  <c r="P383" i="11"/>
  <c r="P382" i="11"/>
  <c r="P381" i="11"/>
  <c r="P380" i="11"/>
  <c r="P379" i="11"/>
  <c r="P377" i="11"/>
  <c r="P376" i="11"/>
  <c r="P375" i="11"/>
  <c r="P374" i="11"/>
  <c r="P373" i="11"/>
  <c r="P372" i="11"/>
  <c r="P369" i="11"/>
  <c r="P368" i="11"/>
  <c r="P367" i="11"/>
  <c r="P365" i="11"/>
  <c r="P364" i="11"/>
  <c r="P363" i="11"/>
  <c r="P362" i="11"/>
  <c r="P361" i="11"/>
  <c r="P360" i="11"/>
  <c r="P359" i="11"/>
  <c r="P358" i="11"/>
  <c r="P357" i="11"/>
  <c r="P356" i="11"/>
  <c r="P355" i="11"/>
  <c r="P354" i="11"/>
  <c r="P352" i="11"/>
  <c r="P351" i="11"/>
  <c r="P350" i="11"/>
  <c r="P349" i="11"/>
  <c r="P348" i="11"/>
  <c r="P347" i="11"/>
  <c r="P346" i="11"/>
  <c r="P345" i="11"/>
  <c r="P344" i="11"/>
  <c r="P342" i="11"/>
  <c r="P341" i="11"/>
  <c r="P340" i="11"/>
  <c r="P339" i="11"/>
  <c r="P338" i="11"/>
  <c r="P337" i="11"/>
  <c r="P335" i="11"/>
  <c r="P334" i="11"/>
  <c r="P333" i="11"/>
  <c r="P332" i="11"/>
  <c r="P331" i="11"/>
  <c r="P330" i="11"/>
  <c r="P329" i="11"/>
  <c r="P328" i="11"/>
  <c r="P327" i="11"/>
  <c r="P325" i="11"/>
  <c r="P324" i="11"/>
  <c r="P321" i="11"/>
  <c r="P320" i="11"/>
  <c r="P319" i="11"/>
  <c r="P318" i="11"/>
  <c r="P317" i="11"/>
  <c r="P316" i="11"/>
  <c r="P315" i="11"/>
  <c r="P314" i="11"/>
  <c r="P313" i="11"/>
  <c r="P312" i="11"/>
  <c r="P311" i="11"/>
  <c r="P310" i="11"/>
  <c r="P309" i="11"/>
  <c r="P308" i="11"/>
  <c r="P307" i="11"/>
  <c r="P306" i="11"/>
  <c r="P305" i="11"/>
  <c r="P304" i="11"/>
  <c r="P303" i="11"/>
  <c r="P302" i="11"/>
  <c r="P301" i="11"/>
  <c r="P299" i="11"/>
  <c r="P298" i="11"/>
  <c r="P297" i="11"/>
  <c r="P296" i="11"/>
  <c r="P295" i="11"/>
  <c r="P294" i="11"/>
  <c r="P293" i="11"/>
  <c r="P292" i="11"/>
  <c r="P291" i="11"/>
  <c r="P289" i="11"/>
  <c r="P288" i="11"/>
  <c r="P287" i="11"/>
  <c r="P286" i="11"/>
  <c r="P284" i="11"/>
  <c r="P283" i="11"/>
  <c r="P282" i="11"/>
  <c r="P281" i="11"/>
  <c r="P280" i="11"/>
  <c r="P279" i="11"/>
  <c r="P278" i="11"/>
  <c r="P277" i="11"/>
  <c r="P276" i="11"/>
  <c r="P274" i="11"/>
  <c r="P273" i="11"/>
  <c r="P272" i="11"/>
  <c r="P271" i="11"/>
  <c r="P270" i="11"/>
  <c r="P269" i="11"/>
  <c r="P268" i="11"/>
  <c r="P267" i="11"/>
  <c r="P265" i="11"/>
  <c r="P263" i="11"/>
  <c r="P262" i="11"/>
  <c r="P261" i="11"/>
  <c r="P260" i="11"/>
  <c r="P259" i="11"/>
  <c r="P258" i="11"/>
  <c r="P256" i="11"/>
  <c r="P255" i="11"/>
  <c r="P253" i="11"/>
  <c r="P252" i="11"/>
  <c r="P251" i="11"/>
  <c r="P250" i="11"/>
  <c r="P248" i="11"/>
  <c r="P247" i="11"/>
  <c r="P246" i="11"/>
  <c r="P245" i="11"/>
  <c r="P244" i="11"/>
  <c r="P243" i="11"/>
  <c r="P240" i="11"/>
  <c r="P239" i="11"/>
  <c r="P238" i="11"/>
  <c r="P236" i="11"/>
  <c r="P235" i="11"/>
  <c r="P234" i="11"/>
  <c r="P233" i="11"/>
  <c r="P232" i="11"/>
  <c r="P231" i="11"/>
  <c r="P229" i="11"/>
  <c r="P228" i="11"/>
  <c r="P226" i="11"/>
  <c r="P225" i="11"/>
  <c r="P224" i="11"/>
  <c r="P223" i="11"/>
  <c r="P222" i="11"/>
  <c r="P221" i="11"/>
  <c r="P220" i="11"/>
  <c r="P219" i="11"/>
  <c r="P217" i="11"/>
  <c r="P216" i="11"/>
  <c r="P215" i="11"/>
  <c r="P214" i="11"/>
  <c r="P213" i="11"/>
  <c r="P212" i="11"/>
  <c r="P211" i="11"/>
  <c r="P210" i="11"/>
  <c r="P209" i="11"/>
  <c r="P208" i="11"/>
  <c r="P207" i="11"/>
  <c r="P206" i="11"/>
  <c r="P205" i="11"/>
  <c r="P203" i="11"/>
  <c r="P202" i="11"/>
  <c r="P201" i="11"/>
  <c r="P200" i="11"/>
  <c r="P199" i="11"/>
  <c r="P198" i="11"/>
  <c r="P197" i="11"/>
  <c r="P196" i="11"/>
  <c r="P195" i="11"/>
  <c r="P192" i="11"/>
  <c r="P191" i="11"/>
  <c r="P190" i="11"/>
  <c r="P189" i="11"/>
  <c r="P188" i="11"/>
  <c r="P187" i="11"/>
  <c r="P186" i="11"/>
  <c r="P185" i="11"/>
  <c r="P184" i="11"/>
  <c r="P183" i="11"/>
  <c r="P182" i="11"/>
  <c r="P181" i="11"/>
  <c r="P180" i="11"/>
  <c r="P178" i="11"/>
  <c r="P177" i="11"/>
  <c r="P176" i="11"/>
  <c r="P175" i="11"/>
  <c r="P174" i="11"/>
  <c r="P173" i="11"/>
  <c r="P172" i="11"/>
  <c r="P171" i="11"/>
  <c r="P170" i="11"/>
  <c r="P168" i="11"/>
  <c r="P167" i="11"/>
  <c r="P166" i="11"/>
  <c r="P165" i="11"/>
  <c r="P164" i="11"/>
  <c r="P163" i="11"/>
  <c r="P162" i="11"/>
  <c r="P160" i="11"/>
  <c r="P159" i="11"/>
  <c r="P158" i="11"/>
  <c r="P157" i="11"/>
  <c r="P156" i="11"/>
  <c r="P155" i="11"/>
  <c r="P154" i="11"/>
  <c r="P153" i="11"/>
  <c r="P152" i="11"/>
  <c r="P150" i="11"/>
  <c r="P149" i="11"/>
  <c r="P148" i="11"/>
  <c r="P147" i="11"/>
  <c r="P146" i="11"/>
  <c r="P145" i="11"/>
  <c r="P144" i="11"/>
  <c r="P143" i="11"/>
  <c r="P142" i="11"/>
  <c r="P140" i="11"/>
  <c r="P139" i="11"/>
  <c r="P138" i="11"/>
  <c r="P137" i="11"/>
  <c r="P136" i="11"/>
  <c r="P135" i="11"/>
  <c r="P134" i="11"/>
  <c r="P133" i="11"/>
  <c r="P132" i="11"/>
  <c r="P130" i="11"/>
  <c r="P129" i="11"/>
  <c r="P128" i="11"/>
  <c r="P127" i="11"/>
  <c r="P126" i="11"/>
  <c r="P125" i="11"/>
  <c r="P124" i="11"/>
  <c r="P123" i="11"/>
  <c r="P122" i="11"/>
  <c r="P120" i="11"/>
  <c r="P119" i="11"/>
  <c r="P118" i="11"/>
  <c r="P117" i="11"/>
  <c r="P116" i="11"/>
  <c r="P115" i="11"/>
  <c r="P114" i="11"/>
  <c r="P113" i="11"/>
  <c r="P112" i="11"/>
  <c r="P109" i="11"/>
  <c r="P108" i="11"/>
  <c r="P107" i="11"/>
  <c r="P106" i="11"/>
  <c r="P105" i="11"/>
  <c r="P104" i="11"/>
  <c r="P103" i="11"/>
  <c r="P102" i="11"/>
  <c r="P101" i="11"/>
  <c r="P99" i="11"/>
  <c r="P98" i="11"/>
  <c r="P97" i="11"/>
  <c r="P95" i="11"/>
  <c r="P94" i="11"/>
  <c r="P93" i="11"/>
  <c r="P92" i="11"/>
  <c r="P91" i="11"/>
  <c r="P89" i="11"/>
  <c r="P88" i="11"/>
  <c r="P86" i="11"/>
  <c r="P85" i="11"/>
  <c r="P84" i="11"/>
  <c r="P83" i="11"/>
  <c r="P82" i="11"/>
  <c r="P81" i="11"/>
  <c r="P80" i="11"/>
  <c r="P78" i="11"/>
  <c r="P77" i="11"/>
  <c r="P76" i="11"/>
  <c r="P75" i="11"/>
  <c r="P74" i="11"/>
  <c r="P73" i="11"/>
  <c r="P72" i="11"/>
  <c r="P71" i="11"/>
  <c r="P70" i="11"/>
  <c r="P68" i="11"/>
  <c r="P67" i="11"/>
  <c r="P66" i="11"/>
  <c r="P65" i="11"/>
  <c r="P64" i="11"/>
  <c r="P63" i="11"/>
  <c r="P62" i="11"/>
  <c r="P61" i="11"/>
  <c r="P60" i="11"/>
  <c r="P58" i="11"/>
  <c r="P57" i="11"/>
  <c r="P56" i="11"/>
  <c r="P54" i="11"/>
  <c r="P53" i="11"/>
  <c r="P52" i="11"/>
  <c r="P51" i="11"/>
  <c r="P50" i="11"/>
  <c r="P49" i="11"/>
  <c r="P48" i="11"/>
  <c r="P47" i="11"/>
  <c r="P44" i="11"/>
  <c r="P43" i="11"/>
  <c r="P41" i="11"/>
  <c r="P40" i="11"/>
  <c r="P38" i="11"/>
  <c r="P36" i="11"/>
  <c r="P35" i="11"/>
  <c r="P34" i="11"/>
  <c r="P33" i="11"/>
  <c r="P32" i="11"/>
  <c r="P31" i="11"/>
  <c r="P29" i="11"/>
  <c r="P28" i="11"/>
  <c r="I429" i="11" s="1"/>
  <c r="P27" i="11"/>
  <c r="P26" i="11"/>
  <c r="I428" i="11" s="1"/>
  <c r="P24" i="11"/>
  <c r="P23" i="11"/>
  <c r="P22" i="11"/>
  <c r="P21" i="11"/>
  <c r="P20" i="11"/>
  <c r="P19" i="11"/>
  <c r="P18" i="11"/>
  <c r="I427" i="11" s="1"/>
  <c r="P17" i="11"/>
  <c r="P15" i="11"/>
  <c r="P14" i="11"/>
  <c r="P13" i="11"/>
  <c r="P12" i="11"/>
  <c r="P10" i="11"/>
  <c r="P8" i="11"/>
  <c r="P7" i="11"/>
  <c r="P9" i="11"/>
  <c r="I426" i="11" s="1"/>
  <c r="Q26" i="4" l="1"/>
  <c r="Q296" i="4"/>
  <c r="Q72" i="4"/>
  <c r="Q76" i="4"/>
  <c r="Q42" i="4"/>
  <c r="Q128" i="4"/>
  <c r="Q40" i="4"/>
  <c r="I425" i="11"/>
  <c r="BB110" i="14" s="1"/>
  <c r="C515" i="11"/>
  <c r="C516" i="11"/>
  <c r="D97" i="16" s="1"/>
  <c r="C517" i="11"/>
  <c r="D98" i="16" s="1"/>
  <c r="D370" i="4"/>
  <c r="C33" i="15" s="1"/>
  <c r="Q51" i="4"/>
  <c r="Q88" i="4"/>
  <c r="Q109" i="4"/>
  <c r="Q276" i="4"/>
  <c r="Q284" i="4"/>
  <c r="Q323" i="4"/>
  <c r="Q57" i="4"/>
  <c r="D347" i="4" s="1"/>
  <c r="C5" i="15" s="1"/>
  <c r="E6" i="17" s="1"/>
  <c r="F6" i="17" s="1"/>
  <c r="L9" i="9"/>
  <c r="Q135" i="4"/>
  <c r="Q113" i="4"/>
  <c r="Q99" i="4"/>
  <c r="P16" i="11"/>
  <c r="P6" i="11"/>
  <c r="BB150" i="14" s="1"/>
  <c r="C437" i="11"/>
  <c r="D16" i="16" s="1"/>
  <c r="Q286" i="4"/>
  <c r="Q280" i="4"/>
  <c r="Q160" i="4"/>
  <c r="Q81" i="4"/>
  <c r="Q47" i="4"/>
  <c r="Q45" i="4"/>
  <c r="Q31" i="4"/>
  <c r="Q23" i="4"/>
  <c r="H299" i="4"/>
  <c r="J359" i="4"/>
  <c r="Q6" i="4"/>
  <c r="Q65" i="4"/>
  <c r="Q142" i="4"/>
  <c r="Q212" i="4"/>
  <c r="Q325" i="4"/>
  <c r="Q290" i="4"/>
  <c r="D352" i="4" s="1"/>
  <c r="C10" i="15" s="1"/>
  <c r="E11" i="17" s="1"/>
  <c r="F11" i="17" s="1"/>
  <c r="F295" i="4"/>
  <c r="J358" i="4"/>
  <c r="P266" i="11"/>
  <c r="P227" i="11"/>
  <c r="P179" i="11"/>
  <c r="P161" i="11"/>
  <c r="P141" i="11"/>
  <c r="P121" i="11"/>
  <c r="P39" i="11"/>
  <c r="P398" i="11"/>
  <c r="C445" i="11"/>
  <c r="D24" i="16" s="1"/>
  <c r="C474" i="11"/>
  <c r="D53" i="16" s="1"/>
  <c r="F5" i="4"/>
  <c r="Q5" i="4" s="1"/>
  <c r="C493" i="11"/>
  <c r="D72" i="16" s="1"/>
  <c r="C507" i="11"/>
  <c r="D86" i="16" s="1"/>
  <c r="C502" i="11"/>
  <c r="D81" i="16" s="1"/>
  <c r="M193" i="11"/>
  <c r="M300" i="11"/>
  <c r="M370" i="11"/>
  <c r="O193" i="11"/>
  <c r="O370" i="11"/>
  <c r="M110" i="11"/>
  <c r="M241" i="11"/>
  <c r="M322" i="11"/>
  <c r="M388" i="11"/>
  <c r="O110" i="11"/>
  <c r="O241" i="11"/>
  <c r="O322" i="11"/>
  <c r="O300" i="11"/>
  <c r="C26" i="15"/>
  <c r="D373" i="4"/>
  <c r="C39" i="15" s="1"/>
  <c r="D366" i="4"/>
  <c r="E359" i="4" s="1"/>
  <c r="D368" i="4"/>
  <c r="C31" i="15" s="1"/>
  <c r="Q197" i="4"/>
  <c r="Q223" i="4"/>
  <c r="Q262" i="4"/>
  <c r="P196" i="4"/>
  <c r="D369" i="4"/>
  <c r="C32" i="15" s="1"/>
  <c r="Q314" i="4"/>
  <c r="D443" i="4"/>
  <c r="C109" i="15" s="1"/>
  <c r="D438" i="4"/>
  <c r="C104" i="15" s="1"/>
  <c r="BB135" i="14" s="1"/>
  <c r="D429" i="4"/>
  <c r="C95" i="15" s="1"/>
  <c r="D410" i="4"/>
  <c r="C76" i="15" s="1"/>
  <c r="D381" i="4"/>
  <c r="J71" i="4"/>
  <c r="J211" i="4"/>
  <c r="J210" i="4" s="1"/>
  <c r="J319" i="4"/>
  <c r="J310" i="4" s="1"/>
  <c r="L294" i="4"/>
  <c r="Q199" i="4"/>
  <c r="Q241" i="4"/>
  <c r="Q273" i="4"/>
  <c r="Q320" i="4"/>
  <c r="J141" i="4"/>
  <c r="Q300" i="4"/>
  <c r="Q329" i="4"/>
  <c r="Q335" i="4"/>
  <c r="F319" i="4"/>
  <c r="F310" i="4" s="1"/>
  <c r="Q308" i="4"/>
  <c r="H196" i="4"/>
  <c r="H261" i="4"/>
  <c r="H260" i="4" s="1"/>
  <c r="J39" i="4"/>
  <c r="L22" i="4"/>
  <c r="N39" i="4"/>
  <c r="N294" i="4"/>
  <c r="N319" i="4"/>
  <c r="N310" i="4" s="1"/>
  <c r="P141" i="4"/>
  <c r="P211" i="4"/>
  <c r="P210" i="4" s="1"/>
  <c r="L71" i="4"/>
  <c r="N196" i="4"/>
  <c r="F307" i="4"/>
  <c r="F294" i="4" s="1"/>
  <c r="H22" i="4"/>
  <c r="H71" i="4"/>
  <c r="H319" i="4"/>
  <c r="H310" i="4" s="1"/>
  <c r="J22" i="4"/>
  <c r="J4" i="4" s="1"/>
  <c r="J294" i="4"/>
  <c r="L196" i="4"/>
  <c r="L68" i="4" s="1"/>
  <c r="L319" i="4"/>
  <c r="L310" i="4" s="1"/>
  <c r="N141" i="4"/>
  <c r="N211" i="4"/>
  <c r="N210" i="4" s="1"/>
  <c r="P39" i="4"/>
  <c r="Q299" i="4"/>
  <c r="Q313" i="4"/>
  <c r="Q328" i="4"/>
  <c r="H39" i="4"/>
  <c r="H4" i="4" s="1"/>
  <c r="H141" i="4"/>
  <c r="H211" i="4"/>
  <c r="H210" i="4" s="1"/>
  <c r="J196" i="4"/>
  <c r="L39" i="4"/>
  <c r="L4" i="4" s="1"/>
  <c r="L141" i="4"/>
  <c r="L211" i="4"/>
  <c r="L210" i="4" s="1"/>
  <c r="N22" i="4"/>
  <c r="N71" i="4"/>
  <c r="N68" i="4" s="1"/>
  <c r="N261" i="4"/>
  <c r="N260" i="4" s="1"/>
  <c r="P22" i="4"/>
  <c r="P4" i="4" s="1"/>
  <c r="P71" i="4"/>
  <c r="Q307" i="4"/>
  <c r="P319" i="4"/>
  <c r="P294" i="4"/>
  <c r="L261" i="4"/>
  <c r="L260" i="4" s="1"/>
  <c r="J261" i="4"/>
  <c r="J260" i="4" s="1"/>
  <c r="F261" i="4"/>
  <c r="F260" i="4" s="1"/>
  <c r="F211" i="4"/>
  <c r="F210" i="4" s="1"/>
  <c r="F196" i="4"/>
  <c r="F141" i="4"/>
  <c r="F71" i="4"/>
  <c r="F39" i="4"/>
  <c r="Q39" i="4" s="1"/>
  <c r="F22" i="4"/>
  <c r="P261" i="4"/>
  <c r="P260" i="4" s="1"/>
  <c r="Q54" i="4"/>
  <c r="Q53" i="4"/>
  <c r="Q295" i="4"/>
  <c r="H294" i="4"/>
  <c r="F333" i="4"/>
  <c r="Q334" i="4"/>
  <c r="F63" i="4"/>
  <c r="Q63" i="4" s="1"/>
  <c r="D348" i="4" s="1"/>
  <c r="C6" i="15" s="1"/>
  <c r="E7" i="17" s="1"/>
  <c r="F7" i="17" s="1"/>
  <c r="Q64" i="4"/>
  <c r="G110" i="11"/>
  <c r="G241" i="11"/>
  <c r="G322" i="11"/>
  <c r="G388" i="11"/>
  <c r="K110" i="11"/>
  <c r="K241" i="11"/>
  <c r="K322" i="11"/>
  <c r="K388" i="11"/>
  <c r="O5" i="11"/>
  <c r="O45" i="11"/>
  <c r="O388" i="11"/>
  <c r="E45" i="11"/>
  <c r="G5" i="11"/>
  <c r="G193" i="11"/>
  <c r="G300" i="11"/>
  <c r="G370" i="11"/>
  <c r="I5" i="11"/>
  <c r="I45" i="11"/>
  <c r="I193" i="11"/>
  <c r="I300" i="11"/>
  <c r="I370" i="11"/>
  <c r="K193" i="11"/>
  <c r="K300" i="11"/>
  <c r="K370" i="11"/>
  <c r="I110" i="11"/>
  <c r="I241" i="11"/>
  <c r="I322" i="11"/>
  <c r="I388" i="11"/>
  <c r="M5" i="11"/>
  <c r="E110" i="11"/>
  <c r="E241" i="11"/>
  <c r="E322" i="11"/>
  <c r="E388" i="11"/>
  <c r="G45" i="11"/>
  <c r="K5" i="11"/>
  <c r="K45" i="11"/>
  <c r="M45" i="11"/>
  <c r="E193" i="11"/>
  <c r="E300" i="11"/>
  <c r="E370" i="11"/>
  <c r="E5" i="11"/>
  <c r="S35" i="10"/>
  <c r="S33" i="10"/>
  <c r="S32" i="10"/>
  <c r="S31" i="10"/>
  <c r="S25" i="10"/>
  <c r="S24" i="10"/>
  <c r="S23" i="10"/>
  <c r="S22" i="10"/>
  <c r="S21" i="10"/>
  <c r="S20" i="10"/>
  <c r="S19" i="10"/>
  <c r="S18" i="10"/>
  <c r="S17" i="10"/>
  <c r="S16" i="10"/>
  <c r="S15" i="10"/>
  <c r="S14" i="10"/>
  <c r="S13" i="10"/>
  <c r="S12" i="10"/>
  <c r="S11" i="10"/>
  <c r="S10" i="10"/>
  <c r="S9" i="10"/>
  <c r="S8" i="10"/>
  <c r="S7" i="10"/>
  <c r="S6" i="10"/>
  <c r="S5" i="10"/>
  <c r="S4" i="10"/>
  <c r="S3" i="10"/>
  <c r="S2" i="10"/>
  <c r="L8" i="9"/>
  <c r="L7" i="9"/>
  <c r="L6" i="9"/>
  <c r="L5" i="9"/>
  <c r="L4" i="9"/>
  <c r="L3" i="9"/>
  <c r="C34" i="15" l="1"/>
  <c r="BB100" i="14"/>
  <c r="BB115" i="14"/>
  <c r="F4" i="4"/>
  <c r="BB130" i="14"/>
  <c r="BB125" i="14"/>
  <c r="C436" i="11"/>
  <c r="D437" i="11" s="1"/>
  <c r="E16" i="16" s="1"/>
  <c r="D92" i="16"/>
  <c r="P370" i="11"/>
  <c r="C432" i="11" s="1"/>
  <c r="D10" i="16" s="1"/>
  <c r="E24" i="17" s="1"/>
  <c r="F24" i="17" s="1"/>
  <c r="P193" i="11"/>
  <c r="C428" i="11" s="1"/>
  <c r="D6" i="16" s="1"/>
  <c r="E20" i="17" s="1"/>
  <c r="F20" i="17" s="1"/>
  <c r="C514" i="11"/>
  <c r="D517" i="11" s="1"/>
  <c r="E98" i="16" s="1"/>
  <c r="P322" i="11"/>
  <c r="C431" i="11" s="1"/>
  <c r="D9" i="16" s="1"/>
  <c r="E23" i="17" s="1"/>
  <c r="F23" i="17" s="1"/>
  <c r="P110" i="11"/>
  <c r="C427" i="11" s="1"/>
  <c r="D5" i="16" s="1"/>
  <c r="E19" i="17" s="1"/>
  <c r="F19" i="17" s="1"/>
  <c r="BB140" i="14"/>
  <c r="D96" i="16"/>
  <c r="D99" i="16" s="1"/>
  <c r="P68" i="4"/>
  <c r="D507" i="11"/>
  <c r="E86" i="16" s="1"/>
  <c r="P300" i="11"/>
  <c r="C430" i="11" s="1"/>
  <c r="D8" i="16" s="1"/>
  <c r="E22" i="17" s="1"/>
  <c r="F22" i="17" s="1"/>
  <c r="Q22" i="4"/>
  <c r="Q196" i="4"/>
  <c r="Q319" i="4"/>
  <c r="N4" i="4"/>
  <c r="M341" i="4" s="1"/>
  <c r="J68" i="4"/>
  <c r="Q141" i="4"/>
  <c r="D19" i="15"/>
  <c r="E365" i="4"/>
  <c r="D25" i="15" s="1"/>
  <c r="E363" i="4"/>
  <c r="D23" i="15" s="1"/>
  <c r="E361" i="4"/>
  <c r="D21" i="15" s="1"/>
  <c r="E364" i="4"/>
  <c r="D24" i="15" s="1"/>
  <c r="E362" i="4"/>
  <c r="D22" i="15" s="1"/>
  <c r="E360" i="4"/>
  <c r="D20" i="15" s="1"/>
  <c r="H68" i="4"/>
  <c r="G341" i="4" s="1"/>
  <c r="Q294" i="4"/>
  <c r="D353" i="4" s="1"/>
  <c r="C11" i="15" s="1"/>
  <c r="E12" i="17" s="1"/>
  <c r="F12" i="17" s="1"/>
  <c r="P310" i="4"/>
  <c r="Q310" i="4" s="1"/>
  <c r="D354" i="4" s="1"/>
  <c r="C12" i="15" s="1"/>
  <c r="E13" i="17" s="1"/>
  <c r="F13" i="17" s="1"/>
  <c r="D371" i="4"/>
  <c r="E368" i="4" s="1"/>
  <c r="D31" i="15" s="1"/>
  <c r="D449" i="4"/>
  <c r="E443" i="4" s="1"/>
  <c r="D109" i="15" s="1"/>
  <c r="C47" i="15"/>
  <c r="Q211" i="4"/>
  <c r="Q261" i="4"/>
  <c r="K341" i="4"/>
  <c r="I341" i="4"/>
  <c r="Q260" i="4"/>
  <c r="D351" i="4" s="1"/>
  <c r="C9" i="15" s="1"/>
  <c r="E10" i="17" s="1"/>
  <c r="F10" i="17" s="1"/>
  <c r="Q210" i="4"/>
  <c r="D350" i="4" s="1"/>
  <c r="C8" i="15" s="1"/>
  <c r="E9" i="17" s="1"/>
  <c r="F9" i="17" s="1"/>
  <c r="F68" i="4"/>
  <c r="Q71" i="4"/>
  <c r="Q333" i="4"/>
  <c r="D355" i="4" s="1"/>
  <c r="C13" i="15" s="1"/>
  <c r="E14" i="17" s="1"/>
  <c r="F14" i="17" s="1"/>
  <c r="J421" i="11"/>
  <c r="L421" i="11"/>
  <c r="H421" i="11"/>
  <c r="F421" i="11"/>
  <c r="N421" i="11"/>
  <c r="P388" i="11"/>
  <c r="C433" i="11" s="1"/>
  <c r="D11" i="16" s="1"/>
  <c r="E25" i="17" s="1"/>
  <c r="P241" i="11"/>
  <c r="C429" i="11" s="1"/>
  <c r="D7" i="16" s="1"/>
  <c r="E21" i="17" s="1"/>
  <c r="F21" i="17" s="1"/>
  <c r="P45" i="11"/>
  <c r="C426" i="11" s="1"/>
  <c r="D4" i="16" s="1"/>
  <c r="E18" i="17" s="1"/>
  <c r="F18" i="17" s="1"/>
  <c r="P5" i="11"/>
  <c r="D421" i="11"/>
  <c r="O341" i="4" l="1"/>
  <c r="Q68" i="4"/>
  <c r="D349" i="4" s="1"/>
  <c r="C7" i="15" s="1"/>
  <c r="E8" i="17" s="1"/>
  <c r="F8" i="17" s="1"/>
  <c r="D502" i="11"/>
  <c r="D515" i="11"/>
  <c r="E96" i="16" s="1"/>
  <c r="D516" i="11"/>
  <c r="E97" i="16" s="1"/>
  <c r="D474" i="11"/>
  <c r="E53" i="16" s="1"/>
  <c r="D445" i="11"/>
  <c r="E24" i="16" s="1"/>
  <c r="E429" i="4"/>
  <c r="D95" i="15" s="1"/>
  <c r="E370" i="4"/>
  <c r="D33" i="15" s="1"/>
  <c r="D493" i="11"/>
  <c r="E81" i="16" s="1"/>
  <c r="C425" i="11"/>
  <c r="D3" i="16" s="1"/>
  <c r="E17" i="17"/>
  <c r="F17" i="17" s="1"/>
  <c r="C115" i="15"/>
  <c r="BB120" i="14"/>
  <c r="F25" i="17"/>
  <c r="E26" i="17"/>
  <c r="F26" i="17" s="1"/>
  <c r="D12" i="16"/>
  <c r="E72" i="16"/>
  <c r="P421" i="11"/>
  <c r="BB105" i="14" s="1"/>
  <c r="D26" i="15"/>
  <c r="E366" i="4"/>
  <c r="E369" i="4"/>
  <c r="D32" i="15" s="1"/>
  <c r="E438" i="4"/>
  <c r="D104" i="15" s="1"/>
  <c r="E410" i="4"/>
  <c r="D76" i="15" s="1"/>
  <c r="E373" i="4"/>
  <c r="D39" i="15" s="1"/>
  <c r="E381" i="4"/>
  <c r="D47" i="15" s="1"/>
  <c r="E341" i="4"/>
  <c r="Q4" i="4"/>
  <c r="E5" i="17" s="1"/>
  <c r="E15" i="17" l="1"/>
  <c r="BB90" i="14" s="1"/>
  <c r="E99" i="16"/>
  <c r="C434" i="11"/>
  <c r="D425" i="11" s="1"/>
  <c r="E3" i="16" s="1"/>
  <c r="D30" i="14"/>
  <c r="E92" i="16"/>
  <c r="E371" i="4"/>
  <c r="D34" i="15" s="1"/>
  <c r="D115" i="15"/>
  <c r="Q341" i="4"/>
  <c r="BB95" i="14" s="1"/>
  <c r="D346" i="4"/>
  <c r="D432" i="11" l="1"/>
  <c r="E10" i="16" s="1"/>
  <c r="D427" i="11"/>
  <c r="E5" i="16" s="1"/>
  <c r="D433" i="11"/>
  <c r="E11" i="16" s="1"/>
  <c r="D428" i="11"/>
  <c r="E6" i="16" s="1"/>
  <c r="D431" i="11"/>
  <c r="E9" i="16" s="1"/>
  <c r="D426" i="11"/>
  <c r="E4" i="16" s="1"/>
  <c r="D430" i="11"/>
  <c r="E8" i="16" s="1"/>
  <c r="D429" i="11"/>
  <c r="E7" i="16" s="1"/>
  <c r="C4" i="15"/>
  <c r="D356" i="4"/>
  <c r="E12" i="16" l="1"/>
  <c r="D434" i="11"/>
  <c r="C14" i="15"/>
  <c r="E348" i="4"/>
  <c r="D6" i="15" s="1"/>
  <c r="E350" i="4"/>
  <c r="D8" i="15" s="1"/>
  <c r="E352" i="4"/>
  <c r="D10" i="15" s="1"/>
  <c r="E354" i="4"/>
  <c r="D12" i="15" s="1"/>
  <c r="E347" i="4"/>
  <c r="D5" i="15" s="1"/>
  <c r="E349" i="4"/>
  <c r="D7" i="15" s="1"/>
  <c r="E351" i="4"/>
  <c r="D9" i="15" s="1"/>
  <c r="E353" i="4"/>
  <c r="D11" i="15" s="1"/>
  <c r="E355" i="4"/>
  <c r="D13" i="15" s="1"/>
  <c r="E346" i="4"/>
  <c r="F5" i="17" l="1"/>
  <c r="F15" i="17"/>
  <c r="D4" i="15"/>
  <c r="E356" i="4"/>
  <c r="D14" i="15" s="1"/>
</calcChain>
</file>

<file path=xl/comments1.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shape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 ref="C1" authorId="0" shapeId="0">
      <text>
        <r>
          <rPr>
            <b/>
            <sz val="14"/>
            <color indexed="81"/>
            <rFont val="Tahoma"/>
            <family val="2"/>
          </rPr>
          <t>Importante:
Se recomienda leer las instrucciones previamente al llenado del presupuesto; para consultar estas de un clic en el icono de la imagen de admiración.</t>
        </r>
      </text>
    </comment>
    <comment ref="D1" authorId="0" shapeId="0">
      <text>
        <r>
          <rPr>
            <b/>
            <sz val="14"/>
            <color indexed="9"/>
            <rFont val="Calibri"/>
            <family val="2"/>
            <scheme val="minor"/>
          </rPr>
          <t>T</t>
        </r>
        <r>
          <rPr>
            <sz val="14"/>
            <color indexed="9"/>
            <rFont val="Calibri"/>
            <family val="2"/>
            <scheme val="minor"/>
          </rPr>
          <t xml:space="preserve">ipo de </t>
        </r>
        <r>
          <rPr>
            <b/>
            <sz val="14"/>
            <color indexed="9"/>
            <rFont val="Calibri"/>
            <family val="2"/>
            <scheme val="minor"/>
          </rPr>
          <t>I</t>
        </r>
        <r>
          <rPr>
            <sz val="14"/>
            <color indexed="9"/>
            <rFont val="Calibri"/>
            <family val="2"/>
            <scheme val="minor"/>
          </rPr>
          <t>ngresos</t>
        </r>
      </text>
    </comment>
    <comment ref="E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G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I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K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M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O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10.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rigen del</t>
        </r>
        <r>
          <rPr>
            <b/>
            <sz val="14"/>
            <color indexed="9"/>
            <rFont val="Calibri"/>
            <family val="2"/>
            <scheme val="minor"/>
          </rPr>
          <t xml:space="preserve"> R</t>
        </r>
        <r>
          <rPr>
            <sz val="14"/>
            <color indexed="9"/>
            <rFont val="Calibri"/>
            <family val="2"/>
            <scheme val="minor"/>
          </rPr>
          <t>ecurso</t>
        </r>
      </text>
    </comment>
  </commentList>
</comments>
</file>

<file path=xl/comments2.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 xml:space="preserve">bjeto del </t>
        </r>
        <r>
          <rPr>
            <b/>
            <sz val="14"/>
            <color indexed="9"/>
            <rFont val="Calibri"/>
            <family val="2"/>
            <scheme val="minor"/>
          </rPr>
          <t>G</t>
        </r>
        <r>
          <rPr>
            <sz val="14"/>
            <color indexed="9"/>
            <rFont val="Calibri"/>
            <family val="2"/>
            <scheme val="minor"/>
          </rPr>
          <t>asto</t>
        </r>
      </text>
    </comment>
    <comment ref="B1" authorId="0" shapeId="0">
      <text>
        <r>
          <rPr>
            <b/>
            <sz val="14"/>
            <color indexed="81"/>
            <rFont val="Tahoma"/>
            <family val="2"/>
          </rPr>
          <t>Importante:
Se recomienda leer las instrucciones previamente al llenado del presupuesto; para consultar estas de un clic en el icono de la imagen de admiración.</t>
        </r>
      </text>
    </comment>
    <comment ref="C1" authorId="0" shapeId="0">
      <text>
        <r>
          <rPr>
            <b/>
            <sz val="14"/>
            <color indexed="9"/>
            <rFont val="Calibri"/>
            <family val="2"/>
            <scheme val="minor"/>
          </rPr>
          <t>T</t>
        </r>
        <r>
          <rPr>
            <sz val="14"/>
            <color indexed="9"/>
            <rFont val="Calibri"/>
            <family val="2"/>
            <scheme val="minor"/>
          </rPr>
          <t xml:space="preserve">ipo de </t>
        </r>
        <r>
          <rPr>
            <b/>
            <sz val="14"/>
            <color indexed="9"/>
            <rFont val="Calibri"/>
            <family val="2"/>
            <scheme val="minor"/>
          </rPr>
          <t>G</t>
        </r>
        <r>
          <rPr>
            <sz val="14"/>
            <color indexed="9"/>
            <rFont val="Calibri"/>
            <family val="2"/>
            <scheme val="minor"/>
          </rPr>
          <t>asto</t>
        </r>
      </text>
    </comment>
    <comment ref="D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F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H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J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L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 ref="N2" authorId="0" shapeId="0">
      <text>
        <r>
          <rPr>
            <b/>
            <sz val="14"/>
            <color indexed="9"/>
            <rFont val="Calibri"/>
            <family val="2"/>
          </rPr>
          <t>O</t>
        </r>
        <r>
          <rPr>
            <sz val="14"/>
            <color indexed="9"/>
            <rFont val="Calibri"/>
            <family val="2"/>
          </rPr>
          <t xml:space="preserve">rigen del </t>
        </r>
        <r>
          <rPr>
            <b/>
            <sz val="14"/>
            <color indexed="9"/>
            <rFont val="Calibri"/>
            <family val="2"/>
          </rPr>
          <t>R</t>
        </r>
        <r>
          <rPr>
            <sz val="14"/>
            <color indexed="9"/>
            <rFont val="Calibri"/>
            <family val="2"/>
          </rPr>
          <t>ecurso</t>
        </r>
      </text>
    </comment>
  </commentList>
</comments>
</file>

<file path=xl/comments3.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U</t>
        </r>
        <r>
          <rPr>
            <sz val="14"/>
            <color indexed="9"/>
            <rFont val="Calibri"/>
            <family val="2"/>
            <scheme val="minor"/>
          </rPr>
          <t>nidad</t>
        </r>
        <r>
          <rPr>
            <b/>
            <sz val="14"/>
            <color indexed="9"/>
            <rFont val="Calibri"/>
            <family val="2"/>
            <scheme val="minor"/>
          </rPr>
          <t xml:space="preserve"> A</t>
        </r>
        <r>
          <rPr>
            <sz val="14"/>
            <color indexed="9"/>
            <rFont val="Calibri"/>
            <family val="2"/>
            <scheme val="minor"/>
          </rPr>
          <t>dministrativa</t>
        </r>
      </text>
    </comment>
  </commentList>
</comments>
</file>

<file path=xl/comments4.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F</t>
        </r>
        <r>
          <rPr>
            <sz val="14"/>
            <color indexed="9"/>
            <rFont val="Calibri"/>
            <family val="2"/>
            <scheme val="minor"/>
          </rPr>
          <t>inalidades</t>
        </r>
      </text>
    </comment>
    <comment ref="B1" authorId="0" shape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shape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5.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F</t>
        </r>
        <r>
          <rPr>
            <sz val="14"/>
            <color indexed="9"/>
            <rFont val="Calibri"/>
            <family val="2"/>
            <scheme val="minor"/>
          </rPr>
          <t>inalidades</t>
        </r>
      </text>
    </comment>
    <comment ref="B1" authorId="0" shape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shape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6.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I</t>
        </r>
        <r>
          <rPr>
            <sz val="14"/>
            <color indexed="9"/>
            <rFont val="Calibri"/>
            <family val="2"/>
            <scheme val="minor"/>
          </rPr>
          <t>ngreso</t>
        </r>
      </text>
    </comment>
  </commentList>
</comments>
</file>

<file path=xl/comments7.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R</t>
        </r>
        <r>
          <rPr>
            <sz val="14"/>
            <color indexed="9"/>
            <rFont val="Calibri"/>
            <family val="2"/>
            <scheme val="minor"/>
          </rPr>
          <t>ubro y</t>
        </r>
        <r>
          <rPr>
            <b/>
            <sz val="14"/>
            <color indexed="9"/>
            <rFont val="Calibri"/>
            <family val="2"/>
            <scheme val="minor"/>
          </rPr>
          <t xml:space="preserve"> T</t>
        </r>
        <r>
          <rPr>
            <sz val="14"/>
            <color indexed="9"/>
            <rFont val="Calibri"/>
            <family val="2"/>
            <scheme val="minor"/>
          </rPr>
          <t>ipo</t>
        </r>
      </text>
    </comment>
    <comment ref="B1" authorId="0" shapeId="0">
      <text>
        <r>
          <rPr>
            <b/>
            <sz val="14"/>
            <color indexed="9"/>
            <rFont val="Calibri"/>
            <family val="2"/>
            <scheme val="minor"/>
          </rPr>
          <t>L</t>
        </r>
        <r>
          <rPr>
            <sz val="14"/>
            <color indexed="9"/>
            <rFont val="Calibri"/>
            <family val="2"/>
            <scheme val="minor"/>
          </rPr>
          <t xml:space="preserve">ey de </t>
        </r>
        <r>
          <rPr>
            <b/>
            <sz val="14"/>
            <color indexed="9"/>
            <rFont val="Calibri"/>
            <family val="2"/>
            <scheme val="minor"/>
          </rPr>
          <t>I</t>
        </r>
        <r>
          <rPr>
            <sz val="14"/>
            <color indexed="9"/>
            <rFont val="Calibri"/>
            <family val="2"/>
            <scheme val="minor"/>
          </rPr>
          <t>ngresos</t>
        </r>
      </text>
    </comment>
  </commentList>
</comments>
</file>

<file path=xl/comments8.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O</t>
        </r>
        <r>
          <rPr>
            <sz val="14"/>
            <color indexed="9"/>
            <rFont val="Calibri"/>
            <family val="2"/>
            <scheme val="minor"/>
          </rPr>
          <t>bjeto del</t>
        </r>
        <r>
          <rPr>
            <b/>
            <sz val="14"/>
            <color indexed="9"/>
            <rFont val="Calibri"/>
            <family val="2"/>
            <scheme val="minor"/>
          </rPr>
          <t xml:space="preserve"> G</t>
        </r>
        <r>
          <rPr>
            <sz val="14"/>
            <color indexed="9"/>
            <rFont val="Calibri"/>
            <family val="2"/>
            <scheme val="minor"/>
          </rPr>
          <t>asto</t>
        </r>
      </text>
    </comment>
  </commentList>
</comments>
</file>

<file path=xl/comments9.xml><?xml version="1.0" encoding="utf-8"?>
<comments xmlns="http://schemas.openxmlformats.org/spreadsheetml/2006/main">
  <authors>
    <author>Manuel Fonseca Villaseñor</author>
  </authors>
  <commentList>
    <comment ref="A1" authorId="0" shapeId="0">
      <text>
        <r>
          <rPr>
            <b/>
            <sz val="14"/>
            <color indexed="9"/>
            <rFont val="Calibri"/>
            <family val="2"/>
            <scheme val="minor"/>
          </rPr>
          <t>T</t>
        </r>
        <r>
          <rPr>
            <sz val="14"/>
            <color indexed="9"/>
            <rFont val="Calibri"/>
            <family val="2"/>
            <scheme val="minor"/>
          </rPr>
          <t>ipo de</t>
        </r>
        <r>
          <rPr>
            <b/>
            <sz val="14"/>
            <color indexed="9"/>
            <rFont val="Calibri"/>
            <family val="2"/>
            <scheme val="minor"/>
          </rPr>
          <t xml:space="preserve"> G</t>
        </r>
        <r>
          <rPr>
            <sz val="14"/>
            <color indexed="9"/>
            <rFont val="Calibri"/>
            <family val="2"/>
            <scheme val="minor"/>
          </rPr>
          <t>asto</t>
        </r>
      </text>
    </comment>
  </commentList>
</comments>
</file>

<file path=xl/sharedStrings.xml><?xml version="1.0" encoding="utf-8"?>
<sst xmlns="http://schemas.openxmlformats.org/spreadsheetml/2006/main" count="2948" uniqueCount="1569">
  <si>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</si>
  <si>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</si>
  <si>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</si>
  <si>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</si>
  <si>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</si>
  <si>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</si>
  <si>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</si>
  <si>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</si>
  <si>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</si>
  <si>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</si>
  <si>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</si>
  <si>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</si>
  <si>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</si>
  <si>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</si>
  <si>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</si>
  <si>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</si>
  <si>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</si>
  <si>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</si>
  <si>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</si>
  <si>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</si>
  <si>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</si>
  <si>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</si>
  <si>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</si>
  <si>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</si>
  <si>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</si>
  <si>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</si>
  <si>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</si>
  <si>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</si>
  <si>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</si>
  <si>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IMPUESTO SOBRE NÓMINAS Y OTROS QUE SE DERIVEN DE UNA RELACIÓN LABORAL</t>
  </si>
  <si>
    <t>Previsiones de carácter laboral, económica y de seguridad social</t>
  </si>
  <si>
    <t>Estímulos</t>
  </si>
  <si>
    <t>Recompensas</t>
  </si>
  <si>
    <t>Impuesto sobre nóminas</t>
  </si>
  <si>
    <t>Otros impuestos derivados de una relación laboral</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</si>
  <si>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</si>
  <si>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</si>
  <si>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</si>
  <si>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</si>
  <si>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</si>
  <si>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</si>
  <si>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</si>
  <si>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</si>
  <si>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</si>
  <si>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</si>
  <si>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</si>
  <si>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</si>
  <si>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</si>
  <si>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</si>
  <si>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</si>
  <si>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</si>
  <si>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</si>
  <si>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</si>
  <si>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</si>
  <si>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</si>
  <si>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</si>
  <si>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</si>
  <si>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</si>
  <si>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</si>
  <si>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</si>
  <si>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</si>
  <si>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</si>
  <si>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</si>
  <si>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</si>
  <si>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</si>
  <si>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</si>
  <si>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</si>
  <si>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</si>
  <si>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</si>
  <si>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</si>
  <si>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</si>
  <si>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</si>
  <si>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</si>
  <si>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</si>
  <si>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</si>
  <si>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</si>
  <si>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</si>
  <si>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</si>
  <si>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</si>
  <si>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</si>
  <si>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</si>
  <si>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</si>
  <si>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</si>
  <si>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</si>
  <si>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</si>
  <si>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</si>
  <si>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</si>
  <si>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</si>
  <si>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</si>
  <si>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</si>
  <si>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</si>
  <si>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</si>
  <si>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</si>
  <si>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</si>
  <si>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</si>
  <si>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</si>
  <si>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</si>
  <si>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</si>
  <si>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</si>
  <si>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acceso de Internet, redes y procedimiento de información</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</si>
  <si>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</si>
  <si>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</si>
  <si>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</si>
  <si>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</si>
  <si>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</si>
  <si>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</si>
  <si>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</si>
  <si>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</si>
  <si>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</si>
  <si>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</si>
  <si>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</si>
  <si>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</si>
  <si>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</si>
  <si>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</si>
  <si>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</si>
  <si>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</si>
  <si>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</si>
  <si>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</si>
  <si>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</si>
  <si>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</si>
  <si>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</si>
  <si>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</si>
  <si>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</si>
  <si>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</si>
  <si>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</si>
  <si>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</si>
  <si>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</si>
  <si>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</si>
  <si>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</si>
  <si>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</si>
  <si>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</si>
  <si>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</si>
  <si>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</si>
  <si>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</si>
  <si>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</si>
  <si>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</si>
  <si>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</si>
  <si>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</si>
  <si>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</si>
  <si>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</si>
  <si>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</si>
  <si>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</si>
  <si>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</si>
  <si>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</si>
  <si>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</si>
  <si>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</si>
  <si>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</si>
  <si>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</si>
  <si>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</si>
  <si>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Sentencias y resoluciones judiciales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</si>
  <si>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</si>
  <si>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</si>
  <si>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</si>
  <si>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</si>
  <si>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</si>
  <si>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</si>
  <si>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</si>
  <si>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</si>
  <si>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</si>
  <si>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</si>
  <si>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</si>
  <si>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</si>
  <si>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</si>
  <si>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</si>
  <si>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</si>
  <si>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</si>
  <si>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</si>
  <si>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</si>
  <si>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</si>
  <si>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</si>
  <si>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</si>
  <si>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</si>
  <si>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</si>
  <si>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</si>
  <si>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</si>
  <si>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</si>
  <si>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</si>
  <si>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</si>
  <si>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</si>
  <si>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</si>
  <si>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</si>
  <si>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</si>
  <si>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</si>
  <si>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</si>
  <si>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</si>
  <si>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</si>
  <si>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</si>
  <si>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</si>
  <si>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Instrumental médico y laboratorio</t>
  </si>
  <si>
    <t>Transferencias para el sector privado externo</t>
  </si>
  <si>
    <t xml:space="preserve">BIENES MUEBLES, INMUEBLES E  INTANGIBLES </t>
  </si>
  <si>
    <t>Automóviles y camiones</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</si>
  <si>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</si>
  <si>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</si>
  <si>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</si>
  <si>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</si>
  <si>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</si>
  <si>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</si>
  <si>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</si>
  <si>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</si>
  <si>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</si>
  <si>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</si>
  <si>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</si>
  <si>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</si>
  <si>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</si>
  <si>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</si>
  <si>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</si>
  <si>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</si>
  <si>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</si>
  <si>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</si>
  <si>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</si>
  <si>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</si>
  <si>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</si>
  <si>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</si>
  <si>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</si>
  <si>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</si>
  <si>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</si>
  <si>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</si>
  <si>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</si>
  <si>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</si>
  <si>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</si>
  <si>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</si>
  <si>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</si>
  <si>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</si>
  <si>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</si>
  <si>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</si>
  <si>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</si>
  <si>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</si>
  <si>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</si>
  <si>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</si>
  <si>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</si>
  <si>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</si>
  <si>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</si>
  <si>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</si>
  <si>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</si>
  <si>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</si>
  <si>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</si>
  <si>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</si>
  <si>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</si>
  <si>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</si>
  <si>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</si>
  <si>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</si>
  <si>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</si>
  <si>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</si>
  <si>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</si>
  <si>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</si>
  <si>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</si>
  <si>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</si>
  <si>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</si>
  <si>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</si>
  <si>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</si>
  <si>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</si>
  <si>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</si>
  <si>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</si>
  <si>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</si>
  <si>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</si>
  <si>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</si>
  <si>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</si>
  <si>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</si>
  <si>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</si>
  <si>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</si>
  <si>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</si>
  <si>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</si>
  <si>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</si>
  <si>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</si>
  <si>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</si>
  <si>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</si>
  <si>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</si>
  <si>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</si>
  <si>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</si>
  <si>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</si>
  <si>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</si>
  <si>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</si>
  <si>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</si>
  <si>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</si>
  <si>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</si>
  <si>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</si>
  <si>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</si>
  <si>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</si>
  <si>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</si>
  <si>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</si>
  <si>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</si>
  <si>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</si>
  <si>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</si>
  <si>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</si>
  <si>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</si>
  <si>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</si>
  <si>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</si>
  <si>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</si>
  <si>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</si>
  <si>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</si>
  <si>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</si>
  <si>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Costos por cobertura de la deuda pública interna</t>
  </si>
  <si>
    <t>Comisión de la deuda pública interna</t>
  </si>
  <si>
    <t>Costos por cobertura de la deuda pública externa</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</si>
  <si>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</si>
  <si>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</si>
  <si>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</si>
  <si>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</si>
  <si>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</si>
  <si>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</si>
  <si>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</si>
  <si>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</si>
  <si>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</si>
  <si>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</si>
  <si>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</si>
  <si>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</si>
  <si>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</si>
  <si>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</si>
  <si>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</si>
  <si>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</si>
  <si>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</si>
  <si>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</si>
  <si>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</si>
  <si>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</si>
  <si>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</si>
  <si>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</si>
  <si>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</si>
  <si>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</si>
  <si>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</si>
  <si>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</si>
  <si>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</si>
  <si>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</si>
  <si>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</si>
  <si>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</si>
  <si>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</si>
  <si>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</si>
  <si>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</si>
  <si>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</si>
  <si>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</si>
  <si>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</si>
  <si>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</si>
  <si>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</si>
  <si>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</si>
  <si>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</si>
  <si>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</si>
  <si>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</si>
  <si>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</si>
  <si>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</si>
  <si>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</si>
  <si>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</si>
  <si>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</si>
  <si>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</si>
  <si>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</si>
  <si>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</si>
  <si>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</si>
  <si>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</si>
  <si>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</si>
  <si>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</si>
  <si>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</si>
  <si>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</si>
  <si>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</si>
  <si>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</si>
  <si>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</si>
  <si>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</si>
  <si>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</si>
  <si>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</si>
  <si>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</si>
  <si>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</si>
  <si>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</si>
  <si>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</si>
  <si>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</si>
  <si>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Aportaciones de terceros para obras y servicios de beneficio social</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</si>
  <si>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</si>
  <si>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</si>
  <si>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</si>
  <si>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</si>
  <si>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</si>
  <si>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</si>
  <si>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</si>
  <si>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Subsidio estatal</t>
  </si>
  <si>
    <t>Subsidio federal</t>
  </si>
  <si>
    <t>Otros aprovechamientos</t>
  </si>
  <si>
    <t>Otros no especificados</t>
  </si>
  <si>
    <t>Otros gastos de ejecución</t>
  </si>
  <si>
    <t>Gastos de embargo</t>
  </si>
  <si>
    <t>Gastos de ejecución</t>
  </si>
  <si>
    <t>Particulares</t>
  </si>
  <si>
    <t>Banca comercial</t>
  </si>
  <si>
    <t>Banca oficial</t>
  </si>
  <si>
    <t>Empréstitos y financiamientos diversos</t>
  </si>
  <si>
    <t>Legados</t>
  </si>
  <si>
    <t>Herencias</t>
  </si>
  <si>
    <t>Donativos</t>
  </si>
  <si>
    <t>Intereses</t>
  </si>
  <si>
    <t>Falta de pago</t>
  </si>
  <si>
    <t>Recargos</t>
  </si>
  <si>
    <t>Aportación de terceros para obras y servicios de beneficio social</t>
  </si>
  <si>
    <t>Aportación del gobierno estatal para obras y servicios de beneficio social</t>
  </si>
  <si>
    <t>Aportación del gobierno federal para obras y servicios de beneficio social</t>
  </si>
  <si>
    <t>Aportaciones del gobierno federal, estatal y de terceros para obras y servicios de beneficio social</t>
  </si>
  <si>
    <t>Otros reintegros</t>
  </si>
  <si>
    <t>Obras</t>
  </si>
  <si>
    <t>Cobros indebidos</t>
  </si>
  <si>
    <t>Otras indemnizaciones</t>
  </si>
  <si>
    <t>Seguros</t>
  </si>
  <si>
    <t>Otras infracciones por violaciones a esta ley, demás leyes y ordenamientos municipales</t>
  </si>
  <si>
    <t>Adquisición de bienes muebles o inmuebles de remates municipales</t>
  </si>
  <si>
    <t>Violación al uso y aprovechamiento del agua</t>
  </si>
  <si>
    <t>Violación a la matanza de ganado y rastro</t>
  </si>
  <si>
    <t>Infracciones a las leyes fiscales y reglamentos municipales</t>
  </si>
  <si>
    <t>APROVECHAMIENTOS DE TIPO CORRIENTE</t>
  </si>
  <si>
    <t>Otros productos no especificados</t>
  </si>
  <si>
    <t>Concesión para explotación de basureros</t>
  </si>
  <si>
    <t>Estacionamientos municipales</t>
  </si>
  <si>
    <t>Venta de productos procedentes de viveros y jardines</t>
  </si>
  <si>
    <t>Ingresos de parques y unidades deportivas</t>
  </si>
  <si>
    <t>Venta de esquilmos, productos de aparcería, desechos y basuras</t>
  </si>
  <si>
    <t>Utilidades de talleres y centros de trabajo</t>
  </si>
  <si>
    <t>Explotación de bienes municipales</t>
  </si>
  <si>
    <t>Bienes vacantes, mostrencos y objetos decomisados</t>
  </si>
  <si>
    <t>Amortización del capital e intereses de créditos</t>
  </si>
  <si>
    <t>Extracción de cantera, piedra común y piedra para fabricación de cal</t>
  </si>
  <si>
    <t>Explotación de tierra para fabricación de adobe, teja y ladrillo</t>
  </si>
  <si>
    <t>Depósito de vehículos</t>
  </si>
  <si>
    <t>Edición impresas</t>
  </si>
  <si>
    <t>Calcomanías, credenciales, placas, escudos y otros medios de identificación</t>
  </si>
  <si>
    <t>Formas impresas</t>
  </si>
  <si>
    <t>Productos diversos</t>
  </si>
  <si>
    <t>Concesión de tiempo medido en la vía pública</t>
  </si>
  <si>
    <t>Concesión del servicio público de estacionamientos</t>
  </si>
  <si>
    <t>Estacionamientos</t>
  </si>
  <si>
    <t>Puestos eventuales</t>
  </si>
  <si>
    <t>Graderías y sillerías instaladas en la vía pública</t>
  </si>
  <si>
    <t>Tapiales, andamios, materiales, maquinaria y equipo en vía pública</t>
  </si>
  <si>
    <t>Espectáculos y diversiones públicas</t>
  </si>
  <si>
    <t>Actividades comerciales o industriales</t>
  </si>
  <si>
    <t>Otros fines o actividades no previstas</t>
  </si>
  <si>
    <t>Uso del piso en banquetas, jardines y otros</t>
  </si>
  <si>
    <t>Puestos fijos o semifijos</t>
  </si>
  <si>
    <t>Estacionamientos exclusivos</t>
  </si>
  <si>
    <t>Piso</t>
  </si>
  <si>
    <t>Mantenimiento de fosa</t>
  </si>
  <si>
    <t>Traspaso de propiedad</t>
  </si>
  <si>
    <t>Arrendamiento de lotes para fosas</t>
  </si>
  <si>
    <t>Venta de lotes para fosas</t>
  </si>
  <si>
    <t>Cementerios</t>
  </si>
  <si>
    <t>Uso de corrales para guardar animales</t>
  </si>
  <si>
    <t>Traspaso de locales propiedad del municipio</t>
  </si>
  <si>
    <t>Otros arrendamientos o concesiones</t>
  </si>
  <si>
    <t>Arrendamiento de inmuebles para anuncios</t>
  </si>
  <si>
    <t>Concesión de kioscos en plazas y jardines</t>
  </si>
  <si>
    <t>Arrendamiento de locales exteriores en mercados</t>
  </si>
  <si>
    <t>Arrendamiento de locales en el interior de mercados</t>
  </si>
  <si>
    <t>Enajenación de bienes muebles e inmuebles</t>
  </si>
  <si>
    <t>Bienes muebles e inmuebles municipales</t>
  </si>
  <si>
    <t>PRODUCTOS DE TIPO CORRIENTE</t>
  </si>
  <si>
    <t>Solicitudes de información</t>
  </si>
  <si>
    <t>Servicios de poda o tala de árboles</t>
  </si>
  <si>
    <t>Servicios prestados en horas inhábiles</t>
  </si>
  <si>
    <t>Servicios prestados en horas hábiles</t>
  </si>
  <si>
    <t>Derechos no especificados</t>
  </si>
  <si>
    <t>Para predios de régimen comunal o ejidal</t>
  </si>
  <si>
    <t>Para urbanización de predios intraurbanos o rústicos</t>
  </si>
  <si>
    <t>Peritaje, dictamen e inspección de carácter extraordinario</t>
  </si>
  <si>
    <t>Supervisión técnica</t>
  </si>
  <si>
    <t>Para permisos de subdivisión o relotificación</t>
  </si>
  <si>
    <t>Para permisos en régimen de propiedad o condominio</t>
  </si>
  <si>
    <t>Para regularización de medidas y linderos</t>
  </si>
  <si>
    <t>Para permisos de cada lote o predio</t>
  </si>
  <si>
    <t>Para urbanizar</t>
  </si>
  <si>
    <t>Solicitud de autorizaciones</t>
  </si>
  <si>
    <t>Licencias de cambio de régimen de propiedad</t>
  </si>
  <si>
    <t>Otros similares</t>
  </si>
  <si>
    <t>Construcciones provisionales</t>
  </si>
  <si>
    <t>Para movimientos en tierra</t>
  </si>
  <si>
    <t>Para ocupación en vía pública con materiales de construcción</t>
  </si>
  <si>
    <t>Para reconstrucción, reestructuración o adaptación</t>
  </si>
  <si>
    <t>Para remodelación</t>
  </si>
  <si>
    <t>Para instalar tapiales provisionales en la vía pública</t>
  </si>
  <si>
    <t>Para acotamiento de predios baldíos bardados en colindancia</t>
  </si>
  <si>
    <t>Para demolición</t>
  </si>
  <si>
    <t>Construcción de estacionamientos para usos no habitacionales</t>
  </si>
  <si>
    <t>Construcción de canchas y áreas deportivas</t>
  </si>
  <si>
    <t>Construcción de albercas</t>
  </si>
  <si>
    <t>Construcción de inmuebles</t>
  </si>
  <si>
    <t>Licencias de construcción, reconstrucción, reparación o demolición de obras</t>
  </si>
  <si>
    <t>Tableros publicitarios</t>
  </si>
  <si>
    <t>Otros eventuales</t>
  </si>
  <si>
    <t>Estructurales eventuales</t>
  </si>
  <si>
    <t>Salientes eventuales</t>
  </si>
  <si>
    <t>Adosado o pintado eventuales</t>
  </si>
  <si>
    <t>Otros permanentes</t>
  </si>
  <si>
    <t>Estructurales permanentes</t>
  </si>
  <si>
    <t>Saliente permanente</t>
  </si>
  <si>
    <t>Adosado o pintado permanente</t>
  </si>
  <si>
    <t>Licencias para anuncios</t>
  </si>
  <si>
    <t>Extensión de horario de servicio</t>
  </si>
  <si>
    <t>Venta en bailes o espectáculos</t>
  </si>
  <si>
    <t>Tendejones</t>
  </si>
  <si>
    <t>Salones de baile</t>
  </si>
  <si>
    <t>Salón para fiestas</t>
  </si>
  <si>
    <t xml:space="preserve">Restaurantes </t>
  </si>
  <si>
    <t>Expendio de bebidas alcohólicas</t>
  </si>
  <si>
    <t>Discotecas</t>
  </si>
  <si>
    <t>Clubes y centros recreativos</t>
  </si>
  <si>
    <t>Cervecería o centro botanero</t>
  </si>
  <si>
    <t>Centros nocturnos</t>
  </si>
  <si>
    <t>Casinos</t>
  </si>
  <si>
    <t>Cantinas</t>
  </si>
  <si>
    <t>Cabarets</t>
  </si>
  <si>
    <t>Bar</t>
  </si>
  <si>
    <t>Agencias, depósitos y distribuciones</t>
  </si>
  <si>
    <t>Licencias para giros de bebidas alcohólicas</t>
  </si>
  <si>
    <t>OTROS DERECHOS</t>
  </si>
  <si>
    <t>Multas</t>
  </si>
  <si>
    <t>ACCESORIOS</t>
  </si>
  <si>
    <t>Revisión y autorización de avalúos</t>
  </si>
  <si>
    <t>Dictámenes catastrales</t>
  </si>
  <si>
    <t>Deslindes catastrales</t>
  </si>
  <si>
    <t>Informes catastrales</t>
  </si>
  <si>
    <t>Certificaciones catastrales</t>
  </si>
  <si>
    <t>Copias de planos</t>
  </si>
  <si>
    <t>Servicios de la dirección de catastro</t>
  </si>
  <si>
    <t>Certificados o autorizaciones especiales</t>
  </si>
  <si>
    <t>Certificado de operatividad a establecimientos para espectáculos públicos</t>
  </si>
  <si>
    <t>Dictamen de trazo, uso y destino</t>
  </si>
  <si>
    <t>Dictámenes de uso y destino</t>
  </si>
  <si>
    <t>Expedición y certificación de planos</t>
  </si>
  <si>
    <t>Certificado de habitabilidad de inmueble</t>
  </si>
  <si>
    <t>Certificado de alcoholemia</t>
  </si>
  <si>
    <t>Certificado médico veterinario zootecnista</t>
  </si>
  <si>
    <t>Certificado médico prenupcial</t>
  </si>
  <si>
    <t>Certificado de residencia</t>
  </si>
  <si>
    <t>Extractos de actas</t>
  </si>
  <si>
    <t>Certificación de inexistencia</t>
  </si>
  <si>
    <t>Expedición de certificados, certificaciones, constancias o copias certificadas</t>
  </si>
  <si>
    <t>Certificación de firmas</t>
  </si>
  <si>
    <t>Certificaciones</t>
  </si>
  <si>
    <t>Anotaciones e inserciones en actas</t>
  </si>
  <si>
    <t>Servicios a domicilio</t>
  </si>
  <si>
    <t>Servicios en oficina</t>
  </si>
  <si>
    <t>Registro civil</t>
  </si>
  <si>
    <t>Otros servicios prestados por el rastro municipal</t>
  </si>
  <si>
    <t>Venta de productos obtenidos en el rastro</t>
  </si>
  <si>
    <t>Servicios de matanza de ganado en el rastro municipal</t>
  </si>
  <si>
    <t>Acarreo de carnes en camiones del municipio</t>
  </si>
  <si>
    <t>Sello de inspección sanitaria</t>
  </si>
  <si>
    <t>Autorización de la introducción de ganado al rastro en horas extraordinarias</t>
  </si>
  <si>
    <t>Autorización de salida de animales del rastro</t>
  </si>
  <si>
    <t>Autorización de matanza de aves</t>
  </si>
  <si>
    <t>Autorización de matanza de ganado</t>
  </si>
  <si>
    <t>Rastro</t>
  </si>
  <si>
    <t>Conexión o reconexión al servicio de agua potable y alcantarillado</t>
  </si>
  <si>
    <t>Aprovechamiento de la infraestructura básica existente</t>
  </si>
  <si>
    <t>20% para el saneamiento de las aguas residuales</t>
  </si>
  <si>
    <t>Servicio medido uso no doméstico</t>
  </si>
  <si>
    <t>Servicio medido uso doméstico</t>
  </si>
  <si>
    <t>Servicios en localidades tarifa mínima</t>
  </si>
  <si>
    <t>Servicio en predios baldíos de cuota fija</t>
  </si>
  <si>
    <t>Servicio no doméstico de cuota fija</t>
  </si>
  <si>
    <t>Servicio doméstico de cuota fija</t>
  </si>
  <si>
    <t>Agua y alcantarillado</t>
  </si>
  <si>
    <t>Otros servicios similares</t>
  </si>
  <si>
    <t>Por utilizar tiraderos municipales</t>
  </si>
  <si>
    <t>Servicio exclusivo de camiones de aseo</t>
  </si>
  <si>
    <t>Recolección y traslado de basura, desechos o desperdicios peligrosos</t>
  </si>
  <si>
    <t>Recolección y traslado de basura, desechos o desperdicios no peligrosos</t>
  </si>
  <si>
    <t>Aseo público contratado</t>
  </si>
  <si>
    <t>Traslado de cadáveres fuera del municipio</t>
  </si>
  <si>
    <t>Cremación</t>
  </si>
  <si>
    <t>Exhumaciones</t>
  </si>
  <si>
    <t>Servicios de sanidad</t>
  </si>
  <si>
    <t>Autorización para construcción en la vía pública</t>
  </si>
  <si>
    <t>Autorización para romper pavimento, banquetas o machuelos</t>
  </si>
  <si>
    <t>Medición de terrenos</t>
  </si>
  <si>
    <t>Servicios por obra</t>
  </si>
  <si>
    <t>DERECHOS POR PRESTACIÓN DE SERVICIOS</t>
  </si>
  <si>
    <t>DERECHOS A LOS HIDROCARBUROS</t>
  </si>
  <si>
    <t>DERECHOS POR EL USO, GOCE, APROVECHAMIENTO O EXPLOTACIÓN DE BIENES DE DOMINIO PÚBLICO</t>
  </si>
  <si>
    <t>DERECHOS</t>
  </si>
  <si>
    <t>Por servicios públicos</t>
  </si>
  <si>
    <t>Contribuciones especiales</t>
  </si>
  <si>
    <t>Otras transmisiones</t>
  </si>
  <si>
    <t>Terrenos en regularización</t>
  </si>
  <si>
    <t>Adquisición en copropiedad</t>
  </si>
  <si>
    <t>Adquisición de departamentos, viviendas y casas para habitación</t>
  </si>
  <si>
    <t>Transmisiones patrimoniales</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</si>
  <si>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</si>
  <si>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</si>
  <si>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</si>
  <si>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</si>
  <si>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</si>
  <si>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</si>
  <si>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</si>
  <si>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</si>
  <si>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</si>
  <si>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</si>
  <si>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</si>
  <si>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</si>
  <si>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</si>
  <si>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</si>
  <si>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</si>
  <si>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</si>
  <si>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</si>
  <si>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Otros espectáculos</t>
  </si>
  <si>
    <t>Palenques</t>
  </si>
  <si>
    <t>Peleas de gallos</t>
  </si>
  <si>
    <t>Taurino</t>
  </si>
  <si>
    <t>Ópera</t>
  </si>
  <si>
    <t>Ballet</t>
  </si>
  <si>
    <t>Espectáculos teatrales</t>
  </si>
  <si>
    <t>Otros espectáculos deportivos</t>
  </si>
  <si>
    <t>Béisbol</t>
  </si>
  <si>
    <t>Futbol</t>
  </si>
  <si>
    <t>Lucha libre</t>
  </si>
  <si>
    <t>Funciones de box</t>
  </si>
  <si>
    <t>Conciertos y audiciones musicales</t>
  </si>
  <si>
    <t>Función de circo</t>
  </si>
  <si>
    <t>Impuestos sobre espectáculos</t>
  </si>
  <si>
    <t>IMPUESTOS SOBRE LOS INGRESOS</t>
  </si>
  <si>
    <t>IMPUESTOS</t>
  </si>
  <si>
    <t>FN</t>
  </si>
  <si>
    <t>SF</t>
  </si>
  <si>
    <t>OG</t>
  </si>
  <si>
    <t>TG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</si>
  <si>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</si>
  <si>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</si>
  <si>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</si>
  <si>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</si>
  <si>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</si>
  <si>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</si>
  <si>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</si>
  <si>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</si>
  <si>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</si>
  <si>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</si>
  <si>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</si>
  <si>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</si>
  <si>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</si>
  <si>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</si>
  <si>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</si>
  <si>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</si>
  <si>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</si>
  <si>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</si>
  <si>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</si>
  <si>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</si>
  <si>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</si>
  <si>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</si>
  <si>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</si>
  <si>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</si>
  <si>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</si>
  <si>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</si>
  <si>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Gasto corriente</t>
  </si>
  <si>
    <t>Gasto de capital</t>
  </si>
  <si>
    <t>2% o 3% para la infraestructura básica existente</t>
  </si>
  <si>
    <t>F</t>
  </si>
  <si>
    <t>GOBIERNO</t>
  </si>
  <si>
    <t>LEGISLACIÓN</t>
  </si>
  <si>
    <t>JUSTICIA</t>
  </si>
  <si>
    <t>COORDINACIÓN DE LA POLÍTICA DE GOBIERNO</t>
  </si>
  <si>
    <t>RELACIONES EXTERIORES</t>
  </si>
  <si>
    <t>ASUNTOS FINANCIEROS Y HACENDARIOS</t>
  </si>
  <si>
    <t>DEFENSA</t>
  </si>
  <si>
    <t>ASUNTOS DE ORDEN PÚBLICO Y DE SEGURIDAD</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</si>
  <si>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</si>
  <si>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</si>
  <si>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</si>
  <si>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</si>
  <si>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</si>
  <si>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</si>
  <si>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</si>
  <si>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</si>
  <si>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</si>
  <si>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</si>
  <si>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</si>
  <si>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</si>
  <si>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</si>
  <si>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</si>
  <si>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COMUNICACIÓN</t>
  </si>
  <si>
    <t>TURISMO</t>
  </si>
  <si>
    <t>INVESTIGACIÓN Y DESARROLLO RELACIONADOS CON ASUNTOS ECONÓMICOS</t>
  </si>
  <si>
    <t>OTRAS INDUSTRIAS Y OROS ASUNTOS ECONÓMICOS</t>
  </si>
  <si>
    <t>OTRAS</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</si>
  <si>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</si>
  <si>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</si>
  <si>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</si>
  <si>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</si>
  <si>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</si>
  <si>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Asignaciones destinadas a cubrir las percepciones correspondientes al personal de carácter permanente.</t>
  </si>
  <si>
    <t>Son los gastos de consumo y/o de operación, el arrendamiento de la propiedad y las transferencias otorgadas a los otros componentes institucionales del sistema económico para financiar gastos de esas características.</t>
  </si>
  <si>
    <t>Son los gastos destinados a la inversión de capital y las transferencias a los otros componentes institucionales del sistema económico que se efectúan para financiar gastos de éstos con tal propósito.</t>
  </si>
  <si>
    <t>Comprende la amortización de la deuda adquirida y disminución de pasivos con el sector privado, público y externo.</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</si>
  <si>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</si>
  <si>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</si>
  <si>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INVESTIGACIÓN FUNDAMENTAL (BÁSICA)</t>
  </si>
  <si>
    <t>Comprende las actividades relacionadas con trabajos experimentales o teóricos que se realizan primordialmente para adquirir nuevos conocimientos de los fundamentos básicos de los fenómenos y hechos observables, sin tener presente ninguna aplicación ni utilización particular.</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</si>
  <si>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</si>
  <si>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los programas, actividades y proyectos relacionados con la promoción, fomento y presentación de servicios culturales, recreativos y deportivos, otras manifestaciones sociales, servicios de radio, televisión y editoriales, actividades recreativas y la investigación y desarrollo relacionados con el esparcimiento, la cultura y otras manifestaciones sociales.</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</si>
  <si>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</si>
  <si>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</si>
  <si>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</si>
  <si>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</si>
  <si>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los programas, actividades y proyectos relacionados con la planificación y operación del Ejército, la Marina y la Fuerza Aérea de México, así como la administración de los asuntos militares y servicios inherentes a la Defensa Nacional. Incluye también la ayuda militar al exterior y los programas de investigación y desarrollo relacionados con la defensa.</t>
  </si>
  <si>
    <t>Comprende los programas, actividades y proyectos relacionados con el orden y seguridad pública, así como las acciones que realizan los gobiernos Federales,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Comprende los servicios de policía, servicios de protección contra incendios y la investigación y desarrollo relacionados con el orden público y la seguridad.</t>
  </si>
  <si>
    <t>Comprende los esfuerzos y programas, actividades y proyectos encaminados a promover y fomentar la protección e investigación y desarrollo de los recursos naturales y preservación del medio ambiente. Considera la ordenación de aguas residuales y desechos, reducción de la contaminación, protección de la diversidad biológica y del paisaje e investigación y desarrollo relacionados con la protección del medio ambiente.</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</si>
  <si>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</si>
  <si>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 y la investigación y desarrollo relacionados con la salud.</t>
  </si>
  <si>
    <t>Comprende la prestación de los servicios educativos en todos los niveles, en general a los programas, actividades y proyectos relacionados con al educación preescolar, primaria, secundaria, media superior, técnica, superior y posgrados, servicios auxiliares de la educación, investigación y desarrollo relacionados con la misma y otras no clasificadas en los conceptos anteriores.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</si>
  <si>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</si>
  <si>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aplicación o manejo de las manufacturas; supervisión, reglamentación, producción y difusión de información para actividades de minería, manufactura y construcción.</t>
  </si>
  <si>
    <t>Comprende la administración de asuntos y servicios relacionados con la explotación, la utilización, la construcción y el mantenimiento de sistemas e instalaciones del transporte por carretera, ferroviario, aéreo, agua, oleoductos y otros sistemas. Así como su supervisión y reglamentación.</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</si>
  <si>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</si>
  <si>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programas de investigación aplicada que consiste en investigaciones originales realizadas a fin de adquirir nuevos conocimientos pero orientados primordialmente a un fin u objetivo práctico concreto. El desarrollo experimental que consiste en trabajos sistemáticos, basados en conocimientos existentes logrados a partir de la investigación y la experimentación práctica, que están orientados a producir nuevos materiales, productivos y dispositivos; instalar nuevos procesos, sistemas y servicios o a perfeccionar los que ya se han producido o instalado, relacionados con asuntos económicos.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</si>
  <si>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</si>
  <si>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</si>
  <si>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</si>
  <si>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</si>
  <si>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</si>
  <si>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</si>
  <si>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Asignaciones para remuneraciones al personal que desempeña sus servicios en el ejército, fuerza aérea y armada nacionales.</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</si>
  <si>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</si>
  <si>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Asignaciones destinadas a cubrir las percepciones correspondientes al personal de carácter eventual.</t>
  </si>
  <si>
    <t>Asignaciones destinadas a cubrir las remuneraciones para el pago al personal de carácter transitorio que preste sus servicios en los entes públicos.</t>
  </si>
  <si>
    <t>Asignaciones destinadas a cubrir las remuneraciones a profesionistas de las diversas carreras o especialidades técnicas que presten su servicio social en los entes públicos.</t>
  </si>
  <si>
    <t>Asignaciones destinadas a cubrir percepciones adicionales y especiales, así como las gratificaciones que se otorgan tanto al personal de carácter permanente como transitorio.</t>
  </si>
  <si>
    <t>Asignaciones adicionales como complemento al sueldo del personal al servicio de los entes públicos, por años de servicios efectivos prestados, de acuerdo con la legislación aplicable.</t>
  </si>
  <si>
    <t>Asignaciones al personal que tenga derecho a vacaciones o preste sus servicios en domingo; aguinaldo o gratificación de fin de año al personal civil y militar al servicio de los entes públicos.</t>
  </si>
  <si>
    <t>Asignaciones destinadas a cubrir las percepciones que se otorgan a los servidores públicos bajo el esquema de compensaciones que determinen las disposiciones aplicables.</t>
  </si>
  <si>
    <t>Remuneraciones adicionales que se cubre al personal militar en activo en atención al incremento en el costo de la vida o insalubridad del lugar donde preste sus servicios.</t>
  </si>
  <si>
    <t>Incluye retribución a los empleados de los entes públicos por su participación en la vigilancia del cumplimiento de las leyes y custodia de valores.</t>
  </si>
  <si>
    <t>Asignaciones destinadas a cubrir la aportación de los entes públicos, por concepto de seguridad social, en los términos de la legislación vigente.</t>
  </si>
  <si>
    <t>Asignaciones destinadas a cubrir las aportaciones que corresponden a los entes públicos para proporcionar vivienda a su personal, de acuerdo con las disposiciones legales vigentes.</t>
  </si>
  <si>
    <t>Asignaciones destinadas a cubrir los montos de las aportaciones de los entes públicos a favor del Sistema para el Retiro, correspondientes a los trabajadores al servicio de los mismos.</t>
  </si>
  <si>
    <t>Asignaciones destinadas a cubrir otras prestaciones sociales y económicas, a favor del personal, de acuerdo con las disposiciones legales vigentes y/o acuerdos contractuales respectivos.</t>
  </si>
  <si>
    <t>Asignaciones destinadas a cubrir el costo de otras prestaciones que los entes públicos otorgan en beneficio de sus empleados, siempre que no correspondan a las prestaciones a que se refiere la partida 154 Prestaciones contractuales.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</si>
  <si>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</si>
  <si>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Asignaciones destinadas al pago de otros impuestos derivados de la relación laboral.</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</si>
  <si>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</si>
  <si>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Asignaciones para remuneraciones a los Diputados, Senadores, Asambleístas, Regidores y Síndicos.</t>
  </si>
  <si>
    <t>Remuneraciones por adscripción laboral en el extranjero</t>
  </si>
  <si>
    <t>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</si>
  <si>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</si>
  <si>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Asignaciones por remuneraciones a que tenga derecho el personal de los entes públicos por servicios prestados en horas que se realizan excediendo la duración máxima de la jornada de trabajo, guardias o turnos opcionales.</t>
  </si>
  <si>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</si>
  <si>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</si>
  <si>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Asignaciones destinadas a cubrir el costo de las prestaciones que los entes públicos otorgan en beneficio de sus empleados, de conformidad con las condiciones generales de trabajo o los contratos colectivos de trabajo.</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</si>
  <si>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</si>
  <si>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Asignaciones destinadas a cubrir los pagos del impuesto sobre nóminas y otros que se deriven de una relación laboral a cargo de los entes públicos en los términos de las leyes correspondientes.</t>
  </si>
  <si>
    <t>Asignaciones destinadas al pago del impuesto sobre nóminas a cargo de los entes públicos, de conformidad con el Código Financiero del Distrito Federal y, en su caso, las disposiciones equivalentes en las demás entidades federativas.</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</si>
  <si>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</si>
  <si>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</si>
  <si>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</si>
  <si>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</si>
  <si>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</si>
  <si>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</si>
  <si>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</si>
  <si>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</si>
  <si>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</si>
  <si>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</si>
  <si>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</si>
  <si>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</si>
  <si>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</si>
  <si>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</si>
  <si>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</si>
  <si>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</si>
  <si>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EMPRÉSTITOS</t>
  </si>
  <si>
    <t>Empréstitos a la banca comercial</t>
  </si>
  <si>
    <t>Empréstitos a la banca oficial</t>
  </si>
  <si>
    <t>Empréstitos a particulares</t>
  </si>
  <si>
    <t>OTROS</t>
  </si>
  <si>
    <t>OR</t>
  </si>
  <si>
    <t>Agrupa las asignaciones destinadas a la adquisición de toda clase de insumos y suministros requeridos para la prestación de bienes y servicios y para el desempeño de las actividades administrativas.</t>
  </si>
  <si>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</si>
  <si>
    <t>Asignaciones destinadas a la adquisición de materiales utilizados en la impresión, reproducción y encuadernación, tales como: fijadores, tintas, pastas, logotipos y demás materiales y útiles para el mismo fin. Incluye rollos fotográficos.</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</si>
  <si>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</si>
  <si>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</si>
  <si>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Asignaciones destinadas a la adquisición de todo tipo de material didáctico así como materiales y suministros necesarios para las funciones educativas.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</si>
  <si>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</si>
  <si>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</si>
  <si>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</si>
  <si>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</si>
  <si>
    <t>Asignaciones destinadas a la adquisición de insumos textiles como materias primas en estado natural, transformadas o semi-transformadas, que se utilizan en los procesos productivos, diferentes a las contenidas en las demás partidas de este Clasificador.</t>
  </si>
  <si>
    <t>Asignaciones destinadas a la adquisición de papel, cartón e impresos como materias primas en estado natural, transformadas o semi-transformadas, que se utilizan en los procesos productivos, diferentes a las contenidas en las demás partidas de este Clasificador.</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</si>
  <si>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</si>
  <si>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</si>
  <si>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Asignaciones destinadas a la adquisición de cuero, piel, plástico y hule como materias primas en estado natural, transformadas o semi-transformadas, que se utilizan en los procesos productivos, diferentes a las contenidas en las demás partidas de este Clasificador.</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</si>
  <si>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</si>
  <si>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Asignaciones destinadas a la adquisición de materiales y artículos utilizados en la construcción, reconstrucción, ampliación, adaptación, mejora, conservación, reparación y mantenimiento de bienes inmuebles.</t>
  </si>
  <si>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</si>
  <si>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Asignaciones destinadas a la adquisición de cemento blanco, gris y especial, pega azulejo y productos de concreto.</t>
  </si>
  <si>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</si>
  <si>
    <t>Asignaciones destinadas a la adquisición de madera y sus derivados.</t>
  </si>
  <si>
    <t>Asignaciones destinadas a la adquisición de vidrio plano, templado, inastillable y otros vidrios laminados; espejos; envases y artículos de vidrio y fibra de vidrio.</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</si>
  <si>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</si>
  <si>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Asignaciones destinadas a la adquisición de materiales para el acondicionamiento de las obras públicas y bienes inmuebles, tales como: tapices, pisos, persianas y demás accesorios.</t>
  </si>
  <si>
    <t>Asignaciones destinadas a la adquisición de sustancias, productos químicos y farmacéuticos de aplicación humana o animal; así como toda clase de materiales y suministros médicos y de laboratorio.</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</si>
  <si>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</si>
  <si>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</si>
  <si>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</si>
  <si>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</si>
  <si>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</si>
  <si>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Asignaciones destinadas a la adquisición de productos químicos derivados de la coquización del carbón y las briquetas de carbón. Excluye el carbón utilizado como materia prima.</t>
  </si>
  <si>
    <t>Asignaciones destinadas a la adquisición de vestuario y sus accesorios, blancos, artículos deportivos; así como prendas de protección personal diferentes a las de seguridad.</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</si>
  <si>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</si>
  <si>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</si>
  <si>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Asignaciones destinadas a la adquisición todo tipo de blancos: batas, colchas, sábanas, fundas, almohadas, toallas, cobertores, colchones y colchonetas, entre otros.</t>
  </si>
  <si>
    <t>Asignaciones destinadas a la adquisición de materiales, sustancias explosivas y prendas de protección personal necesarias en los programas de seguridad.</t>
  </si>
  <si>
    <t>Asignaciones destinadas a la adquisición de toda clase de suministros propios de la industria militar y de seguridad pública tales como: municiones, espoletas, cargas, granadas, cartuchos, balas, entre otros.</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</si>
  <si>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</si>
  <si>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Asignaciones destinadas a la adquisición de toda clase de refacciones, accesorios, herramientas menores y demás bienes de consumo del mismo género, necesarios para la conservación de los bienes muebles e inmuebles.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</si>
  <si>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</si>
  <si>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</si>
  <si>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</si>
  <si>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Asignaciones destinadas a la adquisición de refacciones y accesorios para todo tipo de aparatos e instrumentos médicos y de laboratorio.</t>
  </si>
  <si>
    <t>Asignaciones destinadas a cubrir la adquisición de refacciones para todo tipo de equipos de defensa y seguridad referidos en la partida 551 Equipo de defensa y seguridad, entre otros.</t>
  </si>
  <si>
    <t>Asignaciones destinadas a la adquisición de instrumental complementario y repuestos menores no considerados en las partidas anteriores.</t>
  </si>
  <si>
    <t>Capítulo</t>
  </si>
  <si>
    <t>1000</t>
  </si>
  <si>
    <t>2000</t>
  </si>
  <si>
    <t>3000</t>
  </si>
  <si>
    <t>4000</t>
  </si>
  <si>
    <t>5000</t>
  </si>
  <si>
    <t>6000</t>
  </si>
  <si>
    <t>7000</t>
  </si>
  <si>
    <t>8000</t>
  </si>
  <si>
    <t>9000</t>
  </si>
  <si>
    <t>Asignaciones destinadas a cubrir el costo de todo tipo de servicios que se contraten con particulares o instituciones del propio sector público; así como los servicios oficiales requeridos para el desempeño de actividades vinculadas con la función pública.</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</si>
  <si>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</si>
  <si>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Asignaciones destinadas a cubrir el importe de la contratación, instalación y consumo de energía eléctrica, necesarias para el funcionamiento de las instalaciones oficiales. Incluye alumbrado público.</t>
  </si>
  <si>
    <t>Asignaciones destinadas al suministro de gas al consumidor final por ductos, tanque estacionario o de cilindros.</t>
  </si>
  <si>
    <t>Asignaciones destinadas al pago de servicio telefónico convencional nacional e internacional, mediante redes alámbricas, incluido el servicio de fax, requerido en el desempeño de funciones oficiales.</t>
  </si>
  <si>
    <t>Asignaciones destinadas al pago de servicios de telecomunicaciones inalámbricas o telefonía celular, requeridos para el desempeño de funciones oficiales.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</si>
  <si>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</si>
  <si>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</si>
  <si>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</si>
  <si>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</si>
  <si>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Asignaciones destinadas a cubrir erogaciones por concepto de arrendamiento de: edificios, locales, terrenos, maquinaria y equipo, vehículos, intangibles y otros análogos.</t>
  </si>
  <si>
    <t>Asignaciones destinadas a cubrir el alquiler de terrenos.</t>
  </si>
  <si>
    <t>Asignaciones destinadas a cubrir el alquiler de toda clase de edificios e instalaciones como: viviendas y edificaciones no residenciales, salones para convenciones, oficinas y locales comerciales, teatros, estudios, auditorios, bodegas, entre otros.</t>
  </si>
  <si>
    <t>Asignaciones destinadas a cubrir el alquiler de toda clase de equipo e instrumental médico y de laboratorio.</t>
  </si>
  <si>
    <t>Asignaciones destinadas a cubrir el alquiler de toda clase de equipo de transporte, ya sea terrestre, aeroespacial, marítimo, lacustre y fluvial.</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</si>
  <si>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</si>
  <si>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Asignaciones destinadas a cubrir el importe que corresponda por el uso de patentes y marcas, representaciones comerciales e industriales, regalías por derechos de autor, membresías, así como licencias de uso de programas de cómputo y su actualización.</t>
  </si>
  <si>
    <t>Asignaciones destinadas a cubrir el importe que corresponda por los derechos sobre bienes en régimen de arrendamiento financiero.</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</si>
  <si>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</si>
  <si>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</si>
  <si>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</si>
  <si>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</si>
  <si>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</si>
  <si>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</si>
  <si>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Asignaciones destinadas a cubrir las erogaciones por servicios de monitoreo de personas, objetos o procesos tanto de inmuebles de los entes públicos como de lugares de dominio público prestados por instituciones de seguridad.</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</si>
  <si>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</si>
  <si>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Asignaciones destinadas a cubrir el costo de servicios tales como: fletes y maniobras; almacenaje, embalaje y envase; así como servicios bancarios y financieros; seguros patrimoniales; comisiones por ventas.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</si>
  <si>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</si>
  <si>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Asignaciones destinadas a cubrir los gastos por servicios de cobranza, investigación crediticia y recopilación de información sobre solvencia financiera de personas o negocios.</t>
  </si>
  <si>
    <t>Asignaciones destinadas a cubrir el pago de servicios financieros por guarda, custodia, traslado de valores y otros gastos inherentes a la recaudación.</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</si>
  <si>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</si>
  <si>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</si>
  <si>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Asignaciones destinadas a cubrir el costo de los servicios de almacenamiento, embalaje, desembalaje, envase y desenvase de toda clase de objetos, artículos, materiales, mobiliario, entre otros.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</si>
  <si>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</si>
  <si>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</si>
  <si>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</si>
  <si>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</si>
  <si>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</si>
  <si>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Asignaciones destinadas a cubrir los gastos por servicios de instalación, reparación y mantenimiento de equipo e instrumental médico y de laboratorio.</t>
  </si>
  <si>
    <t>Asignaciones destinadas a cubrir los gastos por servicios de reparación y mantenimiento del equipo de transporte terrestre, aeroespacial, marítimo, lacustre y fluvial e instalación de equipos en los mismos, propiedad o al servicio de los entes públicos.</t>
  </si>
  <si>
    <t>Asignaciones destinadas a cubrir los gastos por servicios de reparación y mantenimiento del equipo de defensa y seguridad.</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</si>
  <si>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</si>
  <si>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Asignaciones destinadas a cubrir los gastos por control y exterminación de plagas, instalación y mantenimiento de áreas verdes como la plantación, fertilización y poda de árboles, plantas y hierbas.</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</si>
  <si>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</si>
  <si>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</si>
  <si>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Asignaciones destinadas a cubrir los gastos por diseño y conceptualización de campañas de comunicación, preproducción, producción y copiado.</t>
  </si>
  <si>
    <t>Asignaciones destinadas a cubrir gastos por concepto de revelado o impresión de fotografía.</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</si>
  <si>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</si>
  <si>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Asignaciones destinadas a cubrir el gasto por creación, difusión y transmisión de contenido de interés general o específico a través de internet exclusivamente.</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</si>
  <si>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</si>
  <si>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Asignaciones destinadas a cubrir los servicios de traslado, instalación y viáticos del personal, cuando por el desempeño de sus labores propias o comisiones de trabajo, requieran trasladarse a lugares distintos al de su adscripción.</t>
  </si>
  <si>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</si>
  <si>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</si>
  <si>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</si>
  <si>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</si>
  <si>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</si>
  <si>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</si>
  <si>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Asignaciones destinadas a cubrir el pago de servicios básicos distintos de los señalados en las partidas de este concepto, tales como pensiones de estacionamiento, entre otros, requeridos en el desempeño de funciones oficiales.</t>
  </si>
  <si>
    <t>Asignaciones destinadas a cubrir los servicios relacionados con la celebración de actos y ceremonias oficiales realizadas por los entes públicos; así como los gastos de representación y los necesarios para las oficinas establecidas en el exterior.</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</si>
  <si>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</si>
  <si>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</si>
  <si>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</si>
  <si>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</si>
  <si>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</si>
  <si>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Asignaciones destinadas a cubrir los servicios que correspondan a este capítulo, no previstos expresamente en las partidas antes descritas.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</si>
  <si>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</si>
  <si>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Asignaciones destinadas a cubrir los impuestos y/o derechos que cause la adquisición de toda clase de bienes o servicios en el extranjero.</t>
  </si>
  <si>
    <t>Asignaciones destinadas a cubrir el pago de obligaciones o indemnizaciones derivadas de resoluciones emitidas por autoridad competente.</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</si>
  <si>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</si>
  <si>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</si>
  <si>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Recaudación propia</t>
  </si>
  <si>
    <t>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t>
  </si>
  <si>
    <t>Asignaciones destinadas, en su caso, a los entes públicos contenidos en el Presupuesto de Egresos con el objeto de sufragar gastos inherentes a sus atribuciones.</t>
  </si>
  <si>
    <t>Asignaciones presupuestarias destinadas al Poder Ejecutivo, con el objeto de financiar gastos inherentes a sus atribuciones.</t>
  </si>
  <si>
    <t>Asignaciones presupuestarias destinadas al Poder Legislativo, con el objeto de financiar gastos inherentes a sus atribuciones.</t>
  </si>
  <si>
    <t>Asignaciones presupuestarias destinadas al Poder Judicial, con el objeto de financiar gastos inherentes a sus atribuciones.</t>
  </si>
  <si>
    <t>Asignaciones presupuestarias destinadas a Órganos Autónomos, con el objeto de financiar gastos inherentes a sus atribuciones.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</si>
  <si>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</si>
  <si>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</si>
  <si>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</si>
  <si>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</si>
  <si>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</si>
  <si>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Asignaciones destinadas, en su caso, a entes públicos, otorgados por otros, con el objeto de sufragar gastos inherentes a sus atribuciones.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</si>
  <si>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</si>
  <si>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</si>
  <si>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</si>
  <si>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Asignaciones que no suponen la contraprestación de bienes o servicios, que se otorgan a fideicomisos de entidades federativas y municipios para que ejecuten acciones que se le han encomendado.</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</si>
  <si>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</si>
  <si>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Asignaciones destinadas a promover y fomentar la producción y transformación de bienes y servicios.</t>
  </si>
  <si>
    <t>Asignaciones destinadas a las empresas para promover la comercialización y distribución de los bienes y servicios básicos.</t>
  </si>
  <si>
    <t>Asignaciones destinadas a las empresas para mantener y promover la inversión de los sectores social y privado en actividades económicas estratégicas.</t>
  </si>
  <si>
    <t>Asignaciones destinadas a las empresas para promover la prestación de servicios públicos.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</si>
  <si>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</si>
  <si>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Asignaciones destinadas a otorgar subsidios a través de sociedades hipotecarias, fondos y fideicomisos, para la construcción y adquisición de vivienda, preferentemente a tasas de interés social.</t>
  </si>
  <si>
    <t>Asignaciones destinadas a las empresas para mantener un menor nivel en los precios de bienes y servicios de consumo básico que distribuyen los sectores económicos.</t>
  </si>
  <si>
    <t>Asignaciones que los entes públicos otorgan a personas, instituciones y diversos sectores de la población para propósitos sociales.</t>
  </si>
  <si>
    <t>Asignaciones destinadas al auxilio o ayudas especiales que no revisten carácter permanente, que los entes públicos otorgan a personas u hogares para propósitos sociales.</t>
  </si>
  <si>
    <t>Asignaciones destinadas a becas y otras ayudas para programas de formación o capacitación acordadas con personas.</t>
  </si>
  <si>
    <t>Asignaciones destinadas para la atención de gastos corrientes de establecimientos de enseñanza.</t>
  </si>
  <si>
    <t>Asignaciones destinadas al desarrollo de actividades científicas o académicas. Incluye las erogaciones corrientes de los investigadores.</t>
  </si>
  <si>
    <t>Asignaciones destinadas al auxilio y estímulo de acciones realizadas por instituciones sin fines de lucro que contribuyan a la consecución de los objetivos del ente público otorgante.</t>
  </si>
  <si>
    <t>Asignaciones destinadas a promover el cooperativismo.</t>
  </si>
  <si>
    <t>Asignaciones destinadas a cubrir erogaciones que realizan los institutos electorales a los partidos políticos.</t>
  </si>
  <si>
    <t>Asignaciones destinadas a atender a la población por contingencias y desastres naturales, así como las actividades relacionadas con su prevención, operación y supervisión.</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</si>
  <si>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</si>
  <si>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</si>
  <si>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</si>
  <si>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Asignaciones que se otorgan a fideicomisos, mandatos y otros análogos para que por cuenta de los entes públicos ejecuten acciones que éstos les han encomendado.</t>
  </si>
  <si>
    <t>Asignaciones que no suponen la contraprestación de bienes o servicios que se otorgan a fideicomisos del Poder Ejecutivo no incluidos en el Presupuesto de Egresos para que por cuenta de los entes públicos ejecuten acciones que éstos les han encomendado.</t>
  </si>
  <si>
    <t>Asignaciones que no suponen la contraprestación de bienes o servicios que se otorgan a Fideicomisos del Poder Judicial no incluidos en el Presupuesto de Egresos para que por cuenta de los entes públicos ejecuten acciones que éstos les han encomendado.</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</si>
  <si>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</si>
  <si>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Asignaciones internas, que no suponen la contraprestación de bienes o servicios, destinada a fideicomisos empresariales y no financieros, con el objeto de financiar parte de los gastos inherentes a sus funciones.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</si>
  <si>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</si>
  <si>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Asignaciones que se otorgan para cubrir cuotas y aportaciones a instituciones y órganos internacionales. Derivadas de acuerdos, convenios o tratados celebrados por los entes públicos.</t>
  </si>
  <si>
    <t>Asignaciones que no suponen la contraprestación de bienes o servicios, se otorgan para cubrir cuotas y aportaciones a gobiernos extranjeros, derivadas de acuerdos, convenios o tratados celebrados por los entes públicos.</t>
  </si>
  <si>
    <t>Asignaciones que no suponen la contraprestación de bienes o servicios, se otorgan para cubrir cuotas y aportaciones a organismos internacionales, derivadas de acuerdos, convenios o tratados celebrados por los entes públicos.</t>
  </si>
  <si>
    <t>Asignaciones que no suponen la contraprestación de bienes o servicios, se otorgan para cubrir cuotas y aportaciones al sector privado externo, derivadas de acuerdos, convenios o tratados celebrados por los entes públicos.</t>
  </si>
  <si>
    <t>Aportaciones de terceros para obras o servicios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</si>
  <si>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</si>
  <si>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</si>
  <si>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</si>
  <si>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</si>
  <si>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</si>
  <si>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</si>
  <si>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</si>
  <si>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</si>
  <si>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</si>
  <si>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</si>
  <si>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</si>
  <si>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2004</t>
  </si>
  <si>
    <t>Del fondo de Fortalecimiento social Muncipal 2003</t>
  </si>
  <si>
    <t>Del fondo de Insfraestructura social Municipal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</si>
  <si>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</si>
  <si>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</si>
  <si>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</si>
  <si>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</si>
  <si>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</si>
  <si>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</si>
  <si>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</si>
  <si>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</si>
  <si>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</si>
  <si>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</si>
  <si>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</si>
  <si>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</si>
  <si>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</si>
  <si>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</si>
  <si>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Aportaciones de la Federación para obras o servicos</t>
  </si>
  <si>
    <t>Aportaciones del Estado para obras o servicos</t>
  </si>
  <si>
    <t>HABITAT</t>
  </si>
  <si>
    <t>AHORRO, SUBSIO Y CRÉDITO PARA LA VIVIENDA</t>
  </si>
  <si>
    <t>MICROREGIONES</t>
  </si>
  <si>
    <t>3X1 PARA MIGRANTES</t>
  </si>
  <si>
    <t>EMPLEO TEMPORAL</t>
  </si>
  <si>
    <t>VIVIENDA RURAL</t>
  </si>
  <si>
    <t>OPCIONES PRODUCTIVAS</t>
  </si>
  <si>
    <t>RESCATE DE ESPACIOS PUBLICOS</t>
  </si>
  <si>
    <t>EXCEDENTES PETROLEROS</t>
  </si>
  <si>
    <t>FONAPO</t>
  </si>
  <si>
    <t>SUBSEMUN</t>
  </si>
  <si>
    <t>CONADE</t>
  </si>
  <si>
    <t>CONACULTURA</t>
  </si>
  <si>
    <t>PRODDER</t>
  </si>
  <si>
    <t>APAZU</t>
  </si>
  <si>
    <t>INCA RURAL/SINACATRI</t>
  </si>
  <si>
    <t>CONADEP/CEDIPIEM</t>
  </si>
  <si>
    <t>OTROS RECURSOS FEDERALES</t>
  </si>
  <si>
    <t>Recursos de Empresas Privadas</t>
  </si>
  <si>
    <t>Recursos de Convenios Intermunicipales</t>
  </si>
  <si>
    <t>Recursos de otros fondos y Convenios</t>
  </si>
  <si>
    <t>Fondos Internacionales</t>
  </si>
  <si>
    <t>Otros Empréstitos</t>
  </si>
  <si>
    <t>IMPORTE</t>
  </si>
  <si>
    <t>RECURSOS           PROPIOS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</si>
  <si>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</si>
  <si>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</si>
  <si>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</si>
  <si>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Asignaciones destinadas a todo tipo de muebles ensamblados, tapizados, sofás-cama, sillones reclinables, muebles de mimbre, ratán y bejuco y materiales similares, cocinas y sus partes. Excepto muebles de oficina y estantería.</t>
  </si>
  <si>
    <t>Asignaciones destinadas a cubrir adquisición de obras y colecciones de carácter histórico y cultural de manera permanente de bienes artísticos y culturales como colecciones de pinturas, esculturas, cuadros, etc.</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</si>
  <si>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</si>
  <si>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</si>
  <si>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</si>
  <si>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Asignaciones destinadas a la adquisición de equipos, tales como: proyectores, micrófonos, grabadores, televisores, entre otros.</t>
  </si>
  <si>
    <t>Asignaciones destinadas a la adquisición de aparatos, tales como: aparatos y equipos de gimnasia y prácticas deportivas, entre otros.</t>
  </si>
  <si>
    <t>Asignaciones destinadas a la adquisición de cámaras fotográficas, equipos y accesorios fotográficos y aparatos de proyección y de video, entre otros.</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</si>
  <si>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</si>
  <si>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</si>
  <si>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</si>
  <si>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Asignaciones destinadas a la adquisición de toda clase de equipo de transporte terrestre, ferroviario, aéreo, aeroespacial, marítimo, lacustre, fluvial y auxiliar de transporte. Incluye refacciones y accesorios mayores correspondientes a este concepto.</t>
  </si>
  <si>
    <t>Asignaciones destinadas a la adquisición de automóviles, camionetas de carga ligera, furgonetas, minivans, autobuses y microbuses de pasajeros, camiones de carga, de volteo, revolvedores y tracto-camiones, entre otros.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</si>
  <si>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</si>
  <si>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Asignaciones destinadas a la adquisición de aviones y demás objetos que vuelan, incluso motores, excluye navegación y medición.</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</si>
  <si>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</si>
  <si>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</si>
  <si>
    <t>Asignaciones destinadas a la adquisición de otros equipos de transporte no clasificados en las partidas anteriores, tales como: bicicletas, motocicletas, entre otros.</t>
  </si>
  <si>
    <t>Asignaciones destinadas a la adquisición de maquinaria y equipo necesario para el desarrollo de las funciones de seguridad pública. Incluye refacciones y accesorios mayores correspondientes a este concepto.</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</si>
  <si>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</si>
  <si>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</si>
  <si>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</si>
  <si>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</si>
  <si>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</si>
  <si>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</si>
  <si>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</si>
  <si>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</si>
  <si>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</si>
  <si>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</si>
  <si>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Asignaciones destinadas a la adquisición de toda clase de especies animales y otros seres vivos, tanto para su utilización en el trabajo como para su fomento, exhibición y reproducción.</t>
  </si>
  <si>
    <t>Asignaciones destinadas a la adquisición de ganado bovino en todas sus fases: producción de carne, cría y explotación de ganado bovino para reemplazos de ganado bovino lechero.</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</si>
  <si>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</si>
  <si>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Asignaciones destinadas a la adquisición de ovinos y caprinos.</t>
  </si>
  <si>
    <t>Asignaciones destinadas a la adquisición de peces y acuicultura, tales como: animales acuáticos en ambientes controlados (peces, moluscos, crustáceos, camarones y reptiles). Excluye acuicultura vegetal.</t>
  </si>
  <si>
    <t>Asignaciones destinadas a la adquisición de equinos, tales como: caballos, mulas, burros y otros. Excluye servicio de pensión para equinos.</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</si>
  <si>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</si>
  <si>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Asignaciones destinadas a la adquisición de árboles y plantas que se utilizan repetida o continuamente durante más de un año para producir otros bienes.</t>
  </si>
  <si>
    <t>Asignaciones destinadas a la adquisición de otros activos biológicos, tales como: semen como material productivo y todos los que sean capaces de experimentar transformaciones biológicas para convertirlos en otros activos biológicos.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</si>
  <si>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</si>
  <si>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Asignaciones destinadas a la adquisición de tierras, terrenos y predios urbanos baldíos, campos con o sin mejoras necesarios para los usos propios de los entes públicos.</t>
  </si>
  <si>
    <t>Asignaciones destinadas a la adquisición de viviendas que son edificadas principalmente como residencias requeridos por los entes públicos para sus actividades. Incluye: garajes y otras estructuras asociadas requeridas.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</si>
  <si>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</si>
  <si>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Asignaciones destinadas a cubrir el costo de los bienes inmuebles adquiridos por los entes públicos no incluidos o especificados en los conceptos y partidas del presente capítulo.</t>
  </si>
  <si>
    <t>Asignaciones para la adquisición de derechos por el uso de activos de propiedad industrial, comercial, intelectual y otros, como por ejemplo: software, licencias, patentes, marcas, derechos, concesiones y franquicias.</t>
  </si>
  <si>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</si>
  <si>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</si>
  <si>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Asignaciones destinadas a cubrir los gastos generados por el uso de nombres comerciales, símbolos o emblemas que identifiquen un producto o conjunto de productos, que otorgan derechos de exclusividad para su uso o explotación, por parte de los entes públicos.</t>
  </si>
  <si>
    <t>Asignaciones destinadas para atender los gastos generados por el uso de obras técnicas, culturales, de arte o musicales, u otras pertenecientes a personas jurídicas o naturales, nacionales o extranjeras.</t>
  </si>
  <si>
    <t>Asignaciones destinadas a cubrir la adquisición del derecho de explotación por un lapso de tiempo determinado de bienes y servicios por parte de una empresa a otra.</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</si>
  <si>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</si>
  <si>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Asignaciones destinadas a la adquisición de permisos informáticos e intelectuales.</t>
  </si>
  <si>
    <t>Asignaciones destinadas a la adquisición de permisos para realizar negocios en general o un negocio o profesión en particular.</t>
  </si>
  <si>
    <t>Asignaciones destinadas atenderá cubrir los gastos generados por concepto de otros activos intangibles, no incluidos en partidas específicas anteriores.</t>
  </si>
  <si>
    <t>Asignaciones destinadas a obras por contrato y proyectos productivos y acciones de fomento. Incluye los gastos en estudios de pre-inversión y preparación del proyecto.</t>
  </si>
  <si>
    <t>Asignaciones destinadas para construcciones en bienes de dominio público de acuerdo con lo establecido en el art. 7 de la Ley General de Bienes Nacionales y otras leyes aplicables. Incluye los gastos en estudios de pre-inversión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</si>
  <si>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</si>
  <si>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</si>
  <si>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</si>
  <si>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</si>
  <si>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Asignaciones destinadas al 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</si>
  <si>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</si>
  <si>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Asignaciones para construcciones en bienes inmuebles propiedad de los entes público. Incluye los gastos en estudios de pre inversión y preparación del proyecto.</t>
  </si>
  <si>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</si>
  <si>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</si>
  <si>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</si>
  <si>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</si>
  <si>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Erogaciones realizadas por los entes públicos con la finalidad de ejecutar proyectos de desarrollo productivo, económico y social y otros. Incluye el costo de la preparación de proyectos.</t>
  </si>
  <si>
    <t>TOTAL DE EGRESOS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</si>
  <si>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</si>
  <si>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</si>
  <si>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</si>
  <si>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</si>
  <si>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Asignaciones para aportar capital directo o mediante la adquisición de acciones u otros valores representativos de capital a entidades paraestatales y empresas privadas; así como a organismos nacionales e internacionales.</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</si>
  <si>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</si>
  <si>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</si>
  <si>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</si>
  <si>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</si>
  <si>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</si>
  <si>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</si>
  <si>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</si>
  <si>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</si>
  <si>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</si>
  <si>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Asignaciones destinadas a financiar la adquisición de títulos y valores representativos de deuda. Excluye los depósitos temporales efectuados en el mercado de valores o de capitales por la intermediación de instituciones financieras.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</si>
  <si>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</si>
  <si>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</si>
  <si>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</si>
  <si>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</si>
  <si>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</si>
  <si>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Asignaciones destinadas a la concesión de préstamos a entes públicos y al sector privado.</t>
  </si>
  <si>
    <t>Asignaciones destinadas para la concesión de préstamos a entidades paraestatales no empresariales y no financieras con fines de política económica.</t>
  </si>
  <si>
    <t>Asignaciones destinadas a la concesión de préstamos a entidades paraestatales empresariales y no financieras con fines de política económica.</t>
  </si>
  <si>
    <t>Asignaciones destinadas a la concesión de préstamos a instituciones paraestatales públicas financieras con fines de política económica.</t>
  </si>
  <si>
    <t>Asignaciones destinadas a la concesión de préstamos a entidades federativas y municipios con fines de política económica.</t>
  </si>
  <si>
    <t>Asignaciones destinadas a la concesión de préstamos al sector privado, tales como: préstamos al personal, a sindicatos y demás erogaciones recuperables, con fines de política económica.</t>
  </si>
  <si>
    <t>Asignaciones destinadas a la concesión de préstamos al sector externo con fines de política económica.</t>
  </si>
  <si>
    <t>Asignaciones destinadas para la concesión de préstamos entre entes públicos con fines de gestión de liquidez.</t>
  </si>
  <si>
    <t>Asignaciones destinadas para la concesión de préstamos al sector privado con fines de gestión de liquidez.</t>
  </si>
  <si>
    <t>Asignaciones destinadas para la concesión de préstamos al sector externo con fines de gestión de liquidez.</t>
  </si>
  <si>
    <t>Asignaciones a fideicomisos, mandatos y otros análogos para constituir o incrementar su patrimonio.</t>
  </si>
  <si>
    <t>Asignaciones destinadas para construir o incrementar los fideicomisos del Poder Ejecutivo, con fines de política económica.</t>
  </si>
  <si>
    <t>Asignaciones destinadas para construir o incrementar los fideicomisos del Poder Legislativo, con fines de política económica.</t>
  </si>
  <si>
    <t>Asignaciones destinadas para construir o incrementar los fideicomisos del Poder Judicial, con fines de política económica.</t>
  </si>
  <si>
    <t>Asignaciones destinadas para construir o incrementar los fideicomisos públicos no empresariales y no financieros, con fines de política económica.</t>
  </si>
  <si>
    <t>Asignaciones destinadas para construir o incrementar los fideicomisos públicos empresariales y no financieros, con fines de política económica.</t>
  </si>
  <si>
    <t>Asignaciones destinadas para construir o incrementar a fideicomisos públicos financieros, con fines de política económica.</t>
  </si>
  <si>
    <t>Asignaciones a fideicomisos a favor de entidades federativas, con fines de política económica.</t>
  </si>
  <si>
    <t>Asignaciones a fideicomisos de municipios con fines de política económica.</t>
  </si>
  <si>
    <t>Asignaciones a fideicomisos de empresas privadas y particulares con fines de política económica.</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</si>
  <si>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</si>
  <si>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Asignaciones destinadas a colocaciones a largo plazo en moneda nacional.</t>
  </si>
  <si>
    <t>Asignaciones destinadas a colocaciones financieras a largo plazo en moneda extranjera.</t>
  </si>
  <si>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</si>
  <si>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</si>
  <si>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</si>
  <si>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</si>
  <si>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</si>
  <si>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Asignaciones que prevén estimaciones por el porcentaje del importe total que se distribuye entre las  entidades federativas y de la parte correspondiente en materia de derechos.</t>
  </si>
  <si>
    <t>Recursos de los estados a los municipios que se derivan del Sistema Nacional de Coordinación Fiscal, así como las que correspondan a sistemas estatales de coordinación fiscal determinados por las leyes correspondientes.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</si>
  <si>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</si>
  <si>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Asignaciones destinadas a cubrir los incentivos derivados de convenios de colaboración administrativa  que se celebren con otros órdenes de gobierno</t>
  </si>
  <si>
    <t>Recursos que corresponden a las entidades federativas y municipios que se derivan del Sistema Nacional de Coordinación Fiscal, de conformidad a lo establecido por el capítulo V de la Ley de Coordinación Fiscal.</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</si>
  <si>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</si>
  <si>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Asignaciones destinadas a cubrir las aportaciones anuales para cada familia beneficiaria del Sistema de Protección Social en Salud, conforme al porcentaje y, en su caso, las actualizaciones que se determinen conforme a la Ley General de Salud.</t>
  </si>
  <si>
    <t>Recursos destinados a compensar la disminución en ingresos participables a las entidades federativas y municipios.</t>
  </si>
  <si>
    <t>Recursos asignados a un ente público y reasignado por éste a otro a través de convenios para su ejecución.</t>
  </si>
  <si>
    <t>Asignaciones destinadas a los convenios que celebran los entes públicos con el propósito de reasignar la ejecución de funciones, programas o proyectos federales y, en su caso, recursos humanos o materiales.</t>
  </si>
  <si>
    <t>Asignaciones destinadas a los convenios que  celebran los entes públicos con el propósito de descentralizar la ejecución de funciones, programas o proyectos federales y, en su caso, recursos humanos o materiales.</t>
  </si>
  <si>
    <t>Asignaciones destinadas a otros convenios no especificados en las partidas anteriores que celebran los entes públicos.</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</si>
  <si>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</si>
  <si>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</si>
  <si>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Asignaciones destinadas a cubrir el pago principal derivado de los créditos contraídos en moneda nacional con instituciones de crédito establecidas en el territorio nacional.</t>
  </si>
  <si>
    <t>Asignaciones para el pago del principal derivado de la colocación de valores por los entes públicos en territorio nacional.</t>
  </si>
  <si>
    <t>Asignaciones para la amortización de financiamientos contraídos con arrendadoras nacionales o en el que su pago esté convenido en moneda nacional.</t>
  </si>
  <si>
    <t>Asignaciones destinadas a cubrir el pago del principal, derivado de los créditos contraídos en moneda extranjera con bancos establecidos fuera del territorio nacional.</t>
  </si>
  <si>
    <t>Asignaciones destinadas a cubrir el pago del principal de los financiamientos contratados con el Banco Internacional de Reconstrucción y Fomento, el Banco Interamericano de Desarrollo y otras instituciones análogas.</t>
  </si>
  <si>
    <t>Asignaciones para el pago del principal derivado de los financiamientos otorgados por gobiernos extranjeros a través de sus instituciones de crédito.</t>
  </si>
  <si>
    <t>Asignaciones para el pago del principal derivado de la colocación de títulos y valores mexicanos en los mercados extranjeros.</t>
  </si>
  <si>
    <t>Asignaciones para la amortización de financiamientos contraídos con arrendadoras extranjeras en el que su pago esté convenido en moneda extranjera.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</si>
  <si>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</si>
  <si>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Asignaciones destinadas al pago de intereses derivados de los créditos contratados con instituciones de crédito nacionales.</t>
  </si>
  <si>
    <t>Asignaciones destinadas al pago de intereses por la colocación de títulos y valores gubernamentales colocados en territorio nacional.</t>
  </si>
  <si>
    <t>Asignaciones destinadas al pago de intereses derivado de la contratación de arrendamientos financieros nacionales.</t>
  </si>
  <si>
    <t>Asignaciones destinadas al pago de intereses derivados de créditos contratados con la banca comercial externa.</t>
  </si>
  <si>
    <t>Asignaciones destinadas al pago de intereses por la contratación de financiamientos con el Banco Internacional de Reconstrucción y Fomento, el Banco Interamericano de Desarrollo y otras instituciones análogas.</t>
  </si>
  <si>
    <t>Asignaciones destinadas al pago de intereses por la contratación de financiamientos otorgados por gobiernos extranjeros, a través de sus instituciones de crédito.</t>
  </si>
  <si>
    <t>Asignaciones destinadas al pago de intereses por la colocación de títulos y valores mexicanos en los mercados extranjeros.</t>
  </si>
  <si>
    <t>Asignaciones destinadas al pago de intereses por concepto de arrendamientos financieros contratados con arrendadoras extranjeras en el que su pago esté establecido en moneda extranjera.</t>
  </si>
  <si>
    <t>Asignaciones destinadas a cubrir las comisiones derivadas de los diversos créditos o financiamientos autorizados o ratificados por el Congreso de la Unión, pagaderos en el interior y exterior del país, tanto en moneda nacional como extranjera.</t>
  </si>
  <si>
    <t>Asignaciones destinadas al pago de obligaciones derivadas del servicio de la deuda contratada en territorio nacional.</t>
  </si>
  <si>
    <t>Asignaciones destinadas al pago de obligaciones derivadas del servicio de la deuda contratada fuera del territorio nacional.</t>
  </si>
  <si>
    <t>Asignaciones destinadas a cubrir los gastos derivados de los diversos créditos o financiamientos autorizados o ratificados por el Congreso de la Unión, pagaderos en el interior y exterior del país, tanto en moneda nacional como extranjera.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</si>
  <si>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</si>
  <si>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</si>
  <si>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</si>
  <si>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Asignaciones destinadas al pago de los importes derivados por las variaciones en las tasas de interés, programas de cobertura petroleras, agropecuarias y otras coberturas mediante instrumentos financieros derivados; así como las erogaciones que, en su caso, resulten de la cancelación anticipada de los propios contratos de cobertura de la deuda pública interna.</t>
  </si>
  <si>
    <t>Asignaciones destinadas al pago de los importes derivados por las variaciones en las tasas de interés, en el tipo de cambio de las divisas, programas de coberturas petroleras, agropecuarias otras coberturas mediante instrumentos financieros derivados; así como las erogaciones que, en su caso, resulten de la cancelación anticipada de los propios contratos de cobertura de la deuda pública externa.</t>
  </si>
  <si>
    <t>Asignaciones destinadas al apoyo de los ahorradores y deudores de la banca y del saneamiento del sistema financiero nacional.</t>
  </si>
  <si>
    <t>Asignaciones para cubrir compromisos derivados de programas de apoyo y saneamiento del sistema financiero nacional.</t>
  </si>
  <si>
    <t>Asignaciones, destinadas a cubrir compromisos por la aplicación de programas de apoyo a ahorradores y deudores.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</si>
  <si>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</si>
  <si>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Amortización de la deuda y disminución de pasivos</t>
  </si>
  <si>
    <t>Infraestructura</t>
  </si>
  <si>
    <t>Fortalecimiento</t>
  </si>
  <si>
    <t>3x1 Estatal</t>
  </si>
  <si>
    <t>Mejoramiento de casa o de vivienda</t>
  </si>
  <si>
    <t>PACE</t>
  </si>
  <si>
    <t>Electrificación en poblados rural y colonias pobres</t>
  </si>
  <si>
    <t>Rehabilitación de imagen urbana en municipios</t>
  </si>
  <si>
    <t>Desarrollo regional (FONDEREG)</t>
  </si>
  <si>
    <t>Zonas deserticas</t>
  </si>
  <si>
    <t>Otros programas estatales</t>
  </si>
  <si>
    <t>Urbano</t>
  </si>
  <si>
    <t>Rústico</t>
  </si>
  <si>
    <t>Otros impuestos</t>
  </si>
  <si>
    <t>Plazo de créditos fiscales</t>
  </si>
  <si>
    <t>Notificación de requerimiento de pago</t>
  </si>
  <si>
    <t>Otros  accesorios</t>
  </si>
  <si>
    <t>PRODUCTOS</t>
  </si>
  <si>
    <t>PRODUCTOS DE CAPITAL</t>
  </si>
  <si>
    <t>APROVECHAMIENTOS</t>
  </si>
  <si>
    <t>Subsidio municipal</t>
  </si>
  <si>
    <t>Otros subsidios</t>
  </si>
  <si>
    <t>APROVECHAMIENTOS DE CAPITAL</t>
  </si>
  <si>
    <t>Bienes vacantes</t>
  </si>
  <si>
    <t>Subsidio</t>
  </si>
  <si>
    <t>Reintegros</t>
  </si>
  <si>
    <t>Participaciones</t>
  </si>
  <si>
    <t>INGRESOS DERIVADOS DE FINANCIAMIENTO</t>
  </si>
  <si>
    <t>ENDEUDAMIENTO INTERNO</t>
  </si>
  <si>
    <t>ENDEUDAMIENTO EXTERNO</t>
  </si>
  <si>
    <t>Fideicomisos</t>
  </si>
  <si>
    <t>Mandatos</t>
  </si>
  <si>
    <t>Efectivo</t>
  </si>
  <si>
    <t>Especie</t>
  </si>
  <si>
    <t>LI</t>
  </si>
  <si>
    <t>TI</t>
  </si>
  <si>
    <t>TOTAL DE INGRESOS</t>
  </si>
  <si>
    <t>Convenios</t>
  </si>
  <si>
    <t>DESCRIPCIÓN</t>
  </si>
  <si>
    <t>RT</t>
  </si>
  <si>
    <t>Ingresos de Gestión</t>
  </si>
  <si>
    <t>Participaciones, Aportaciones, Transferencias, Asignaciones, Subsidios y Otras Ayudas</t>
  </si>
  <si>
    <t>Otros Ingresos</t>
  </si>
  <si>
    <t>Son las contribuciones establecidas  en ley que deben pagar las personas físicas y morales que se encuentran en la situación jurídica o de hecho prevista por la misma y que sean distintas de las aportaciones de seguridad social, contribuciones de mejoras y derechos.</t>
  </si>
  <si>
    <t>Son las establecidas en Ley a cargo de las personas físicas y morales que se beneficien de manera directa por obras públicas.</t>
  </si>
  <si>
    <t>Son contraprestaciones por los servicios que preste el Estado en sus funciones de derecho privado, así como por el uso, aprovechamiento o enajenación de bienes del dominio privado.</t>
  </si>
  <si>
    <t>Son los ingresos que percibe el Estado por funciones de derecho público distintos de las contribuciones, de los ingresos derivados de financiamientos y de los que obtengan los organismos descentralizados y las empresas de participación estatal.</t>
  </si>
  <si>
    <t>Son recursos propios que obtienen las diversas entidades que conforman el sector paraestatal y gobierno central por sus actividades de producción y/o comercialización.</t>
  </si>
  <si>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</si>
  <si>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</si>
  <si>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</si>
  <si>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</si>
  <si>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</si>
  <si>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</si>
  <si>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</si>
  <si>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</si>
  <si>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</si>
  <si>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</si>
  <si>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Artículos o bienes no duraderos que adquiere la entidad para destinarlos a la comercialización de acuerdo con el giro normal de actividades del ente público.</t>
  </si>
  <si>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</si>
  <si>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</si>
  <si>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</si>
  <si>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Asignaciones destinadas a la adquisición de combustibles, lubricantes y aditivos de todo tipo, necesarios para el funcionamiento de vehículos de transporte terrestres, aéreos, marítimos, lacustres y fluviales; así como de maquinaria y equipo.</t>
  </si>
  <si>
    <t>Asignaciones destinadas a la adquisición de sustancias explosivas y sus accesorios (fusibles de seguridad y detonantes) tales como: pólvora, dinamita, cordita, trinitrotolueno, amatol, tetril, fulminantes, entre otros.</t>
  </si>
  <si>
    <t>Prendas de protección para seguridad pública y nacional</t>
  </si>
  <si>
    <t>Asignaciones destinadas a la adquisición de instrumental complementario y repuesto de edificios, tales como; candados, cerraduras, pasadores, chapas, llaves, manijas para puertas, herrajes y bisagras.</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</si>
  <si>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</si>
  <si>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</si>
  <si>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Asignaciones destinadas a cubrir el alquiler de toda clase de mobiliario requerido en el cumplimiento de las funciones oficiales. Incluye bienes y equipos de tecnologías de la información, tales como: equipo de cómputo, impresoras y fotocopiadoras, entre otras.</t>
  </si>
  <si>
    <t>Servicios de apoyo administrativo, fotocopiado e impresión</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</si>
  <si>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</si>
  <si>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</si>
  <si>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</si>
  <si>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Instalación, reparación y mantenimiento de maquinaria, otros equipos y herramienta</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</si>
  <si>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</si>
  <si>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</si>
  <si>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</si>
  <si>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</si>
  <si>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Ayudas sociales a entidades de interés público</t>
  </si>
  <si>
    <t>TRANSFERENCIAS A FIDEICOMISOS, MANDATOS Y OTROS ANÁLOGOS</t>
  </si>
  <si>
    <t>Asignaciones que no suponen la contraprestación de bienes o servicios que se otorgan a fideicomisos del Poder Legislativo no incluidos en el Presupuesto de Egresos para que por cuenta de los entes públicos ejecuten acciones que éstos les han encomendado.</t>
  </si>
  <si>
    <t>Objetos de valor</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</si>
  <si>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</si>
  <si>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Cámaras fotográficas y de video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</si>
  <si>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</si>
  <si>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</si>
  <si>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</si>
  <si>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</si>
  <si>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Asignaciones destinadas a los estudio,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</si>
  <si>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</si>
  <si>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</si>
  <si>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</si>
  <si>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</si>
  <si>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</si>
  <si>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</si>
  <si>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</si>
  <si>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INTERESES DE LA DEUDA PÚBLICA</t>
  </si>
  <si>
    <t>ACCIONES Y PARTICIPACIONES DE CAPITAL</t>
  </si>
  <si>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</si>
  <si>
    <t>CONTRIBUCIÓN DE MEJORAS POR OBRAS PÚBLICAS</t>
  </si>
  <si>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</si>
  <si>
    <t>PROD. NO COMPRENDIDOS EN LAS FRACC. DE LA LEY DE ING. CAUSAD. EN EJERC. FISCALES ANT. PENDIENTES DE LIQUIDACIÓN O PAGO</t>
  </si>
  <si>
    <t>APROVECHAMIENTOS NO COMPRENDIDOS EN LAS FRACC. DE LA LEY DE ING. CAUSAD. EN EJER. FISCALES ANT. PEND. DE LIQUID. O PAGO</t>
  </si>
  <si>
    <t>INGRESOS POR VENTAS DE BIENES Y SERVICIOS</t>
  </si>
  <si>
    <t>INGRESOS POR VENTAS DE BIENES Y SERVICIOS PRODUCIDOS EN ESTABLECIMIENTOS DEL GOBIERNO CENTRAL</t>
  </si>
  <si>
    <t>INGRESOS DE OPERACIÓN DE ENTIDADES PARAESTATALES EMPRESARIALES</t>
  </si>
  <si>
    <t>INGRESOS POR VENTAS DE BIENES Y SERVICIOS DE ORGANISMOS DESCENTRALIZADOS</t>
  </si>
  <si>
    <t>AUDITORÍA SUPERIOR DEL ESTADO DE JALISCO</t>
  </si>
  <si>
    <t>RESULTADO DEL ANÁLISIS</t>
  </si>
  <si>
    <t>No.</t>
  </si>
  <si>
    <t>GENERALES</t>
  </si>
  <si>
    <t>1.- Datos de recepción:</t>
  </si>
  <si>
    <t>2.- El documento es:</t>
  </si>
  <si>
    <t xml:space="preserve">Normal </t>
  </si>
  <si>
    <t>Entregados en forma:</t>
  </si>
  <si>
    <t>Medio electrónico</t>
  </si>
  <si>
    <t xml:space="preserve">No. Oficialía: </t>
  </si>
  <si>
    <t>Complementaria</t>
  </si>
  <si>
    <t>Ordinaria</t>
  </si>
  <si>
    <t>anexó:</t>
  </si>
  <si>
    <t>Si</t>
  </si>
  <si>
    <t xml:space="preserve">Fecha de oficialía: </t>
  </si>
  <si>
    <t>Correspondiente al No. de oficialía:</t>
  </si>
  <si>
    <t>No</t>
  </si>
  <si>
    <t>3.- Oficio de remisión:</t>
  </si>
  <si>
    <t>Acta No.</t>
  </si>
  <si>
    <t>El acuerdo entregado es:</t>
  </si>
  <si>
    <t>Firmado por:</t>
  </si>
  <si>
    <t xml:space="preserve">Fecha: </t>
  </si>
  <si>
    <t>De fecha:</t>
  </si>
  <si>
    <t>Acta certificada</t>
  </si>
  <si>
    <t>Secretario Gral.</t>
  </si>
  <si>
    <t xml:space="preserve">Certificación </t>
  </si>
  <si>
    <t>A favor:</t>
  </si>
  <si>
    <t>IMPORTE TOTAL APROBADO</t>
  </si>
  <si>
    <t>En contra:</t>
  </si>
  <si>
    <t xml:space="preserve">Únicamente la aprobación </t>
  </si>
  <si>
    <t>EN EL PRESUPUESTO</t>
  </si>
  <si>
    <t>En abstención:</t>
  </si>
  <si>
    <t>Asistentes</t>
  </si>
  <si>
    <t xml:space="preserve">El importe aprobado </t>
  </si>
  <si>
    <t>Unanimidad</t>
  </si>
  <si>
    <t>Ausentes</t>
  </si>
  <si>
    <t xml:space="preserve">Mayoría </t>
  </si>
  <si>
    <t>5.- Observaciones:</t>
  </si>
  <si>
    <t>FORMATOS</t>
  </si>
  <si>
    <t>6.- Planeación:</t>
  </si>
  <si>
    <t>7.- Programación:</t>
  </si>
  <si>
    <t>8.- Presupuestación:</t>
  </si>
  <si>
    <t>CONTENIDO</t>
  </si>
  <si>
    <t>9.- Formato:</t>
  </si>
  <si>
    <t>10.- Inconsistencia:</t>
  </si>
  <si>
    <t>11.- Observaciones:</t>
  </si>
  <si>
    <t>FORMATO</t>
  </si>
  <si>
    <t>CONTRIBUCIONES ESPECIALES</t>
  </si>
  <si>
    <t>Clasificación por rubro de ingreso (CONAC)</t>
  </si>
  <si>
    <t>Clasificación por título de ingreso (LEY DE INGRESOS MUNICIPAL "JALISCO")</t>
  </si>
  <si>
    <t>PAGO DE ESTÍMULOS A SERVIDORES PÚBLICOS</t>
  </si>
  <si>
    <t>PRODUCTOS QUÍMICOS, FARMACÉUTICOS Y DE LABORATORIO</t>
  </si>
  <si>
    <t>Clasificación por tipo de ingresos</t>
  </si>
  <si>
    <t>Clasificación por origen del recurso</t>
  </si>
  <si>
    <t>INGRESOS DE GESTIÓN</t>
  </si>
  <si>
    <t>R</t>
  </si>
  <si>
    <t>Distribución</t>
  </si>
  <si>
    <t>T</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</si>
  <si>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</si>
  <si>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</si>
  <si>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</si>
  <si>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</si>
  <si>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</si>
  <si>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</si>
  <si>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Clasificación por capítulo</t>
  </si>
  <si>
    <t>Clasificación por tipo de gasto</t>
  </si>
  <si>
    <t>GASTO CORRIENTE</t>
  </si>
  <si>
    <t>GASTO DE CAPÍTAL</t>
  </si>
  <si>
    <t>AMORTIZACIÓN DE LA DEUDA Y DISMINUCIÓN DE PASIVOS</t>
  </si>
  <si>
    <t>C</t>
  </si>
  <si>
    <t>AL PRESUPUESTO DEL EJERCICIO 2011</t>
  </si>
  <si>
    <t>Nombre de la Entidad:</t>
  </si>
  <si>
    <t>Titular de la entidad</t>
  </si>
  <si>
    <t>Responsable de las Finanzas</t>
  </si>
  <si>
    <t>4.- Acuerdo de la Autoridad:</t>
  </si>
  <si>
    <t>Votación:</t>
  </si>
  <si>
    <t>No. de Representantes:</t>
  </si>
  <si>
    <t>CONCEPTOS</t>
  </si>
  <si>
    <t>SUELDO BASE</t>
  </si>
  <si>
    <t>NOMBRE DE LA PLAZA</t>
  </si>
  <si>
    <t>ADSCRIPCIÓN DE LA PLAZA</t>
  </si>
  <si>
    <t>No. DE PLAZAS</t>
  </si>
  <si>
    <t>INDIVIDUAL MENSUAL</t>
  </si>
  <si>
    <t>GRUPAL MENSUAL</t>
  </si>
  <si>
    <t>GRUPAL ANUAL</t>
  </si>
  <si>
    <t>TOTAL DE LA PLANTILLA</t>
  </si>
  <si>
    <t>EJERCICIO 2010</t>
  </si>
  <si>
    <t>PRESUPUESTO 2011</t>
  </si>
  <si>
    <t>DIFERENCIA              2010 - 2011</t>
  </si>
  <si>
    <t>R E M A N E N T E</t>
  </si>
  <si>
    <t>I N G R E S O S</t>
  </si>
  <si>
    <t>E G R E S O S</t>
  </si>
  <si>
    <t>Plantilla de Personal de Carácter Permanente.</t>
  </si>
  <si>
    <t>Formato(s) de la Planeación.</t>
  </si>
  <si>
    <t>No. de documentos.</t>
  </si>
  <si>
    <t>Formato(s) de la Programación.</t>
  </si>
  <si>
    <t>Situación Hacendaria.</t>
  </si>
  <si>
    <t>El acta en su cuerpo expresa:</t>
  </si>
  <si>
    <t xml:space="preserve">El importe por capítulos </t>
  </si>
  <si>
    <t>Situación Hacendaria</t>
  </si>
  <si>
    <t>Presupuesto de Ingresos Económico por fuente de Financiamiento y concepto</t>
  </si>
  <si>
    <t>Presupuesto de Egresos Económica y por Objeto del Gasto</t>
  </si>
  <si>
    <t>Plantilla de Personal de Carácter Permanente</t>
  </si>
  <si>
    <t>No existe equilibrio entre la estimación del ingreso y el presupuesto de egresos para el ejercicio.</t>
  </si>
  <si>
    <t>En algunos rubros falta la estimación de ingresos, los cuales no puede dejar de presupuestarse.</t>
  </si>
  <si>
    <t>Asignaciones destinadas a cubrir la parte que corresponde a los entes públicos por concepto de prestaciones de seguridad social y primas de seguros, en beneficio del personal a su servicio, tanto de carácter permanente como transitorio.</t>
  </si>
  <si>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</si>
  <si>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Asignaciones destinadas a cubrir estímulos económicos a los servidores públicos de mando, enlace y operativos de los entes públicos, que establezcan las disposiciones aplicables, derivado del desempeño de sus funciones.</t>
  </si>
  <si>
    <t>Asignaciones destinadas a cubrir erogaciones por adquisición de productos a partir del hule o de resinas plásticas, perfiles, tubos y conexiones, productos laminados, placas espumas, envases y contenedores, entre otros productos. Incluye P.V.C.</t>
  </si>
  <si>
    <t>Presupuesto de Ingresos por Clasificación Económica, Fuente de Financiamiento y Concepto.</t>
  </si>
  <si>
    <t>Asignaciones destinadas a la adquisición de todo tipo de artículos deportivos, tales como: balones, redes, trofeos, raquetas, guantes, entre otros, que los entes públicos realizan en cumplimiento de su función pública.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</si>
  <si>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</si>
  <si>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</si>
  <si>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</si>
  <si>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AHORRO, SUBSIDIO Y CRÉDITO PARA LA VIVIENDA</t>
  </si>
  <si>
    <t>RESCATE DE ESPACIOS PÚBLICOS</t>
  </si>
  <si>
    <t>Electrificación en poblados rurales y colonias pobres</t>
  </si>
  <si>
    <t>Zonas desérticas</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</si>
  <si>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</si>
  <si>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y de investigación y desarrollo relacionados con la protección social. Comprende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</si>
  <si>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pesca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</si>
  <si>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los programas, actividades y proyectos relacionados con el fomento a la producción, y comercialización agropecuaria, silvicultura, pesca y caza, agroindustria, desarrollo hidroagrícola y fomento forestal.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</si>
  <si>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</si>
  <si>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Otras violaciones a la ley de ingresos, demás leyes y ordenamientos municipales</t>
  </si>
  <si>
    <t>Por obras públicas</t>
  </si>
  <si>
    <t>Inhumaciones y reinhumaciones</t>
  </si>
  <si>
    <t>Limpieza de lotes baldíos, jardines, prados, banquetas y similares</t>
  </si>
  <si>
    <t>Transferencias</t>
  </si>
  <si>
    <t>Estimación</t>
  </si>
  <si>
    <t>OTROS INGRESOS</t>
  </si>
  <si>
    <t>Extemporáneo</t>
  </si>
  <si>
    <t xml:space="preserve">Imprime la mayoría de los formatos </t>
  </si>
  <si>
    <t>Presupuesto de Egresos por Clasificación Económica y Objeto del Gasto.</t>
  </si>
  <si>
    <t>Presupuesto de Egresos por Clasificación Administrativa.</t>
  </si>
  <si>
    <t>Presupuesto de Egresos por Clasificación Funcional-Programática</t>
  </si>
  <si>
    <t>En la documentación remitida no se integró el formato o se presenta sin información.</t>
  </si>
  <si>
    <t>No existe equilibrio entre la estimación de los ingresos y el presupuesto de egresos en lo correspondiente al origen del recurso.</t>
  </si>
  <si>
    <t>En algunas partidas falta la estimación de egresos, los cuales no se puede dejar de presupuestar.</t>
  </si>
  <si>
    <t>VEHÍCULOS Y EQUIPO DE TRANSPORTE</t>
  </si>
  <si>
    <t>Asignaciones destinadas a la adquisición de cerdos en todas sus fases en granjas, patios y azoteas.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</si>
  <si>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</si>
  <si>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Basquetbol</t>
  </si>
  <si>
    <t>Servicios médicos</t>
  </si>
  <si>
    <t>Mantas, carteles, volantes, etc.</t>
  </si>
  <si>
    <t>Arrendamiento o concesión de escusados y baños públicos</t>
  </si>
  <si>
    <t>Uso de escusados y baños públicos</t>
  </si>
  <si>
    <t>Violación a la ley del registro civil del Estado de Jalisco</t>
  </si>
  <si>
    <t>Violación al Código Urbano para el Estado de Jalisco, y en materia de construcción y ornato</t>
  </si>
  <si>
    <t>Violación a Bando de Policía y Buen Gobierno</t>
  </si>
  <si>
    <t>Violación a la Ley del Servicio de Vialidad, Tránsito y Transporte del Estado de Jalisco y su Reglamento</t>
  </si>
  <si>
    <t>Contravención a la Ley de Protección Civil y su Reglamento</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</si>
  <si>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</si>
  <si>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</si>
  <si>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</si>
  <si>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</si>
  <si>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Comprende los pagos que realiza el Gobierno Federal derivados del gasto devengado no pagado de ejercicios fiscales anteriores.</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</si>
  <si>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</si>
  <si>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</si>
  <si>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</si>
  <si>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</si>
  <si>
    <t>Asignaciones destinadas a cubrir indemnizaciones al personal conforme a la legislación aplicable; tales como: por accidente de trabajo, por despido, entre otros.</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</si>
  <si>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</si>
  <si>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Asignaciones destinadas a la adquisición de materiales, artículos y enseres para el aseo, limpieza e higiene, tales como: escobas, jergas, detergentes, jabones y otros productos similares.</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</si>
  <si>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</si>
  <si>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</si>
  <si>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</si>
  <si>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Asignaciones destinadas a cubrir el importe del consumo de agua potable y para riego, necesarios para el funcionamiento de las instalaciones oficiales.</t>
  </si>
  <si>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</si>
  <si>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</si>
  <si>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PARTICIPACIONES, APORTACIONES, TRANSFERENCIAS, ASIGNACIONES, SUBSIDIOS y OTRAS AYUDAS</t>
  </si>
  <si>
    <t>UA</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</si>
  <si>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</si>
  <si>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Otros convenios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</si>
  <si>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</si>
  <si>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Del Fondo de Insfraestructura Social Municipal 1998</t>
  </si>
  <si>
    <t>Del Fondo de Fortalecimiento Social Muncipal 1998</t>
  </si>
  <si>
    <t>Del Fondo de Insfraestructura Social Municipal 1999</t>
  </si>
  <si>
    <t>Del Fondo de Fortalecimiento Social Muncipal 1999</t>
  </si>
  <si>
    <t>Del Fondo de Insfraestructura Social Municipal 2000</t>
  </si>
  <si>
    <t>Del Fondo de Fortalecimiento Social Muncipal 2000</t>
  </si>
  <si>
    <t>Del Fondo de Insfraestructura Social Municipal 2001</t>
  </si>
  <si>
    <t>Del Fondo de Fortalecimiento Social Muncipal 2001</t>
  </si>
  <si>
    <t>Del Fondo de Insfraestructura Social Municipal 2002</t>
  </si>
  <si>
    <t>Del Fondo de Fortalecimiento Social Muncipal 2002</t>
  </si>
  <si>
    <t>Del Fondo de Insfraestructura Social Municipal 2003</t>
  </si>
  <si>
    <t>Del Fondo de Fortalecimiento Social Muncipal 2003</t>
  </si>
  <si>
    <t>Del Fondo de Insfraestructura Social Municipal 2004</t>
  </si>
  <si>
    <t>Del Fondo de Fortalecimiento Social Muncipal 2004</t>
  </si>
  <si>
    <t>Del Fondo de Insfraestructura Social Municipal 2005</t>
  </si>
  <si>
    <t>Del Fondo de Fortalecimiento Social Muncipal 2005</t>
  </si>
  <si>
    <t>Del Fondo de Insfraestructura Social Municipal 2006</t>
  </si>
  <si>
    <t>Del Fondo de Fortalecimiento Social Muncipal 2006</t>
  </si>
  <si>
    <t>Del Fondo de Insfraestructura Social Municipal 2007</t>
  </si>
  <si>
    <t>Del Fondo de Fortalecimiento Social Muncipal 2007</t>
  </si>
  <si>
    <t>Del Fondo de Insfraestructura Social Municipal 2008</t>
  </si>
  <si>
    <t>Del Fondo de Fortalecimiento Social Muncipal 2008</t>
  </si>
  <si>
    <t>Del Fondo de Insfraestructura Social Municipal 2009</t>
  </si>
  <si>
    <t>Del Fondo de Fortalecimiento Social Muncipal 2009</t>
  </si>
  <si>
    <t>Del Fondo de Insfraestructura Social Municipal 2010</t>
  </si>
  <si>
    <t>Del Fondo de Fortalecimiento Social Muncipal 2010</t>
  </si>
  <si>
    <t>Del Fondo de Insfraestructura Social Municipal 2011</t>
  </si>
  <si>
    <t>Del Fondo de Fortalecimiento Social Muncipal 2011</t>
  </si>
  <si>
    <t>Ixtlahuacán del Río, Jalisco</t>
  </si>
  <si>
    <t>PRESIDENTE</t>
  </si>
  <si>
    <t>PRESIDENCIA</t>
  </si>
  <si>
    <t>REGIDOR</t>
  </si>
  <si>
    <t>SALA DE REGIDORES</t>
  </si>
  <si>
    <t>SINDICO</t>
  </si>
  <si>
    <t>DINDICATURA</t>
  </si>
  <si>
    <t>SECRETARIA DE PRESIDENCIA</t>
  </si>
  <si>
    <t>CHOFER</t>
  </si>
  <si>
    <t>RELACIONES PUBLICAS</t>
  </si>
  <si>
    <t>AUXILIAR DE INTENDENCIA</t>
  </si>
  <si>
    <t>SECRETARIO GENERAL</t>
  </si>
  <si>
    <t>SECRETARIA GENERAL</t>
  </si>
  <si>
    <t xml:space="preserve">AUXILIAR  </t>
  </si>
  <si>
    <t>DEPARTAMENTO JURIDICO</t>
  </si>
  <si>
    <t>OFICIAL MAYOR</t>
  </si>
  <si>
    <t>OFICIALIA MAYOR</t>
  </si>
  <si>
    <t xml:space="preserve">SECRETARIA  </t>
  </si>
  <si>
    <t>OFICIAL  DE REGISTRO CIVIL</t>
  </si>
  <si>
    <t>REGISTRO CIVIL</t>
  </si>
  <si>
    <t>SECRETARIA</t>
  </si>
  <si>
    <t>MECANICO</t>
  </si>
  <si>
    <t>TALLER MECANICO</t>
  </si>
  <si>
    <t>DELEGADO</t>
  </si>
  <si>
    <t>DELEGACIONES</t>
  </si>
  <si>
    <t>OFICIAL DE REGISTRO CIVIL</t>
  </si>
  <si>
    <t>SAN ANTONIO</t>
  </si>
  <si>
    <t>TREJOS</t>
  </si>
  <si>
    <t>PALOS ALTOS</t>
  </si>
  <si>
    <t xml:space="preserve">JARDINERO </t>
  </si>
  <si>
    <t>ENCARGADO DE BIBLIOTECA</t>
  </si>
  <si>
    <t>MAESTRA DE BIBLIOTECA</t>
  </si>
  <si>
    <t>AGENTE</t>
  </si>
  <si>
    <t>AGENCIAS</t>
  </si>
  <si>
    <t>ENCARGADO DE LA HACIENDA MUNICIPAL</t>
  </si>
  <si>
    <t>HACIENDA MUNICIPAL</t>
  </si>
  <si>
    <t>INSPECTOR FISCAL</t>
  </si>
  <si>
    <t>RECAUDADOR</t>
  </si>
  <si>
    <t>DIRECTOR DE CATASTRO</t>
  </si>
  <si>
    <t>ENCARGADO DE CATASTRO</t>
  </si>
  <si>
    <t>SECRETARIO DE CATASTRO</t>
  </si>
  <si>
    <t>CAJERA</t>
  </si>
  <si>
    <t>AUXILIAR DE CAJERA</t>
  </si>
  <si>
    <t xml:space="preserve">DIRECTOR  </t>
  </si>
  <si>
    <t>OBRAS PUBLICAS</t>
  </si>
  <si>
    <t>INGENIERO AUXILIAR</t>
  </si>
  <si>
    <t>SUPERVISOR</t>
  </si>
  <si>
    <t>SECRETARIA-A</t>
  </si>
  <si>
    <t>SECRETARIA-B</t>
  </si>
  <si>
    <t>AYUDANTE-A</t>
  </si>
  <si>
    <t>AYUDANTE-B</t>
  </si>
  <si>
    <t>AYUDANTE-C</t>
  </si>
  <si>
    <t>CHOFER-A</t>
  </si>
  <si>
    <t>CHOFER-B</t>
  </si>
  <si>
    <t>CHOFER-C</t>
  </si>
  <si>
    <t>MAESTRO SOLDADOR-A</t>
  </si>
  <si>
    <t>MAESTRO SOLDADOR-B</t>
  </si>
  <si>
    <t>OPERADOR</t>
  </si>
  <si>
    <t>AUXILIAR</t>
  </si>
  <si>
    <t>DIRECTORA</t>
  </si>
  <si>
    <t>SUB-DIRECTOR</t>
  </si>
  <si>
    <t>SERVICIOS PUBLICOS</t>
  </si>
  <si>
    <t>ENCARGADO</t>
  </si>
  <si>
    <t>CEMENTERIOS</t>
  </si>
  <si>
    <t>GUARDA-RASTRO</t>
  </si>
  <si>
    <t>RASTROS</t>
  </si>
  <si>
    <t>VETERINARIO</t>
  </si>
  <si>
    <t>REPARTIDOR</t>
  </si>
  <si>
    <t>PARQUES Y JARDINES</t>
  </si>
  <si>
    <t>ASEO PUBLICO</t>
  </si>
  <si>
    <t>AUXILIAR-A</t>
  </si>
  <si>
    <t>PODADOR</t>
  </si>
  <si>
    <t>MANTENIMIENTO</t>
  </si>
  <si>
    <t>UNIDADES DEPORTIVAS</t>
  </si>
  <si>
    <t>AYUDANTE</t>
  </si>
  <si>
    <t>SANITARIOS PUBLICOS</t>
  </si>
  <si>
    <t>ELECTRICISTA</t>
  </si>
  <si>
    <t>ALUMBRADO PUBLICO</t>
  </si>
  <si>
    <t>DIRECTOR</t>
  </si>
  <si>
    <t>AGUA POTABLE</t>
  </si>
  <si>
    <t>ENCARGADO DE PLANTA DE AGUA POTABLE</t>
  </si>
  <si>
    <t>JEFA</t>
  </si>
  <si>
    <t>CE-MUJER</t>
  </si>
  <si>
    <t>FONTANERO-A</t>
  </si>
  <si>
    <t>FONTANERO-B</t>
  </si>
  <si>
    <t>FONTANERO-C</t>
  </si>
  <si>
    <t>FONTANERO-D</t>
  </si>
  <si>
    <t>AUXILIAR-B</t>
  </si>
  <si>
    <t>EMPEDRADOR</t>
  </si>
  <si>
    <t>PROTECCION CIVIL</t>
  </si>
  <si>
    <t>DEPARTAMENTO AGROPECUARIO</t>
  </si>
  <si>
    <t>CULTURA</t>
  </si>
  <si>
    <t>INTENDENTE</t>
  </si>
  <si>
    <t>DEPORTE</t>
  </si>
  <si>
    <t>SEGURIDAD PUBLICA</t>
  </si>
  <si>
    <t>JUEZ MUNICIPAL</t>
  </si>
  <si>
    <t>COMANDANTE</t>
  </si>
  <si>
    <t>POLICIA DE LINEA</t>
  </si>
  <si>
    <t>Gobernación</t>
  </si>
  <si>
    <t>Delegaciones y Agencias</t>
  </si>
  <si>
    <t>Hacienda Municipal</t>
  </si>
  <si>
    <t>Existe diferencia entre el total del sueldo base anual y la partida 1100 registrada en el formato de Presupuesto de Egresos Económico y por Objeto del Gasto.</t>
  </si>
  <si>
    <t>Obras Públicas</t>
  </si>
  <si>
    <t>Servicios Públicos</t>
  </si>
  <si>
    <t>Seguridad Pública</t>
  </si>
  <si>
    <t>OTRAS INDUSTRIAS Y OTROS ASUNTOS ECONÓMICOS</t>
  </si>
  <si>
    <t>33/2010</t>
  </si>
  <si>
    <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</si>
</sst>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s>
  <fonts count="58">
    <font>
      <sz val="11"/>
      <color theme="1"/>
      <name val="Calibri"/>
      <family val="2"/>
      <scheme val="minor"/>
    </font>
    <font>
      <b/>
      <sz val="11"/>
      <color theme="1"/>
      <name val="Calibri"/>
      <family val="2"/>
      <scheme val="minor"/>
    </font>
    <font>
      <b/>
      <sz val="11"/>
      <color indexed="8"/>
      <name val="Calibri"/>
      <family val="2"/>
    </font>
    <font>
      <b/>
      <sz val="10"/>
      <color theme="1"/>
      <name val="Calibri"/>
      <family val="2"/>
      <scheme val="minor"/>
    </font>
    <font>
      <sz val="10"/>
      <color theme="1"/>
      <name val="Calibri"/>
      <family val="2"/>
      <scheme val="minor"/>
    </font>
    <font>
      <b/>
      <sz val="11"/>
      <color theme="0"/>
      <name val="Calibri"/>
      <family val="2"/>
      <scheme val="minor"/>
    </font>
    <font>
      <b/>
      <sz val="10"/>
      <color theme="0"/>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b/>
      <i/>
      <sz val="12"/>
      <color theme="1"/>
      <name val="Calibri"/>
      <family val="2"/>
      <scheme val="minor"/>
    </font>
    <font>
      <b/>
      <sz val="14"/>
      <color indexed="81"/>
      <name val="Tahoma"/>
      <family val="2"/>
    </font>
    <font>
      <b/>
      <sz val="10"/>
      <color indexed="8"/>
      <name val="Calibri"/>
      <family val="2"/>
    </font>
    <font>
      <b/>
      <sz val="10"/>
      <color indexed="8"/>
      <name val="Calibri"/>
      <family val="2"/>
      <scheme val="minor"/>
    </font>
    <font>
      <i/>
      <sz val="10"/>
      <color indexed="8"/>
      <name val="Calibri"/>
      <family val="2"/>
      <scheme val="minor"/>
    </font>
    <font>
      <i/>
      <sz val="10"/>
      <color theme="1"/>
      <name val="Calibri"/>
      <family val="2"/>
      <scheme val="minor"/>
    </font>
    <font>
      <b/>
      <i/>
      <sz val="10"/>
      <color indexed="8"/>
      <name val="Calibri"/>
      <family val="2"/>
    </font>
    <font>
      <b/>
      <i/>
      <sz val="10"/>
      <color indexed="8"/>
      <name val="Calibri"/>
      <family val="2"/>
      <scheme val="minor"/>
    </font>
    <font>
      <sz val="10"/>
      <color indexed="8"/>
      <name val="Calibri"/>
      <family val="2"/>
      <scheme val="minor"/>
    </font>
    <font>
      <sz val="11"/>
      <color indexed="8"/>
      <name val="Calibri"/>
      <family val="2"/>
    </font>
    <font>
      <sz val="10"/>
      <color indexed="9"/>
      <name val="Arial"/>
      <family val="2"/>
    </font>
    <font>
      <b/>
      <sz val="18"/>
      <name val="Arial"/>
      <family val="2"/>
    </font>
    <font>
      <b/>
      <sz val="16"/>
      <name val="Arial"/>
      <family val="2"/>
    </font>
    <font>
      <b/>
      <sz val="14"/>
      <name val="Arial"/>
      <family val="2"/>
    </font>
    <font>
      <b/>
      <sz val="11"/>
      <name val="Arial"/>
      <family val="2"/>
    </font>
    <font>
      <b/>
      <sz val="10"/>
      <name val="Arial"/>
      <family val="2"/>
    </font>
    <font>
      <b/>
      <i/>
      <sz val="10"/>
      <name val="Arial"/>
      <family val="2"/>
    </font>
    <font>
      <sz val="10"/>
      <name val="Arial"/>
      <family val="2"/>
    </font>
    <font>
      <sz val="10"/>
      <name val="Abadi MT Condensed Light"/>
    </font>
    <font>
      <b/>
      <sz val="9"/>
      <name val="Arial"/>
      <family val="2"/>
    </font>
    <font>
      <sz val="10"/>
      <name val="Arial"/>
      <family val="2"/>
    </font>
    <font>
      <sz val="10"/>
      <color indexed="8"/>
      <name val="Calibri"/>
      <family val="2"/>
    </font>
    <font>
      <b/>
      <sz val="14"/>
      <color indexed="9"/>
      <name val="Calibri"/>
      <family val="2"/>
    </font>
    <font>
      <sz val="14"/>
      <color indexed="9"/>
      <name val="Calibri"/>
      <family val="2"/>
    </font>
    <font>
      <b/>
      <sz val="14"/>
      <color indexed="9"/>
      <name val="Calibri"/>
      <family val="2"/>
      <scheme val="minor"/>
    </font>
    <font>
      <sz val="14"/>
      <color indexed="9"/>
      <name val="Calibri"/>
      <family val="2"/>
      <scheme val="minor"/>
    </font>
    <font>
      <b/>
      <sz val="8"/>
      <color theme="1"/>
      <name val="Calibri"/>
      <family val="2"/>
      <scheme val="minor"/>
    </font>
    <font>
      <b/>
      <sz val="8"/>
      <color indexed="8"/>
      <name val="Calibri"/>
      <family val="2"/>
      <scheme val="minor"/>
    </font>
    <font>
      <b/>
      <i/>
      <sz val="11"/>
      <color theme="0"/>
      <name val="Calibri"/>
      <family val="2"/>
      <scheme val="minor"/>
    </font>
    <font>
      <sz val="16"/>
      <color theme="1"/>
      <name val="Calibri"/>
      <family val="2"/>
      <scheme val="minor"/>
    </font>
    <font>
      <b/>
      <sz val="16"/>
      <color theme="1"/>
      <name val="Calibri"/>
      <family val="2"/>
      <scheme val="minor"/>
    </font>
    <font>
      <sz val="14"/>
      <color theme="1"/>
      <name val="Calibri"/>
      <family val="2"/>
      <scheme val="minor"/>
    </font>
    <font>
      <b/>
      <i/>
      <sz val="12"/>
      <name val="Calibri"/>
      <family val="2"/>
    </font>
    <font>
      <b/>
      <sz val="11"/>
      <name val="Calibri"/>
      <family val="2"/>
    </font>
    <font>
      <b/>
      <sz val="11"/>
      <name val="Calibri"/>
      <family val="2"/>
      <scheme val="minor"/>
    </font>
    <font>
      <b/>
      <i/>
      <sz val="11"/>
      <color theme="1"/>
      <name val="Calibri"/>
      <family val="2"/>
      <scheme val="minor"/>
    </font>
    <font>
      <sz val="10"/>
      <name val="MS Sans Serif"/>
      <family val="2"/>
    </font>
    <font>
      <sz val="11"/>
      <color theme="1"/>
      <name val="Calibri"/>
      <family val="2"/>
      <scheme val="minor"/>
    </font>
    <font>
      <sz val="11"/>
      <color theme="0"/>
      <name val="Calibri"/>
      <family val="2"/>
      <scheme val="minor"/>
    </font>
    <font>
      <sz val="10"/>
      <name val="Calibri"/>
      <family val="2"/>
      <scheme val="minor"/>
    </font>
    <font>
      <sz val="12"/>
      <name val="Calibri"/>
      <family val="2"/>
      <scheme val="minor"/>
    </font>
    <font>
      <b/>
      <i/>
      <sz val="12"/>
      <name val="Calibri"/>
      <family val="2"/>
      <scheme val="minor"/>
    </font>
    <font>
      <sz val="11"/>
      <name val="Calibri"/>
      <family val="2"/>
      <scheme val="minor"/>
    </font>
    <font>
      <b/>
      <sz val="10"/>
      <name val="Calibri"/>
      <family val="2"/>
      <scheme val="minor"/>
    </font>
    <font>
      <b/>
      <i/>
      <sz val="10"/>
      <name val="Calibri"/>
      <family val="2"/>
      <scheme val="minor"/>
    </font>
    <font>
      <b/>
      <sz val="18"/>
      <name val="Calibri"/>
      <family val="2"/>
      <scheme val="minor"/>
    </font>
    <font>
      <sz val="10"/>
      <color theme="0"/>
      <name val="Calibri"/>
      <family val="2"/>
      <scheme val="minor"/>
    </font>
    <font>
      <i/>
      <sz val="12"/>
      <name val="Calibri"/>
      <family val="2"/>
      <scheme val="minor"/>
    </font>
  </fonts>
  <fills count="21">
    <fill>
      <patternFill patternType="none"/>
    </fill>
    <fill>
      <patternFill patternType="gray125"/>
    </fill>
    <fill>
      <patternFill patternType="solid">
        <fgColor rgb="FFFFD597"/>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bgColor indexed="64"/>
      </patternFill>
    </fill>
    <fill>
      <patternFill patternType="solid">
        <fgColor indexed="8"/>
        <bgColor indexed="64"/>
      </patternFill>
    </fill>
    <fill>
      <patternFill patternType="solid">
        <fgColor theme="0" tint="-0.34998626667073579"/>
        <bgColor indexed="64"/>
      </patternFill>
    </fill>
  </fills>
  <borders count="78">
    <border>
      <left/>
      <right/>
      <top/>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right/>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bottom style="thin">
        <color theme="4" tint="0.79995117038483843"/>
      </bottom>
      <diagonal/>
    </border>
    <border>
      <left style="thin">
        <color theme="4" tint="0.79992065187536243"/>
      </left>
      <right style="thin">
        <color theme="4" tint="0.79992065187536243"/>
      </right>
      <top style="thin">
        <color theme="3" tint="0.79998168889431442"/>
      </top>
      <bottom/>
      <diagonal/>
    </border>
    <border>
      <left style="thin">
        <color theme="4" tint="0.79992065187536243"/>
      </left>
      <right style="thin">
        <color theme="4" tint="0.79992065187536243"/>
      </right>
      <top/>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92065187536243"/>
      </left>
      <right style="thin">
        <color theme="4" tint="0.79995117038483843"/>
      </right>
      <top style="thin">
        <color theme="4" tint="0.79992065187536243"/>
      </top>
      <bottom style="thin">
        <color theme="4" tint="0.79992065187536243"/>
      </bottom>
      <diagonal/>
    </border>
    <border>
      <left style="thin">
        <color theme="4" tint="0.79989013336588644"/>
      </left>
      <right style="thin">
        <color theme="4" tint="0.79989013336588644"/>
      </right>
      <top style="thin">
        <color theme="4" tint="0.79992065187536243"/>
      </top>
      <bottom style="thin">
        <color theme="4" tint="0.79989013336588644"/>
      </bottom>
      <diagonal/>
    </border>
    <border>
      <left style="thin">
        <color theme="4" tint="0.79989013336588644"/>
      </left>
      <right/>
      <top style="thin">
        <color theme="4" tint="0.79992065187536243"/>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right/>
      <top style="thin">
        <color theme="4" tint="0.79992065187536243"/>
      </top>
      <bottom style="thin">
        <color theme="4" tint="0.79989013336588644"/>
      </bottom>
      <diagonal/>
    </border>
    <border>
      <left style="thin">
        <color theme="4" tint="0.79992065187536243"/>
      </left>
      <right/>
      <top/>
      <bottom/>
      <diagonal/>
    </border>
    <border>
      <left style="thin">
        <color theme="4" tint="0.79992065187536243"/>
      </left>
      <right/>
      <top style="thin">
        <color theme="4" tint="0.79995117038483843"/>
      </top>
      <bottom style="thin">
        <color theme="4" tint="0.79989013336588644"/>
      </bottom>
      <diagonal/>
    </border>
    <border>
      <left/>
      <right style="thin">
        <color theme="4" tint="0.79992065187536243"/>
      </right>
      <top style="thin">
        <color theme="4" tint="0.79995117038483843"/>
      </top>
      <bottom style="thin">
        <color theme="4" tint="0.79989013336588644"/>
      </bottom>
      <diagonal/>
    </border>
    <border>
      <left style="thin">
        <color theme="4" tint="0.79992065187536243"/>
      </left>
      <right/>
      <top/>
      <bottom style="thin">
        <color theme="4" tint="0.79995117038483843"/>
      </bottom>
      <diagonal/>
    </border>
    <border>
      <left/>
      <right style="thin">
        <color theme="4" tint="0.79992065187536243"/>
      </right>
      <top/>
      <bottom/>
      <diagonal/>
    </border>
    <border>
      <left style="thin">
        <color theme="4" tint="0.79992065187536243"/>
      </left>
      <right style="thin">
        <color theme="4" tint="0.79995117038483843"/>
      </right>
      <top style="thin">
        <color theme="4" tint="0.79989013336588644"/>
      </top>
      <bottom style="thin">
        <color theme="4" tint="0.79992065187536243"/>
      </bottom>
      <diagonal/>
    </border>
    <border>
      <left style="thin">
        <color theme="4" tint="0.79992065187536243"/>
      </left>
      <right style="thin">
        <color theme="4" tint="0.79992065187536243"/>
      </right>
      <top style="thin">
        <color theme="4" tint="0.79989013336588644"/>
      </top>
      <bottom style="thin">
        <color theme="4" tint="0.79992065187536243"/>
      </bottom>
      <diagonal/>
    </border>
    <border>
      <left style="thin">
        <color theme="4" tint="0.79992065187536243"/>
      </left>
      <right style="thin">
        <color theme="4" tint="0.79992065187536243"/>
      </right>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2065187536243"/>
      </left>
      <right/>
      <top style="thin">
        <color theme="4" tint="0.79995117038483843"/>
      </top>
      <bottom/>
      <diagonal/>
    </border>
    <border>
      <left/>
      <right style="thin">
        <color theme="4" tint="0.79992065187536243"/>
      </right>
      <top style="thin">
        <color theme="4" tint="0.79995117038483843"/>
      </top>
      <bottom/>
      <diagonal/>
    </border>
    <border>
      <left/>
      <right/>
      <top style="thin">
        <color theme="4" tint="0.79998168889431442"/>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theme="4" tint="0.79992065187536243"/>
      </left>
      <right style="thin">
        <color theme="4" tint="0.79992065187536243"/>
      </right>
      <top/>
      <bottom style="thin">
        <color theme="4" tint="0.79998168889431442"/>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bottom/>
      <diagonal/>
    </border>
    <border>
      <left/>
      <right style="thin">
        <color theme="4"/>
      </right>
      <top/>
      <bottom/>
      <diagonal/>
    </border>
    <border>
      <left style="thin">
        <color theme="6" tint="-0.24994659260841701"/>
      </left>
      <right/>
      <top/>
      <bottom/>
      <diagonal/>
    </border>
    <border>
      <left/>
      <right style="thin">
        <color theme="6" tint="-0.2499465926084170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style="thin">
        <color indexed="64"/>
      </left>
      <right style="thin">
        <color indexed="64"/>
      </right>
      <top style="thin">
        <color indexed="64"/>
      </top>
      <bottom style="medium">
        <color indexed="64"/>
      </bottom>
      <diagonal/>
    </border>
    <border>
      <left style="thin">
        <color theme="4" tint="0.79995117038483843"/>
      </left>
      <right/>
      <top/>
      <bottom style="thin">
        <color theme="4" tint="0.79995117038483843"/>
      </bottom>
      <diagonal/>
    </border>
    <border>
      <left/>
      <right style="thin">
        <color theme="4" tint="0.79995117038483843"/>
      </right>
      <top/>
      <bottom style="thin">
        <color theme="4" tint="0.79995117038483843"/>
      </bottom>
      <diagonal/>
    </border>
  </borders>
  <cellStyleXfs count="4">
    <xf numFmtId="0" fontId="0" fillId="0" borderId="0"/>
    <xf numFmtId="0" fontId="27" fillId="0" borderId="0"/>
    <xf numFmtId="9" fontId="27" fillId="0" borderId="0" applyFont="0" applyFill="0" applyBorder="0" applyAlignment="0" applyProtection="0"/>
    <xf numFmtId="0" fontId="46" fillId="0" borderId="0"/>
  </cellStyleXfs>
  <cellXfs count="567">
    <xf numFmtId="0" fontId="0" fillId="0" borderId="0" xfId="0"/>
    <xf numFmtId="0" fontId="2" fillId="0" borderId="0" xfId="0" applyFont="1" applyBorder="1"/>
    <xf numFmtId="0" fontId="1" fillId="0" borderId="0" xfId="0" applyFont="1" applyFill="1"/>
    <xf numFmtId="0" fontId="0" fillId="0" borderId="0" xfId="0" applyFill="1"/>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wrapText="1"/>
    </xf>
    <xf numFmtId="9" fontId="4" fillId="0" borderId="0" xfId="0" applyNumberFormat="1" applyFont="1" applyFill="1" applyAlignment="1">
      <alignment horizontal="left" vertical="center" wrapText="1"/>
    </xf>
    <xf numFmtId="0" fontId="1" fillId="0" borderId="0" xfId="0" applyFont="1" applyFill="1" applyAlignment="1">
      <alignment vertical="center"/>
    </xf>
    <xf numFmtId="0" fontId="1" fillId="0" borderId="0" xfId="0" applyNumberFormat="1" applyFont="1" applyFill="1" applyAlignment="1">
      <alignment horizontal="justify"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0" fillId="0" borderId="0" xfId="0" applyFill="1" applyAlignment="1">
      <alignment horizontal="justify" vertical="center" wrapText="1"/>
    </xf>
    <xf numFmtId="0" fontId="3" fillId="5" borderId="0" xfId="0" applyFont="1" applyFill="1" applyAlignment="1">
      <alignment horizontal="center" vertical="center"/>
    </xf>
    <xf numFmtId="0" fontId="3" fillId="5" borderId="0" xfId="0" applyFont="1" applyFill="1" applyAlignment="1">
      <alignment horizontal="center" vertical="center" wrapText="1"/>
    </xf>
    <xf numFmtId="0" fontId="1" fillId="0" borderId="0" xfId="0" applyFont="1" applyFill="1" applyAlignment="1">
      <alignment horizontal="justify" vertical="center" wrapText="1"/>
    </xf>
    <xf numFmtId="0" fontId="0" fillId="0" borderId="0" xfId="0" applyNumberFormat="1" applyFill="1" applyAlignment="1">
      <alignment horizontal="justify"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1" fillId="0" borderId="0" xfId="0" applyNumberFormat="1" applyFont="1" applyFill="1" applyAlignment="1">
      <alignment horizontal="justify" vertical="center" wrapText="1"/>
    </xf>
    <xf numFmtId="0" fontId="0" fillId="0" borderId="0" xfId="0" applyFill="1" applyBorder="1"/>
    <xf numFmtId="0" fontId="4" fillId="0" borderId="1" xfId="0" applyFont="1" applyFill="1" applyBorder="1" applyAlignment="1">
      <alignment horizontal="center" vertical="center"/>
    </xf>
    <xf numFmtId="41" fontId="3" fillId="7" borderId="1" xfId="0" applyNumberFormat="1" applyFont="1" applyFill="1" applyBorder="1" applyAlignment="1">
      <alignment horizontal="right" vertical="center"/>
    </xf>
    <xf numFmtId="41" fontId="4" fillId="0" borderId="1" xfId="0" applyNumberFormat="1" applyFont="1" applyBorder="1" applyAlignment="1">
      <alignment horizontal="right" vertical="center"/>
    </xf>
    <xf numFmtId="41" fontId="4" fillId="0" borderId="0" xfId="0" applyNumberFormat="1" applyFont="1" applyAlignment="1">
      <alignment horizontal="right" vertical="center"/>
    </xf>
    <xf numFmtId="41" fontId="3" fillId="0" borderId="0" xfId="0" applyNumberFormat="1" applyFont="1" applyAlignment="1">
      <alignment horizontal="right" vertical="center"/>
    </xf>
    <xf numFmtId="49" fontId="5" fillId="8" borderId="0" xfId="0" applyNumberFormat="1" applyFont="1" applyFill="1" applyBorder="1" applyAlignment="1">
      <alignment horizontal="center" vertical="center"/>
    </xf>
    <xf numFmtId="49" fontId="5" fillId="8" borderId="0" xfId="0" applyNumberFormat="1" applyFont="1" applyFill="1" applyAlignment="1">
      <alignment horizontal="center" vertical="center"/>
    </xf>
    <xf numFmtId="49" fontId="1" fillId="0" borderId="0" xfId="0" applyNumberFormat="1" applyFont="1" applyAlignment="1">
      <alignment horizontal="center" vertical="center"/>
    </xf>
    <xf numFmtId="49" fontId="6" fillId="8" borderId="0" xfId="0" applyNumberFormat="1" applyFont="1" applyFill="1" applyAlignment="1">
      <alignment horizontal="center" vertical="center"/>
    </xf>
    <xf numFmtId="41" fontId="4" fillId="0" borderId="1" xfId="0" applyNumberFormat="1" applyFont="1" applyFill="1" applyBorder="1" applyAlignment="1">
      <alignment horizontal="right" vertical="center"/>
    </xf>
    <xf numFmtId="41" fontId="3" fillId="6" borderId="1" xfId="0" applyNumberFormat="1" applyFont="1" applyFill="1" applyBorder="1" applyAlignment="1">
      <alignment horizontal="right" vertical="center"/>
    </xf>
    <xf numFmtId="0" fontId="3" fillId="6" borderId="3" xfId="0" applyFont="1" applyFill="1" applyBorder="1" applyAlignment="1">
      <alignment horizontal="center" vertical="center"/>
    </xf>
    <xf numFmtId="0" fontId="7" fillId="6" borderId="4" xfId="0" applyFont="1" applyFill="1" applyBorder="1" applyAlignment="1">
      <alignment horizontal="right" vertical="center" wrapText="1"/>
    </xf>
    <xf numFmtId="9" fontId="3" fillId="0" borderId="0" xfId="0" applyNumberFormat="1" applyFont="1" applyFill="1" applyAlignment="1">
      <alignment horizontal="left" vertical="center" wrapText="1"/>
    </xf>
    <xf numFmtId="164" fontId="3" fillId="5" borderId="0" xfId="0" applyNumberFormat="1" applyFont="1" applyFill="1" applyAlignment="1">
      <alignment horizontal="center" vertical="center"/>
    </xf>
    <xf numFmtId="164" fontId="4" fillId="0" borderId="0"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1" xfId="0" applyFont="1" applyFill="1" applyBorder="1" applyAlignment="1">
      <alignment vertical="center"/>
    </xf>
    <xf numFmtId="0" fontId="1" fillId="0" borderId="0" xfId="0" applyFont="1" applyAlignment="1">
      <alignment horizontal="center" vertical="center" wrapText="1"/>
    </xf>
    <xf numFmtId="9" fontId="4" fillId="0" borderId="0" xfId="0" applyNumberFormat="1" applyFont="1" applyFill="1" applyAlignment="1">
      <alignment vertical="center" wrapText="1"/>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164" fontId="0" fillId="0" borderId="0" xfId="0" applyNumberFormat="1" applyFill="1" applyBorder="1" applyAlignment="1">
      <alignment horizontal="center"/>
    </xf>
    <xf numFmtId="41" fontId="5" fillId="8" borderId="5" xfId="0" applyNumberFormat="1" applyFont="1" applyFill="1" applyBorder="1" applyAlignment="1">
      <alignment horizontal="center" vertical="center" wrapText="1"/>
    </xf>
    <xf numFmtId="0" fontId="3" fillId="7" borderId="9" xfId="0" applyFont="1" applyFill="1" applyBorder="1" applyAlignment="1">
      <alignment horizontal="center" vertical="center"/>
    </xf>
    <xf numFmtId="0" fontId="3" fillId="7" borderId="9" xfId="0" applyFont="1" applyFill="1" applyBorder="1" applyAlignment="1">
      <alignment vertical="center" wrapText="1"/>
    </xf>
    <xf numFmtId="164" fontId="3" fillId="7" borderId="9" xfId="0" applyNumberFormat="1" applyFont="1" applyFill="1" applyBorder="1" applyAlignment="1">
      <alignment horizontal="center" vertical="center" wrapText="1"/>
    </xf>
    <xf numFmtId="41" fontId="3" fillId="6" borderId="10" xfId="0" applyNumberFormat="1" applyFont="1" applyFill="1" applyBorder="1" applyAlignment="1">
      <alignment horizontal="right" vertical="center"/>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6" borderId="9" xfId="0" applyFont="1" applyFill="1" applyBorder="1" applyAlignment="1">
      <alignment horizontal="center" vertical="center"/>
    </xf>
    <xf numFmtId="0" fontId="3" fillId="6" borderId="9" xfId="0" applyFont="1" applyFill="1" applyBorder="1" applyAlignment="1">
      <alignment vertical="center" wrapText="1"/>
    </xf>
    <xf numFmtId="164" fontId="3" fillId="6" borderId="9" xfId="0" applyNumberFormat="1" applyFont="1" applyFill="1" applyBorder="1" applyAlignment="1">
      <alignment horizontal="center" vertical="center" wrapText="1"/>
    </xf>
    <xf numFmtId="0" fontId="4" fillId="7" borderId="9" xfId="0" applyFont="1" applyFill="1" applyBorder="1" applyAlignment="1">
      <alignment horizontal="center" vertical="center"/>
    </xf>
    <xf numFmtId="0" fontId="4" fillId="7" borderId="9" xfId="0" applyFont="1" applyFill="1" applyBorder="1" applyAlignment="1">
      <alignment vertical="center" wrapText="1"/>
    </xf>
    <xf numFmtId="164" fontId="4" fillId="7" borderId="9" xfId="0" applyNumberFormat="1" applyFont="1" applyFill="1" applyBorder="1" applyAlignment="1">
      <alignment horizontal="center" vertical="center" wrapText="1"/>
    </xf>
    <xf numFmtId="0" fontId="5" fillId="8" borderId="7" xfId="0" applyFont="1" applyFill="1" applyBorder="1" applyAlignment="1">
      <alignment horizontal="center" vertical="center" wrapText="1"/>
    </xf>
    <xf numFmtId="41" fontId="3" fillId="7" borderId="9" xfId="0" applyNumberFormat="1" applyFont="1" applyFill="1" applyBorder="1" applyAlignment="1">
      <alignment horizontal="right" vertical="center"/>
    </xf>
    <xf numFmtId="41" fontId="4" fillId="6" borderId="10" xfId="0" applyNumberFormat="1" applyFont="1" applyFill="1" applyBorder="1" applyAlignment="1">
      <alignment horizontal="right" vertical="center"/>
    </xf>
    <xf numFmtId="41" fontId="5" fillId="8" borderId="15" xfId="0" applyNumberFormat="1" applyFont="1" applyFill="1" applyBorder="1" applyAlignment="1">
      <alignment horizontal="center" vertical="center" wrapText="1"/>
    </xf>
    <xf numFmtId="164" fontId="5" fillId="8" borderId="15" xfId="0" applyNumberFormat="1" applyFont="1" applyFill="1" applyBorder="1" applyAlignment="1">
      <alignment horizontal="center" wrapText="1"/>
    </xf>
    <xf numFmtId="164" fontId="5" fillId="8" borderId="19" xfId="0" applyNumberFormat="1" applyFont="1" applyFill="1" applyBorder="1" applyAlignment="1">
      <alignment horizontal="center" wrapText="1"/>
    </xf>
    <xf numFmtId="0" fontId="3" fillId="6" borderId="21" xfId="0" applyFont="1" applyFill="1" applyBorder="1" applyAlignment="1">
      <alignment horizontal="center" vertical="center"/>
    </xf>
    <xf numFmtId="0" fontId="3" fillId="6" borderId="21" xfId="0" applyFont="1" applyFill="1" applyBorder="1" applyAlignment="1">
      <alignment vertical="center" wrapText="1"/>
    </xf>
    <xf numFmtId="164" fontId="3" fillId="6" borderId="21" xfId="0" applyNumberFormat="1" applyFont="1" applyFill="1" applyBorder="1" applyAlignment="1">
      <alignment horizontal="center" vertical="center" wrapText="1"/>
    </xf>
    <xf numFmtId="41" fontId="3" fillId="6" borderId="21" xfId="0" applyNumberFormat="1" applyFont="1" applyFill="1" applyBorder="1" applyAlignment="1">
      <alignment horizontal="right" vertical="center"/>
    </xf>
    <xf numFmtId="41" fontId="3" fillId="6" borderId="20" xfId="0" applyNumberFormat="1" applyFont="1" applyFill="1" applyBorder="1" applyAlignment="1">
      <alignment horizontal="right"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0" borderId="0" xfId="0" applyFont="1" applyFill="1" applyAlignment="1">
      <alignment vertical="center"/>
    </xf>
    <xf numFmtId="164" fontId="5" fillId="8" borderId="5" xfId="0" applyNumberFormat="1" applyFont="1" applyFill="1" applyBorder="1" applyAlignment="1">
      <alignment horizontal="center" vertical="center" wrapText="1"/>
    </xf>
    <xf numFmtId="0" fontId="1" fillId="0" borderId="0" xfId="0" applyFont="1"/>
    <xf numFmtId="164" fontId="9" fillId="0" borderId="0" xfId="0" applyNumberFormat="1" applyFont="1" applyFill="1" applyAlignment="1">
      <alignment horizontal="center" vertical="center"/>
    </xf>
    <xf numFmtId="0" fontId="9" fillId="0" borderId="0" xfId="0" applyFont="1" applyFill="1" applyAlignment="1">
      <alignment vertical="center" wrapText="1"/>
    </xf>
    <xf numFmtId="41" fontId="3" fillId="6" borderId="9" xfId="0" applyNumberFormat="1" applyFont="1" applyFill="1" applyBorder="1" applyAlignment="1">
      <alignment horizontal="right" vertical="center"/>
    </xf>
    <xf numFmtId="0" fontId="10" fillId="9" borderId="13" xfId="0" applyFont="1" applyFill="1" applyBorder="1" applyAlignment="1">
      <alignment horizontal="right" vertical="center"/>
    </xf>
    <xf numFmtId="41" fontId="10" fillId="9" borderId="11" xfId="0" applyNumberFormat="1" applyFont="1" applyFill="1" applyBorder="1" applyAlignment="1">
      <alignment horizontal="right" vertical="center"/>
    </xf>
    <xf numFmtId="0" fontId="10" fillId="9" borderId="12" xfId="0" applyFont="1" applyFill="1" applyBorder="1" applyAlignment="1">
      <alignment vertical="center"/>
    </xf>
    <xf numFmtId="0" fontId="10" fillId="0" borderId="0" xfId="0" applyFont="1" applyAlignment="1">
      <alignment vertical="center"/>
    </xf>
    <xf numFmtId="164" fontId="4" fillId="0" borderId="9" xfId="0" applyNumberFormat="1" applyFont="1" applyFill="1" applyBorder="1" applyAlignment="1" applyProtection="1">
      <alignment horizontal="center" vertical="center" wrapText="1"/>
      <protection locked="0"/>
    </xf>
    <xf numFmtId="41" fontId="4" fillId="0" borderId="9" xfId="0" applyNumberFormat="1" applyFont="1" applyBorder="1" applyAlignment="1" applyProtection="1">
      <alignment horizontal="right" vertical="center"/>
      <protection locked="0"/>
    </xf>
    <xf numFmtId="0" fontId="4" fillId="0" borderId="0" xfId="0" applyFont="1" applyAlignment="1">
      <alignment vertical="center"/>
    </xf>
    <xf numFmtId="165" fontId="3" fillId="0" borderId="0" xfId="0" applyNumberFormat="1" applyFont="1" applyAlignment="1">
      <alignment horizontal="center" vertical="center"/>
    </xf>
    <xf numFmtId="165" fontId="12" fillId="0" borderId="0" xfId="0" applyNumberFormat="1" applyFont="1" applyBorder="1" applyAlignment="1">
      <alignment horizontal="center" vertical="center"/>
    </xf>
    <xf numFmtId="165" fontId="15" fillId="0" borderId="0" xfId="0" applyNumberFormat="1" applyFont="1" applyAlignment="1">
      <alignment horizontal="center" vertical="center"/>
    </xf>
    <xf numFmtId="165" fontId="16" fillId="0" borderId="0" xfId="0" applyNumberFormat="1" applyFont="1" applyBorder="1" applyAlignment="1">
      <alignment horizontal="center" vertical="center"/>
    </xf>
    <xf numFmtId="0" fontId="13" fillId="0" borderId="0" xfId="0" applyFont="1" applyFill="1" applyBorder="1" applyAlignment="1">
      <alignment wrapText="1"/>
    </xf>
    <xf numFmtId="0" fontId="4" fillId="0" borderId="0" xfId="0" applyFont="1" applyFill="1" applyAlignment="1">
      <alignment wrapText="1"/>
    </xf>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165" fontId="3" fillId="4" borderId="23" xfId="0" applyNumberFormat="1" applyFont="1" applyFill="1" applyBorder="1" applyAlignment="1">
      <alignment horizontal="center" vertical="center"/>
    </xf>
    <xf numFmtId="165" fontId="7" fillId="4" borderId="23" xfId="0" applyNumberFormat="1" applyFont="1" applyFill="1" applyBorder="1" applyAlignment="1">
      <alignment horizontal="center" vertical="center"/>
    </xf>
    <xf numFmtId="0" fontId="13" fillId="4" borderId="23" xfId="0" applyFont="1" applyFill="1" applyBorder="1" applyAlignment="1">
      <alignment horizontal="left" vertical="center" wrapText="1"/>
    </xf>
    <xf numFmtId="0" fontId="4" fillId="4" borderId="23" xfId="0" applyFont="1" applyFill="1" applyBorder="1" applyAlignment="1">
      <alignment vertical="center"/>
    </xf>
    <xf numFmtId="165" fontId="3" fillId="11" borderId="23" xfId="0" applyNumberFormat="1" applyFont="1" applyFill="1" applyBorder="1" applyAlignment="1">
      <alignment horizontal="center" vertical="center"/>
    </xf>
    <xf numFmtId="165" fontId="7" fillId="11" borderId="23" xfId="0" applyNumberFormat="1" applyFont="1" applyFill="1" applyBorder="1" applyAlignment="1">
      <alignment horizontal="center" vertical="center"/>
    </xf>
    <xf numFmtId="0" fontId="13" fillId="11" borderId="23" xfId="0" applyFont="1" applyFill="1" applyBorder="1" applyAlignment="1">
      <alignment horizontal="left" vertical="center" wrapText="1"/>
    </xf>
    <xf numFmtId="0" fontId="4" fillId="11" borderId="23" xfId="0" applyFont="1" applyFill="1" applyBorder="1" applyAlignment="1">
      <alignment vertical="center"/>
    </xf>
    <xf numFmtId="165" fontId="3" fillId="10" borderId="23" xfId="0" applyNumberFormat="1" applyFont="1" applyFill="1" applyBorder="1" applyAlignment="1">
      <alignment horizontal="center" vertical="center"/>
    </xf>
    <xf numFmtId="165" fontId="7" fillId="10" borderId="23" xfId="0" applyNumberFormat="1" applyFont="1" applyFill="1" applyBorder="1" applyAlignment="1">
      <alignment horizontal="center" vertical="center"/>
    </xf>
    <xf numFmtId="0" fontId="17" fillId="10" borderId="23" xfId="0" applyFont="1" applyFill="1" applyBorder="1" applyAlignment="1">
      <alignment horizontal="left" vertical="center" wrapText="1"/>
    </xf>
    <xf numFmtId="0" fontId="4" fillId="10" borderId="23" xfId="0" applyFont="1" applyFill="1" applyBorder="1" applyAlignment="1">
      <alignment vertical="center"/>
    </xf>
    <xf numFmtId="165" fontId="3" fillId="0" borderId="23" xfId="0" applyNumberFormat="1" applyFont="1" applyBorder="1" applyAlignment="1">
      <alignment horizontal="center" vertical="center"/>
    </xf>
    <xf numFmtId="165" fontId="15" fillId="0" borderId="23" xfId="0" applyNumberFormat="1" applyFont="1" applyBorder="1" applyAlignment="1">
      <alignment horizontal="center" vertical="center"/>
    </xf>
    <xf numFmtId="0" fontId="14" fillId="0" borderId="23" xfId="0" applyFont="1" applyFill="1" applyBorder="1" applyAlignment="1">
      <alignment horizontal="left" vertical="center" wrapText="1"/>
    </xf>
    <xf numFmtId="0" fontId="4" fillId="0" borderId="23" xfId="0" applyFont="1" applyBorder="1" applyAlignment="1">
      <alignment vertical="center"/>
    </xf>
    <xf numFmtId="165" fontId="13" fillId="0" borderId="23" xfId="0" applyNumberFormat="1" applyFont="1" applyBorder="1" applyAlignment="1">
      <alignment horizontal="center" vertical="center"/>
    </xf>
    <xf numFmtId="0" fontId="13" fillId="0" borderId="23" xfId="0" applyFont="1" applyBorder="1" applyAlignment="1">
      <alignment vertical="center"/>
    </xf>
    <xf numFmtId="0" fontId="4" fillId="0" borderId="23" xfId="0" applyFont="1" applyBorder="1" applyAlignment="1">
      <alignment vertical="center" wrapText="1"/>
    </xf>
    <xf numFmtId="0" fontId="14" fillId="0" borderId="23" xfId="0" applyFont="1" applyFill="1" applyBorder="1" applyAlignment="1">
      <alignment vertical="center" wrapText="1"/>
    </xf>
    <xf numFmtId="165" fontId="14" fillId="0" borderId="23" xfId="0" applyNumberFormat="1" applyFont="1" applyBorder="1" applyAlignment="1">
      <alignment horizontal="center" vertical="center"/>
    </xf>
    <xf numFmtId="167" fontId="15" fillId="0" borderId="23" xfId="0" applyNumberFormat="1" applyFont="1" applyBorder="1" applyAlignment="1">
      <alignment horizontal="center" vertical="center"/>
    </xf>
    <xf numFmtId="165" fontId="15" fillId="11" borderId="23" xfId="0" applyNumberFormat="1" applyFont="1" applyFill="1" applyBorder="1" applyAlignment="1">
      <alignment horizontal="center" vertical="center"/>
    </xf>
    <xf numFmtId="165" fontId="13" fillId="11" borderId="23" xfId="0" applyNumberFormat="1" applyFont="1" applyFill="1" applyBorder="1" applyAlignment="1">
      <alignment horizontal="center" vertical="center"/>
    </xf>
    <xf numFmtId="165" fontId="17" fillId="11" borderId="23" xfId="0" applyNumberFormat="1" applyFont="1" applyFill="1" applyBorder="1" applyAlignment="1">
      <alignment horizontal="center" vertical="center"/>
    </xf>
    <xf numFmtId="0" fontId="13" fillId="11" borderId="23" xfId="0" applyFont="1" applyFill="1" applyBorder="1" applyAlignment="1">
      <alignment vertical="center"/>
    </xf>
    <xf numFmtId="0" fontId="13" fillId="11" borderId="23" xfId="0" applyFont="1" applyFill="1" applyBorder="1" applyAlignment="1">
      <alignment vertical="center" wrapText="1"/>
    </xf>
    <xf numFmtId="166" fontId="13" fillId="11" borderId="23" xfId="0" applyNumberFormat="1" applyFont="1" applyFill="1" applyBorder="1" applyAlignment="1">
      <alignment horizontal="center" vertical="center"/>
    </xf>
    <xf numFmtId="165" fontId="15" fillId="4" borderId="23" xfId="0" applyNumberFormat="1" applyFont="1" applyFill="1" applyBorder="1" applyAlignment="1">
      <alignment horizontal="center" vertical="center"/>
    </xf>
    <xf numFmtId="0" fontId="13" fillId="4" borderId="23" xfId="0" applyFont="1" applyFill="1" applyBorder="1" applyAlignment="1">
      <alignment vertical="center" wrapText="1"/>
    </xf>
    <xf numFmtId="165" fontId="13" fillId="4" borderId="23" xfId="0" applyNumberFormat="1" applyFont="1" applyFill="1" applyBorder="1" applyAlignment="1">
      <alignment horizontal="center" vertical="center"/>
    </xf>
    <xf numFmtId="165" fontId="17" fillId="4" borderId="23" xfId="0" applyNumberFormat="1" applyFont="1" applyFill="1" applyBorder="1" applyAlignment="1">
      <alignment horizontal="center" vertical="center"/>
    </xf>
    <xf numFmtId="0" fontId="13" fillId="4" borderId="23" xfId="0" applyFont="1" applyFill="1" applyBorder="1" applyAlignment="1">
      <alignment vertical="center"/>
    </xf>
    <xf numFmtId="0" fontId="13" fillId="10" borderId="23" xfId="0" applyFont="1" applyFill="1" applyBorder="1" applyAlignment="1">
      <alignment horizontal="left" vertical="center" wrapText="1"/>
    </xf>
    <xf numFmtId="0" fontId="4" fillId="10" borderId="23" xfId="0" applyFont="1" applyFill="1" applyBorder="1" applyAlignment="1">
      <alignment vertical="center" wrapText="1"/>
    </xf>
    <xf numFmtId="0" fontId="13" fillId="10" borderId="23" xfId="0" applyFont="1" applyFill="1" applyBorder="1" applyAlignment="1">
      <alignment vertical="center" wrapText="1"/>
    </xf>
    <xf numFmtId="165" fontId="13" fillId="10" borderId="23" xfId="0" applyNumberFormat="1" applyFont="1" applyFill="1" applyBorder="1" applyAlignment="1">
      <alignment horizontal="center" vertical="center"/>
    </xf>
    <xf numFmtId="165" fontId="17" fillId="10" borderId="23" xfId="0" applyNumberFormat="1" applyFont="1" applyFill="1" applyBorder="1" applyAlignment="1">
      <alignment horizontal="center" vertical="center"/>
    </xf>
    <xf numFmtId="0" fontId="13" fillId="10" borderId="23" xfId="0" applyFont="1" applyFill="1" applyBorder="1" applyAlignment="1">
      <alignment vertical="center"/>
    </xf>
    <xf numFmtId="0" fontId="17" fillId="10" borderId="23" xfId="0" applyFont="1" applyFill="1" applyBorder="1" applyAlignment="1">
      <alignment vertical="center" wrapText="1"/>
    </xf>
    <xf numFmtId="167" fontId="7" fillId="10" borderId="23" xfId="0" applyNumberFormat="1" applyFont="1" applyFill="1" applyBorder="1" applyAlignment="1">
      <alignment horizontal="center" vertical="center"/>
    </xf>
    <xf numFmtId="41" fontId="4" fillId="4" borderId="23" xfId="0" applyNumberFormat="1" applyFont="1" applyFill="1" applyBorder="1" applyAlignment="1">
      <alignment vertical="center"/>
    </xf>
    <xf numFmtId="41" fontId="4" fillId="11" borderId="23" xfId="0" applyNumberFormat="1" applyFont="1" applyFill="1" applyBorder="1" applyAlignment="1">
      <alignment vertical="center"/>
    </xf>
    <xf numFmtId="41" fontId="4" fillId="10" borderId="23" xfId="0" applyNumberFormat="1" applyFont="1" applyFill="1" applyBorder="1" applyAlignment="1">
      <alignment vertical="center"/>
    </xf>
    <xf numFmtId="41" fontId="4" fillId="0" borderId="23" xfId="0" applyNumberFormat="1" applyFont="1" applyBorder="1" applyAlignment="1">
      <alignment vertical="center"/>
    </xf>
    <xf numFmtId="41" fontId="13" fillId="11" borderId="23" xfId="0" applyNumberFormat="1" applyFont="1" applyFill="1" applyBorder="1" applyAlignment="1">
      <alignment vertical="center"/>
    </xf>
    <xf numFmtId="41" fontId="13" fillId="10" borderId="23" xfId="0" applyNumberFormat="1" applyFont="1" applyFill="1" applyBorder="1" applyAlignment="1">
      <alignment vertical="center"/>
    </xf>
    <xf numFmtId="41" fontId="13" fillId="0" borderId="23" xfId="0" applyNumberFormat="1" applyFont="1" applyBorder="1" applyAlignment="1">
      <alignment vertical="center"/>
    </xf>
    <xf numFmtId="41" fontId="13" fillId="4" borderId="23" xfId="0" applyNumberFormat="1" applyFont="1" applyFill="1" applyBorder="1" applyAlignment="1">
      <alignment vertical="center"/>
    </xf>
    <xf numFmtId="41" fontId="2" fillId="0" borderId="0" xfId="0" applyNumberFormat="1" applyFont="1" applyBorder="1"/>
    <xf numFmtId="41" fontId="0" fillId="0" borderId="0" xfId="0" applyNumberFormat="1"/>
    <xf numFmtId="41" fontId="3" fillId="4" borderId="23" xfId="0" applyNumberFormat="1" applyFont="1" applyFill="1" applyBorder="1" applyAlignment="1">
      <alignment vertical="center"/>
    </xf>
    <xf numFmtId="165" fontId="3" fillId="0" borderId="23" xfId="0" applyNumberFormat="1" applyFont="1" applyFill="1" applyBorder="1" applyAlignment="1">
      <alignment horizontal="center" vertical="center"/>
    </xf>
    <xf numFmtId="165" fontId="15" fillId="0" borderId="23" xfId="0" applyNumberFormat="1" applyFont="1" applyFill="1" applyBorder="1" applyAlignment="1">
      <alignment horizontal="center" vertical="center"/>
    </xf>
    <xf numFmtId="0" fontId="4" fillId="0" borderId="23" xfId="0" applyFont="1" applyFill="1" applyBorder="1" applyAlignment="1">
      <alignment vertical="center"/>
    </xf>
    <xf numFmtId="41" fontId="4" fillId="0" borderId="23" xfId="0" applyNumberFormat="1" applyFont="1" applyFill="1" applyBorder="1" applyAlignment="1">
      <alignment vertical="center"/>
    </xf>
    <xf numFmtId="41" fontId="4" fillId="0" borderId="23" xfId="0" applyNumberFormat="1" applyFont="1" applyBorder="1" applyAlignment="1" applyProtection="1">
      <alignment vertical="center"/>
      <protection locked="0"/>
    </xf>
    <xf numFmtId="0" fontId="4" fillId="0" borderId="23" xfId="0" applyFont="1" applyBorder="1" applyAlignment="1" applyProtection="1">
      <alignment vertical="center"/>
      <protection locked="0"/>
    </xf>
    <xf numFmtId="0" fontId="19" fillId="0" borderId="0" xfId="0" applyFont="1" applyAlignment="1">
      <alignment vertical="center"/>
    </xf>
    <xf numFmtId="0" fontId="0" fillId="0" borderId="0" xfId="0" applyFont="1" applyAlignment="1">
      <alignment vertical="center"/>
    </xf>
    <xf numFmtId="0" fontId="19" fillId="0" borderId="0" xfId="0" applyFont="1" applyBorder="1" applyAlignment="1">
      <alignment vertical="center"/>
    </xf>
    <xf numFmtId="0" fontId="4" fillId="0" borderId="23" xfId="0" applyFont="1" applyBorder="1" applyAlignment="1" applyProtection="1">
      <alignment vertical="center"/>
    </xf>
    <xf numFmtId="41" fontId="4" fillId="0" borderId="23" xfId="0" applyNumberFormat="1" applyFont="1" applyBorder="1" applyAlignment="1" applyProtection="1">
      <alignment vertical="center"/>
    </xf>
    <xf numFmtId="0" fontId="18" fillId="0" borderId="23" xfId="0" applyFont="1" applyBorder="1" applyAlignment="1">
      <alignment vertical="center"/>
    </xf>
    <xf numFmtId="41" fontId="18" fillId="0" borderId="23" xfId="0" applyNumberFormat="1" applyFont="1" applyBorder="1" applyAlignment="1">
      <alignment vertical="center"/>
    </xf>
    <xf numFmtId="0" fontId="4" fillId="0" borderId="23" xfId="0" applyFont="1" applyFill="1" applyBorder="1" applyAlignment="1" applyProtection="1">
      <alignment vertical="center"/>
      <protection locked="0"/>
    </xf>
    <xf numFmtId="0" fontId="3" fillId="14" borderId="0" xfId="0" applyFont="1" applyFill="1" applyAlignment="1">
      <alignment horizontal="center" vertical="center"/>
    </xf>
    <xf numFmtId="0" fontId="3" fillId="14"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xf>
    <xf numFmtId="0" fontId="3" fillId="13" borderId="27" xfId="0" applyFont="1" applyFill="1" applyBorder="1" applyAlignment="1">
      <alignment horizontal="center" vertical="center"/>
    </xf>
    <xf numFmtId="0" fontId="3" fillId="13" borderId="2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3" fillId="13" borderId="27" xfId="0" applyFont="1" applyFill="1" applyBorder="1" applyAlignment="1">
      <alignment horizontal="justify" vertical="center" wrapText="1"/>
    </xf>
    <xf numFmtId="0" fontId="4" fillId="0" borderId="0" xfId="0" applyFont="1" applyAlignment="1">
      <alignment horizontal="justify" vertical="center" wrapText="1"/>
    </xf>
    <xf numFmtId="0" fontId="3"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15" borderId="0" xfId="0" applyFill="1" applyProtection="1"/>
    <xf numFmtId="0" fontId="22" fillId="15" borderId="0" xfId="0" applyFont="1" applyFill="1" applyAlignment="1" applyProtection="1"/>
    <xf numFmtId="0" fontId="0" fillId="0" borderId="0" xfId="0" applyProtection="1"/>
    <xf numFmtId="0" fontId="23" fillId="15" borderId="0" xfId="0" applyFont="1" applyFill="1" applyAlignment="1" applyProtection="1"/>
    <xf numFmtId="0" fontId="0" fillId="15" borderId="0" xfId="0" applyFill="1" applyAlignment="1" applyProtection="1">
      <alignment vertical="center"/>
    </xf>
    <xf numFmtId="0" fontId="0" fillId="0" borderId="0" xfId="0" applyAlignment="1" applyProtection="1">
      <alignment vertical="center"/>
    </xf>
    <xf numFmtId="0" fontId="0" fillId="15" borderId="0" xfId="0" applyFill="1" applyAlignment="1" applyProtection="1">
      <alignment horizontal="right"/>
    </xf>
    <xf numFmtId="0" fontId="21" fillId="15" borderId="0" xfId="0" applyFont="1" applyFill="1" applyAlignment="1" applyProtection="1"/>
    <xf numFmtId="0" fontId="23" fillId="15" borderId="0" xfId="0" applyFont="1" applyFill="1" applyAlignment="1" applyProtection="1">
      <alignment horizontal="center"/>
    </xf>
    <xf numFmtId="0" fontId="23" fillId="15" borderId="0" xfId="0" applyFont="1" applyFill="1" applyAlignment="1" applyProtection="1">
      <alignment horizontal="left"/>
    </xf>
    <xf numFmtId="0" fontId="24" fillId="15" borderId="31" xfId="0" applyFont="1" applyFill="1" applyBorder="1" applyProtection="1"/>
    <xf numFmtId="0" fontId="0" fillId="15" borderId="31" xfId="0" applyFill="1" applyBorder="1" applyProtection="1"/>
    <xf numFmtId="0" fontId="0" fillId="16" borderId="32" xfId="0" applyFill="1" applyBorder="1" applyProtection="1"/>
    <xf numFmtId="0" fontId="0" fillId="16" borderId="33" xfId="0" applyFill="1" applyBorder="1" applyProtection="1"/>
    <xf numFmtId="0" fontId="0" fillId="15" borderId="33" xfId="0" applyFill="1" applyBorder="1" applyProtection="1"/>
    <xf numFmtId="0" fontId="24" fillId="16" borderId="34" xfId="0" applyFont="1" applyFill="1" applyBorder="1" applyProtection="1"/>
    <xf numFmtId="0" fontId="0" fillId="15" borderId="35" xfId="0" applyFill="1" applyBorder="1" applyProtection="1"/>
    <xf numFmtId="0" fontId="25" fillId="16" borderId="36" xfId="0" applyFont="1" applyFill="1" applyBorder="1" applyProtection="1"/>
    <xf numFmtId="0" fontId="0" fillId="16" borderId="0" xfId="0" applyFill="1" applyBorder="1" applyProtection="1"/>
    <xf numFmtId="0" fontId="0" fillId="15" borderId="0" xfId="0" applyFill="1" applyBorder="1" applyProtection="1"/>
    <xf numFmtId="0" fontId="25" fillId="16" borderId="37" xfId="0" applyFont="1" applyFill="1" applyBorder="1" applyProtection="1"/>
    <xf numFmtId="0" fontId="25" fillId="16" borderId="0" xfId="0" applyFont="1" applyFill="1" applyBorder="1" applyProtection="1"/>
    <xf numFmtId="0" fontId="26" fillId="16" borderId="0" xfId="0" applyFont="1" applyFill="1" applyBorder="1" applyProtection="1"/>
    <xf numFmtId="0" fontId="0" fillId="15" borderId="0" xfId="0" applyFill="1" applyBorder="1" applyAlignment="1" applyProtection="1">
      <alignment horizontal="right"/>
    </xf>
    <xf numFmtId="0" fontId="26" fillId="15" borderId="0" xfId="0" applyFont="1" applyFill="1" applyBorder="1" applyAlignment="1" applyProtection="1">
      <alignment horizontal="right"/>
    </xf>
    <xf numFmtId="0" fontId="26" fillId="15" borderId="0" xfId="0" applyFont="1" applyFill="1" applyBorder="1" applyProtection="1"/>
    <xf numFmtId="0" fontId="0" fillId="15" borderId="39" xfId="0" applyFill="1" applyBorder="1" applyProtection="1"/>
    <xf numFmtId="0" fontId="0" fillId="15" borderId="36" xfId="0" applyFill="1" applyBorder="1" applyProtection="1"/>
    <xf numFmtId="0" fontId="0" fillId="15" borderId="37" xfId="0" applyFill="1" applyBorder="1" applyProtection="1"/>
    <xf numFmtId="0" fontId="25" fillId="15" borderId="0" xfId="0" applyFont="1" applyFill="1" applyBorder="1" applyAlignment="1" applyProtection="1"/>
    <xf numFmtId="0" fontId="0" fillId="15" borderId="0" xfId="0" applyFill="1" applyBorder="1" applyAlignment="1" applyProtection="1"/>
    <xf numFmtId="0" fontId="20" fillId="15" borderId="38" xfId="0" applyFont="1" applyFill="1" applyBorder="1" applyAlignment="1" applyProtection="1">
      <alignment horizontal="center"/>
      <protection locked="0"/>
    </xf>
    <xf numFmtId="0" fontId="0" fillId="15" borderId="43" xfId="0" applyFill="1" applyBorder="1" applyProtection="1"/>
    <xf numFmtId="0" fontId="27" fillId="15" borderId="0" xfId="0" applyFont="1" applyFill="1" applyBorder="1" applyProtection="1"/>
    <xf numFmtId="0" fontId="0" fillId="15" borderId="44" xfId="0" applyFill="1" applyBorder="1" applyProtection="1"/>
    <xf numFmtId="0" fontId="0" fillId="15" borderId="45" xfId="0" applyFill="1" applyBorder="1" applyProtection="1"/>
    <xf numFmtId="0" fontId="0" fillId="15" borderId="46" xfId="0" applyFill="1" applyBorder="1" applyProtection="1"/>
    <xf numFmtId="0" fontId="0" fillId="15" borderId="47" xfId="0" applyFill="1" applyBorder="1" applyProtection="1"/>
    <xf numFmtId="0" fontId="0" fillId="15" borderId="48" xfId="0" applyFill="1" applyBorder="1" applyProtection="1"/>
    <xf numFmtId="0" fontId="0" fillId="15" borderId="49" xfId="0" applyFill="1" applyBorder="1" applyProtection="1"/>
    <xf numFmtId="0" fontId="0" fillId="15" borderId="50" xfId="0" applyFill="1" applyBorder="1" applyProtection="1"/>
    <xf numFmtId="0" fontId="0" fillId="15" borderId="51" xfId="0" applyFill="1" applyBorder="1" applyProtection="1"/>
    <xf numFmtId="0" fontId="25" fillId="15" borderId="0" xfId="0" applyFont="1" applyFill="1" applyBorder="1" applyAlignment="1" applyProtection="1">
      <alignment horizontal="right"/>
    </xf>
    <xf numFmtId="0" fontId="25" fillId="15" borderId="50" xfId="0" applyFont="1" applyFill="1" applyBorder="1" applyAlignment="1" applyProtection="1">
      <alignment horizontal="right"/>
    </xf>
    <xf numFmtId="0" fontId="26" fillId="15" borderId="50" xfId="0" applyFont="1" applyFill="1" applyBorder="1" applyAlignment="1" applyProtection="1">
      <alignment horizontal="right"/>
    </xf>
    <xf numFmtId="0" fontId="0" fillId="15" borderId="52" xfId="0" applyFill="1" applyBorder="1" applyProtection="1"/>
    <xf numFmtId="170" fontId="21" fillId="15" borderId="0" xfId="0" applyNumberFormat="1" applyFont="1" applyFill="1" applyBorder="1" applyAlignment="1" applyProtection="1">
      <alignment vertical="center"/>
    </xf>
    <xf numFmtId="1" fontId="0" fillId="15" borderId="0" xfId="0" applyNumberFormat="1" applyFill="1" applyProtection="1"/>
    <xf numFmtId="0" fontId="25" fillId="15" borderId="36" xfId="0" applyFont="1" applyFill="1" applyBorder="1" applyAlignment="1" applyProtection="1"/>
    <xf numFmtId="0" fontId="25" fillId="15" borderId="43" xfId="0" applyFont="1" applyFill="1" applyBorder="1" applyAlignment="1" applyProtection="1"/>
    <xf numFmtId="0" fontId="27" fillId="15" borderId="0" xfId="0" applyFont="1" applyFill="1" applyBorder="1" applyAlignment="1" applyProtection="1">
      <alignment horizontal="right"/>
    </xf>
    <xf numFmtId="170" fontId="21" fillId="15" borderId="45" xfId="0" applyNumberFormat="1" applyFont="1" applyFill="1" applyBorder="1" applyAlignment="1" applyProtection="1">
      <alignment vertical="center"/>
    </xf>
    <xf numFmtId="171" fontId="21" fillId="15" borderId="45" xfId="0" applyNumberFormat="1" applyFont="1" applyFill="1" applyBorder="1" applyAlignment="1" applyProtection="1">
      <alignment vertical="center"/>
    </xf>
    <xf numFmtId="0" fontId="25" fillId="15" borderId="45" xfId="0" applyFont="1" applyFill="1" applyBorder="1" applyProtection="1"/>
    <xf numFmtId="0" fontId="25" fillId="16" borderId="55" xfId="0" applyFont="1" applyFill="1" applyBorder="1" applyProtection="1"/>
    <xf numFmtId="0" fontId="0" fillId="16" borderId="50" xfId="0" applyFill="1" applyBorder="1" applyProtection="1"/>
    <xf numFmtId="0" fontId="0" fillId="15" borderId="53" xfId="0" applyFill="1" applyBorder="1" applyProtection="1"/>
    <xf numFmtId="0" fontId="0" fillId="15" borderId="54" xfId="0" applyFill="1" applyBorder="1" applyProtection="1"/>
    <xf numFmtId="0" fontId="24" fillId="15" borderId="0" xfId="0" applyFont="1" applyFill="1" applyBorder="1" applyProtection="1"/>
    <xf numFmtId="0" fontId="0" fillId="16" borderId="34" xfId="0" applyFill="1" applyBorder="1" applyProtection="1"/>
    <xf numFmtId="0" fontId="0" fillId="15" borderId="0" xfId="0" applyFill="1" applyBorder="1" applyAlignment="1" applyProtection="1">
      <alignment vertical="justify" wrapText="1"/>
    </xf>
    <xf numFmtId="0" fontId="20" fillId="15" borderId="0" xfId="0" applyFont="1" applyFill="1" applyBorder="1" applyAlignment="1" applyProtection="1">
      <alignment horizontal="center"/>
    </xf>
    <xf numFmtId="0" fontId="28" fillId="15" borderId="0" xfId="0" applyFont="1" applyFill="1" applyBorder="1" applyAlignment="1" applyProtection="1">
      <alignment vertical="justify" wrapText="1"/>
    </xf>
    <xf numFmtId="1" fontId="25" fillId="15" borderId="0" xfId="0" applyNumberFormat="1" applyFont="1" applyFill="1" applyBorder="1" applyAlignment="1" applyProtection="1"/>
    <xf numFmtId="0" fontId="0" fillId="15" borderId="56" xfId="0" applyFill="1" applyBorder="1" applyProtection="1"/>
    <xf numFmtId="0" fontId="0" fillId="15" borderId="57" xfId="0" applyFill="1" applyBorder="1" applyProtection="1"/>
    <xf numFmtId="0" fontId="25" fillId="15" borderId="0" xfId="0" applyFont="1" applyFill="1" applyBorder="1" applyProtection="1"/>
    <xf numFmtId="0" fontId="0" fillId="15" borderId="0" xfId="0" applyFill="1" applyAlignment="1" applyProtection="1"/>
    <xf numFmtId="0" fontId="18" fillId="0" borderId="0" xfId="0" applyFont="1" applyFill="1" applyBorder="1" applyAlignment="1">
      <alignment wrapText="1"/>
    </xf>
    <xf numFmtId="165" fontId="4" fillId="0" borderId="0" xfId="0" applyNumberFormat="1" applyFont="1" applyAlignment="1">
      <alignment horizontal="center" vertical="center"/>
    </xf>
    <xf numFmtId="165" fontId="31" fillId="0" borderId="0" xfId="0" applyNumberFormat="1" applyFont="1" applyBorder="1" applyAlignment="1">
      <alignment horizontal="center" vertical="center"/>
    </xf>
    <xf numFmtId="0" fontId="36" fillId="0" borderId="0" xfId="0" applyFont="1" applyFill="1" applyAlignment="1">
      <alignment wrapText="1"/>
    </xf>
    <xf numFmtId="0" fontId="37" fillId="0" borderId="0" xfId="0" applyFont="1" applyFill="1" applyBorder="1" applyAlignment="1">
      <alignment wrapText="1"/>
    </xf>
    <xf numFmtId="9" fontId="2" fillId="0" borderId="0" xfId="0" applyNumberFormat="1" applyFont="1" applyBorder="1"/>
    <xf numFmtId="41" fontId="2" fillId="0" borderId="0" xfId="0" applyNumberFormat="1" applyFont="1" applyBorder="1" applyAlignment="1">
      <alignment vertical="center"/>
    </xf>
    <xf numFmtId="41" fontId="0" fillId="0" borderId="0" xfId="0" applyNumberFormat="1" applyAlignment="1">
      <alignment vertical="center"/>
    </xf>
    <xf numFmtId="9" fontId="0" fillId="0" borderId="0" xfId="0" applyNumberFormat="1"/>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9" fontId="0" fillId="0" borderId="0" xfId="0" applyNumberFormat="1" applyAlignment="1">
      <alignment horizontal="center" vertical="center"/>
    </xf>
    <xf numFmtId="9" fontId="1" fillId="0" borderId="0" xfId="0" applyNumberFormat="1" applyFont="1" applyAlignment="1">
      <alignment horizontal="center" vertical="center"/>
    </xf>
    <xf numFmtId="41" fontId="1" fillId="0" borderId="0" xfId="0" applyNumberFormat="1" applyFont="1" applyAlignment="1">
      <alignment horizontal="center"/>
    </xf>
    <xf numFmtId="0" fontId="8" fillId="17" borderId="0" xfId="0" applyFont="1" applyFill="1"/>
    <xf numFmtId="0" fontId="0" fillId="17" borderId="0" xfId="0" applyFill="1"/>
    <xf numFmtId="41" fontId="0" fillId="17" borderId="0" xfId="0" applyNumberFormat="1" applyFill="1"/>
    <xf numFmtId="9" fontId="0" fillId="17" borderId="0" xfId="0" applyNumberFormat="1" applyFill="1" applyAlignment="1">
      <alignment horizontal="center" vertical="center"/>
    </xf>
    <xf numFmtId="0" fontId="0" fillId="17" borderId="0" xfId="0" applyFont="1" applyFill="1" applyAlignment="1">
      <alignment horizontal="center"/>
    </xf>
    <xf numFmtId="0" fontId="0" fillId="0" borderId="0" xfId="0" applyFont="1" applyAlignment="1">
      <alignment horizontal="center" vertical="center"/>
    </xf>
    <xf numFmtId="0" fontId="0" fillId="0" borderId="0" xfId="0" applyAlignment="1">
      <alignment vertical="center" wrapText="1"/>
    </xf>
    <xf numFmtId="0" fontId="0" fillId="17" borderId="0" xfId="0" applyFill="1" applyAlignment="1">
      <alignment horizontal="center"/>
    </xf>
    <xf numFmtId="0" fontId="38" fillId="18" borderId="0" xfId="0" applyFont="1" applyFill="1" applyBorder="1" applyAlignment="1">
      <alignment horizontal="center" vertical="center"/>
    </xf>
    <xf numFmtId="0" fontId="38" fillId="18" borderId="0" xfId="0" applyFont="1" applyFill="1" applyBorder="1" applyAlignment="1">
      <alignment horizontal="right" vertical="center" wrapText="1"/>
    </xf>
    <xf numFmtId="41" fontId="38" fillId="18" borderId="0" xfId="0" applyNumberFormat="1" applyFont="1" applyFill="1" applyBorder="1" applyAlignment="1">
      <alignment vertical="center"/>
    </xf>
    <xf numFmtId="9" fontId="38" fillId="18" borderId="0" xfId="0" applyNumberFormat="1" applyFont="1" applyFill="1" applyBorder="1" applyAlignment="1">
      <alignment horizontal="center" vertical="center"/>
    </xf>
    <xf numFmtId="0" fontId="0" fillId="18" borderId="0" xfId="0" applyFont="1" applyFill="1" applyBorder="1" applyAlignment="1">
      <alignment horizontal="center" vertical="center"/>
    </xf>
    <xf numFmtId="0" fontId="0" fillId="18" borderId="62" xfId="0" applyFont="1" applyFill="1" applyBorder="1" applyAlignment="1">
      <alignment horizontal="center" vertical="center"/>
    </xf>
    <xf numFmtId="0" fontId="38" fillId="18" borderId="63" xfId="0" applyFont="1" applyFill="1" applyBorder="1" applyAlignment="1">
      <alignment horizontal="right" vertical="center" wrapText="1"/>
    </xf>
    <xf numFmtId="41" fontId="38" fillId="18" borderId="63" xfId="0" applyNumberFormat="1" applyFont="1" applyFill="1" applyBorder="1" applyAlignment="1">
      <alignment vertical="center"/>
    </xf>
    <xf numFmtId="9" fontId="38" fillId="18" borderId="64" xfId="0" applyNumberFormat="1" applyFont="1" applyFill="1" applyBorder="1" applyAlignment="1">
      <alignment horizontal="center" vertical="center"/>
    </xf>
    <xf numFmtId="0" fontId="38" fillId="18" borderId="0" xfId="0" applyFont="1" applyFill="1" applyBorder="1" applyAlignment="1">
      <alignment horizontal="right" vertical="center"/>
    </xf>
    <xf numFmtId="0" fontId="0" fillId="17" borderId="0" xfId="0" applyFill="1" applyAlignment="1">
      <alignment vertical="center"/>
    </xf>
    <xf numFmtId="0" fontId="41" fillId="0" borderId="0" xfId="0" applyFont="1"/>
    <xf numFmtId="0" fontId="39" fillId="0" borderId="0" xfId="0" applyFont="1"/>
    <xf numFmtId="41" fontId="43" fillId="12" borderId="0" xfId="0" applyNumberFormat="1" applyFont="1" applyFill="1" applyBorder="1" applyAlignment="1">
      <alignment vertical="center"/>
    </xf>
    <xf numFmtId="0" fontId="43" fillId="0" borderId="0" xfId="0" applyFont="1" applyBorder="1"/>
    <xf numFmtId="9" fontId="4" fillId="0" borderId="0" xfId="0" applyNumberFormat="1" applyFont="1" applyAlignment="1">
      <alignment horizontal="right" vertical="center"/>
    </xf>
    <xf numFmtId="9" fontId="0" fillId="0" borderId="0" xfId="0" applyNumberFormat="1" applyFill="1" applyBorder="1" applyAlignment="1">
      <alignment horizont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vertical="center" wrapText="1"/>
    </xf>
    <xf numFmtId="9" fontId="0" fillId="0" borderId="0" xfId="0" applyNumberFormat="1" applyAlignment="1">
      <alignment vertical="center"/>
    </xf>
    <xf numFmtId="0" fontId="44" fillId="0" borderId="65" xfId="0" applyFont="1" applyFill="1" applyBorder="1" applyAlignment="1">
      <alignment horizontal="center"/>
    </xf>
    <xf numFmtId="0" fontId="44" fillId="0" borderId="0" xfId="0" applyFont="1" applyFill="1" applyBorder="1" applyAlignment="1">
      <alignment horizontal="center"/>
    </xf>
    <xf numFmtId="41" fontId="44" fillId="0" borderId="0" xfId="0" applyNumberFormat="1" applyFont="1" applyFill="1" applyBorder="1" applyAlignment="1">
      <alignment horizontal="center"/>
    </xf>
    <xf numFmtId="9" fontId="44" fillId="0" borderId="66" xfId="0" applyNumberFormat="1" applyFont="1" applyFill="1" applyBorder="1" applyAlignment="1">
      <alignment horizontal="center" vertical="center"/>
    </xf>
    <xf numFmtId="0" fontId="0" fillId="12" borderId="0" xfId="0" applyFill="1" applyBorder="1" applyAlignment="1">
      <alignment horizontal="center" vertical="center"/>
    </xf>
    <xf numFmtId="0" fontId="44" fillId="0" borderId="67" xfId="0" applyFont="1" applyFill="1" applyBorder="1" applyAlignment="1">
      <alignment horizontal="center"/>
    </xf>
    <xf numFmtId="9" fontId="44" fillId="0" borderId="68" xfId="0" applyNumberFormat="1" applyFont="1" applyFill="1" applyBorder="1" applyAlignment="1">
      <alignment horizontal="center" vertical="center"/>
    </xf>
    <xf numFmtId="0" fontId="45" fillId="12" borderId="0" xfId="0" applyFont="1" applyFill="1" applyBorder="1" applyAlignment="1">
      <alignment horizontal="right" vertical="center" wrapText="1"/>
    </xf>
    <xf numFmtId="41" fontId="45" fillId="12" borderId="0" xfId="0" applyNumberFormat="1" applyFont="1" applyFill="1"/>
    <xf numFmtId="9" fontId="45" fillId="12" borderId="0" xfId="0" applyNumberFormat="1" applyFont="1" applyFill="1"/>
    <xf numFmtId="0" fontId="45" fillId="12" borderId="0" xfId="0" applyFont="1" applyFill="1" applyAlignment="1">
      <alignment horizontal="center" vertical="center"/>
    </xf>
    <xf numFmtId="41" fontId="45" fillId="12" borderId="0" xfId="0" applyNumberFormat="1" applyFont="1" applyFill="1" applyAlignment="1">
      <alignment vertical="center"/>
    </xf>
    <xf numFmtId="9" fontId="45" fillId="12" borderId="0" xfId="0" applyNumberFormat="1" applyFont="1" applyFill="1" applyAlignment="1">
      <alignment vertical="center"/>
    </xf>
    <xf numFmtId="0" fontId="0" fillId="17" borderId="0" xfId="0" applyFill="1" applyBorder="1" applyAlignment="1">
      <alignment horizontal="center" vertical="center"/>
    </xf>
    <xf numFmtId="0" fontId="0" fillId="17" borderId="0" xfId="0" applyFont="1" applyFill="1" applyBorder="1" applyAlignment="1">
      <alignment vertical="center" wrapText="1"/>
    </xf>
    <xf numFmtId="0" fontId="45" fillId="17" borderId="0" xfId="0" applyFont="1" applyFill="1" applyBorder="1" applyAlignment="1">
      <alignment vertical="center" wrapText="1"/>
    </xf>
    <xf numFmtId="41" fontId="45" fillId="17" borderId="0" xfId="0" applyNumberFormat="1" applyFont="1" applyFill="1"/>
    <xf numFmtId="9" fontId="45" fillId="17" borderId="0" xfId="0" applyNumberFormat="1" applyFont="1" applyFill="1"/>
    <xf numFmtId="0" fontId="0" fillId="17" borderId="0" xfId="0" applyFill="1" applyAlignment="1">
      <alignment horizontal="center" vertical="center"/>
    </xf>
    <xf numFmtId="0" fontId="0" fillId="17" borderId="0" xfId="0" applyFill="1" applyAlignment="1">
      <alignment vertical="center" wrapText="1"/>
    </xf>
    <xf numFmtId="0" fontId="0" fillId="15" borderId="0" xfId="0" applyFill="1" applyBorder="1" applyAlignment="1" applyProtection="1">
      <alignment vertical="justify" wrapText="1"/>
    </xf>
    <xf numFmtId="0" fontId="0" fillId="15" borderId="0" xfId="0" applyFill="1" applyAlignment="1" applyProtection="1">
      <alignment vertical="justify" wrapText="1"/>
    </xf>
    <xf numFmtId="0" fontId="0" fillId="15" borderId="0" xfId="0" applyFill="1" applyBorder="1" applyAlignment="1" applyProtection="1">
      <alignment vertical="justify" wrapText="1"/>
    </xf>
    <xf numFmtId="0" fontId="0" fillId="17" borderId="0" xfId="0" applyFill="1" applyProtection="1"/>
    <xf numFmtId="0" fontId="20" fillId="15" borderId="0" xfId="0" applyFont="1" applyFill="1" applyBorder="1" applyAlignment="1" applyProtection="1">
      <alignment horizontal="center"/>
      <protection locked="0"/>
    </xf>
    <xf numFmtId="0" fontId="0" fillId="15" borderId="36" xfId="0" applyFill="1" applyBorder="1" applyAlignment="1" applyProtection="1"/>
    <xf numFmtId="0" fontId="0" fillId="15" borderId="0" xfId="0" applyFill="1" applyBorder="1" applyAlignment="1" applyProtection="1">
      <alignment wrapText="1"/>
    </xf>
    <xf numFmtId="0" fontId="0" fillId="15" borderId="37" xfId="0" applyFill="1" applyBorder="1" applyAlignment="1" applyProtection="1"/>
    <xf numFmtId="0" fontId="28" fillId="15" borderId="0" xfId="0" applyFont="1" applyFill="1" applyBorder="1" applyAlignment="1" applyProtection="1">
      <alignment wrapText="1"/>
    </xf>
    <xf numFmtId="0" fontId="0" fillId="15" borderId="39" xfId="0" applyFill="1" applyBorder="1" applyAlignment="1" applyProtection="1"/>
    <xf numFmtId="0" fontId="0" fillId="0" borderId="0" xfId="0" applyAlignment="1" applyProtection="1"/>
    <xf numFmtId="0" fontId="48" fillId="8" borderId="73" xfId="0" applyFont="1" applyFill="1" applyBorder="1" applyAlignment="1">
      <alignment vertical="center"/>
    </xf>
    <xf numFmtId="0" fontId="49" fillId="0" borderId="0" xfId="1" applyFont="1" applyAlignment="1" applyProtection="1">
      <alignment vertical="center"/>
    </xf>
    <xf numFmtId="49" fontId="49" fillId="0" borderId="74" xfId="3" applyNumberFormat="1" applyFont="1" applyFill="1" applyBorder="1" applyAlignment="1" applyProtection="1">
      <alignment vertical="center" wrapText="1"/>
      <protection locked="0"/>
    </xf>
    <xf numFmtId="3" fontId="49" fillId="0" borderId="74" xfId="3" applyNumberFormat="1" applyFont="1" applyFill="1" applyBorder="1" applyAlignment="1" applyProtection="1">
      <alignment horizontal="center" vertical="center"/>
      <protection locked="0"/>
    </xf>
    <xf numFmtId="49" fontId="49" fillId="0" borderId="74" xfId="3" applyNumberFormat="1" applyFont="1" applyFill="1" applyBorder="1" applyAlignment="1" applyProtection="1">
      <alignment horizontal="center" vertical="center" wrapText="1"/>
      <protection locked="0"/>
    </xf>
    <xf numFmtId="3" fontId="49" fillId="0" borderId="74" xfId="3" applyNumberFormat="1" applyFont="1" applyFill="1" applyBorder="1" applyAlignment="1" applyProtection="1">
      <alignment horizontal="right" vertical="center"/>
      <protection locked="0"/>
    </xf>
    <xf numFmtId="3" fontId="49" fillId="0" borderId="74" xfId="3" applyNumberFormat="1" applyFont="1" applyFill="1" applyBorder="1" applyAlignment="1" applyProtection="1">
      <alignment vertical="center"/>
      <protection locked="0"/>
    </xf>
    <xf numFmtId="0" fontId="49" fillId="15" borderId="0" xfId="1" applyFont="1" applyFill="1" applyProtection="1"/>
    <xf numFmtId="0" fontId="49" fillId="0" borderId="0" xfId="1" applyFont="1" applyProtection="1"/>
    <xf numFmtId="0" fontId="49" fillId="15" borderId="0" xfId="1" applyFont="1" applyFill="1" applyProtection="1">
      <protection locked="0"/>
    </xf>
    <xf numFmtId="0" fontId="49" fillId="0" borderId="0" xfId="1" applyFont="1" applyProtection="1">
      <protection locked="0"/>
    </xf>
    <xf numFmtId="49" fontId="49" fillId="19" borderId="71" xfId="3" applyNumberFormat="1" applyFont="1" applyFill="1" applyBorder="1" applyAlignment="1" applyProtection="1">
      <alignment vertical="center" wrapText="1"/>
    </xf>
    <xf numFmtId="49" fontId="49" fillId="0" borderId="71" xfId="3" applyNumberFormat="1" applyFont="1" applyFill="1" applyBorder="1" applyAlignment="1" applyProtection="1">
      <alignment vertical="center" wrapText="1"/>
      <protection locked="0"/>
    </xf>
    <xf numFmtId="0" fontId="47" fillId="0" borderId="0" xfId="0" applyFont="1"/>
    <xf numFmtId="3" fontId="49" fillId="0" borderId="71" xfId="3" applyNumberFormat="1" applyFont="1" applyFill="1" applyBorder="1" applyAlignment="1" applyProtection="1">
      <alignment horizontal="center" vertical="center"/>
      <protection locked="0"/>
    </xf>
    <xf numFmtId="49" fontId="49" fillId="0" borderId="71" xfId="3" applyNumberFormat="1" applyFont="1" applyFill="1" applyBorder="1" applyAlignment="1" applyProtection="1">
      <alignment horizontal="center" vertical="center" wrapText="1"/>
      <protection locked="0"/>
    </xf>
    <xf numFmtId="3" fontId="49" fillId="19" borderId="71" xfId="3" applyNumberFormat="1" applyFont="1" applyFill="1" applyBorder="1" applyAlignment="1" applyProtection="1">
      <alignment horizontal="right" vertical="center"/>
    </xf>
    <xf numFmtId="3" fontId="49" fillId="19" borderId="71" xfId="3" applyNumberFormat="1" applyFont="1" applyFill="1" applyBorder="1" applyAlignment="1" applyProtection="1">
      <alignment vertical="center"/>
    </xf>
    <xf numFmtId="0" fontId="50" fillId="0" borderId="0" xfId="1" applyFont="1" applyProtection="1"/>
    <xf numFmtId="0" fontId="50" fillId="15" borderId="0" xfId="1" applyFont="1" applyFill="1" applyProtection="1"/>
    <xf numFmtId="0" fontId="49" fillId="0" borderId="0" xfId="3" applyFont="1" applyAlignment="1" applyProtection="1">
      <alignment vertical="center"/>
    </xf>
    <xf numFmtId="0" fontId="49" fillId="0" borderId="0" xfId="3" applyFont="1" applyAlignment="1" applyProtection="1">
      <alignment horizontal="center" vertical="center"/>
    </xf>
    <xf numFmtId="3" fontId="49" fillId="0" borderId="0" xfId="3" applyNumberFormat="1" applyFont="1" applyAlignment="1" applyProtection="1">
      <alignment horizontal="center" vertical="center"/>
    </xf>
    <xf numFmtId="3" fontId="49" fillId="0" borderId="0" xfId="3" applyNumberFormat="1" applyFont="1" applyAlignment="1" applyProtection="1">
      <alignment horizontal="right" vertical="center"/>
    </xf>
    <xf numFmtId="3" fontId="49" fillId="0" borderId="0" xfId="1" applyNumberFormat="1" applyFont="1" applyProtection="1"/>
    <xf numFmtId="0" fontId="49" fillId="0" borderId="0" xfId="1" applyFont="1" applyAlignment="1" applyProtection="1">
      <alignment horizontal="center"/>
    </xf>
    <xf numFmtId="3" fontId="49" fillId="0" borderId="0" xfId="1" applyNumberFormat="1" applyFont="1" applyAlignment="1" applyProtection="1">
      <alignment horizontal="right"/>
    </xf>
    <xf numFmtId="0" fontId="52" fillId="15" borderId="0" xfId="1" applyFont="1" applyFill="1" applyAlignment="1" applyProtection="1">
      <alignment vertical="center"/>
    </xf>
    <xf numFmtId="0" fontId="52" fillId="0" borderId="0" xfId="1" applyFont="1" applyAlignment="1" applyProtection="1">
      <alignment vertical="center"/>
    </xf>
    <xf numFmtId="3" fontId="5" fillId="8" borderId="73" xfId="3" applyNumberFormat="1" applyFont="1" applyFill="1" applyBorder="1" applyAlignment="1" applyProtection="1">
      <alignment horizontal="center" vertical="center" wrapText="1"/>
    </xf>
    <xf numFmtId="0" fontId="50" fillId="9" borderId="0" xfId="3" applyFont="1" applyFill="1" applyAlignment="1" applyProtection="1">
      <alignment vertical="center"/>
    </xf>
    <xf numFmtId="0" fontId="50" fillId="9" borderId="0" xfId="3" applyFont="1" applyFill="1" applyAlignment="1" applyProtection="1">
      <alignment horizontal="center" vertical="center"/>
    </xf>
    <xf numFmtId="0" fontId="50" fillId="9" borderId="0" xfId="1" applyFont="1" applyFill="1" applyProtection="1"/>
    <xf numFmtId="3" fontId="50" fillId="9" borderId="0" xfId="3" applyNumberFormat="1" applyFont="1" applyFill="1" applyAlignment="1" applyProtection="1">
      <alignment horizontal="center" vertical="center"/>
    </xf>
    <xf numFmtId="3" fontId="50" fillId="9" borderId="0" xfId="3" applyNumberFormat="1" applyFont="1" applyFill="1" applyAlignment="1" applyProtection="1">
      <alignment horizontal="right" vertical="center"/>
    </xf>
    <xf numFmtId="3" fontId="51" fillId="9" borderId="0" xfId="3" applyNumberFormat="1" applyFont="1" applyFill="1" applyAlignment="1" applyProtection="1">
      <alignment horizontal="right" vertical="center"/>
    </xf>
    <xf numFmtId="3" fontId="51" fillId="9" borderId="72" xfId="3" applyNumberFormat="1" applyFont="1" applyFill="1" applyBorder="1" applyAlignment="1" applyProtection="1">
      <alignment horizontal="right" vertical="center"/>
    </xf>
    <xf numFmtId="0" fontId="47" fillId="0" borderId="74" xfId="0" applyFont="1" applyBorder="1" applyProtection="1">
      <protection locked="0"/>
    </xf>
    <xf numFmtId="0" fontId="49" fillId="17" borderId="0" xfId="1" applyFont="1" applyFill="1" applyProtection="1"/>
    <xf numFmtId="9" fontId="49" fillId="17" borderId="42" xfId="1" applyNumberFormat="1" applyFont="1" applyFill="1" applyBorder="1" applyAlignment="1" applyProtection="1">
      <alignment horizontal="center"/>
    </xf>
    <xf numFmtId="0" fontId="49" fillId="17" borderId="0" xfId="1" applyFont="1" applyFill="1" applyAlignment="1" applyProtection="1">
      <alignment vertical="center"/>
    </xf>
    <xf numFmtId="0" fontId="53" fillId="17" borderId="38" xfId="1" applyFont="1" applyFill="1" applyBorder="1" applyAlignment="1" applyProtection="1">
      <alignment vertical="center"/>
    </xf>
    <xf numFmtId="9" fontId="53" fillId="17" borderId="38" xfId="2" applyFont="1" applyFill="1" applyBorder="1" applyAlignment="1" applyProtection="1">
      <alignment horizontal="center" vertical="center"/>
    </xf>
    <xf numFmtId="0" fontId="51" fillId="12" borderId="38" xfId="1" applyFont="1" applyFill="1" applyBorder="1" applyAlignment="1" applyProtection="1">
      <alignment horizontal="right"/>
    </xf>
    <xf numFmtId="9" fontId="51" fillId="12" borderId="38" xfId="2" applyFont="1" applyFill="1" applyBorder="1" applyAlignment="1" applyProtection="1">
      <alignment horizontal="center"/>
    </xf>
    <xf numFmtId="0" fontId="51" fillId="9" borderId="38" xfId="1" applyFont="1" applyFill="1" applyBorder="1" applyAlignment="1" applyProtection="1">
      <alignment horizontal="right"/>
    </xf>
    <xf numFmtId="9" fontId="51" fillId="9" borderId="38" xfId="2" applyFont="1" applyFill="1" applyBorder="1" applyAlignment="1" applyProtection="1">
      <alignment horizontal="center"/>
    </xf>
    <xf numFmtId="3" fontId="56" fillId="8" borderId="0" xfId="1" applyNumberFormat="1" applyFont="1" applyFill="1" applyProtection="1"/>
    <xf numFmtId="3" fontId="49" fillId="17" borderId="0" xfId="1" applyNumberFormat="1" applyFont="1" applyFill="1" applyProtection="1"/>
    <xf numFmtId="3" fontId="49" fillId="17" borderId="38" xfId="1" applyNumberFormat="1" applyFont="1" applyFill="1" applyBorder="1" applyAlignment="1" applyProtection="1">
      <alignment vertical="center"/>
      <protection locked="0"/>
    </xf>
    <xf numFmtId="3" fontId="49" fillId="17" borderId="0" xfId="1" applyNumberFormat="1" applyFont="1" applyFill="1" applyAlignment="1" applyProtection="1">
      <alignment vertical="center"/>
    </xf>
    <xf numFmtId="3" fontId="49" fillId="17" borderId="38" xfId="1" applyNumberFormat="1" applyFont="1" applyFill="1" applyBorder="1" applyAlignment="1" applyProtection="1">
      <alignment vertical="center"/>
    </xf>
    <xf numFmtId="3" fontId="51" fillId="12" borderId="38" xfId="1" applyNumberFormat="1" applyFont="1" applyFill="1" applyBorder="1" applyProtection="1"/>
    <xf numFmtId="3" fontId="57" fillId="12" borderId="0" xfId="1" applyNumberFormat="1" applyFont="1" applyFill="1" applyProtection="1"/>
    <xf numFmtId="3" fontId="51" fillId="9" borderId="38" xfId="1" applyNumberFormat="1" applyFont="1" applyFill="1" applyBorder="1" applyProtection="1"/>
    <xf numFmtId="3" fontId="51" fillId="9" borderId="0" xfId="1" applyNumberFormat="1" applyFont="1" applyFill="1" applyProtection="1"/>
    <xf numFmtId="3" fontId="49" fillId="17" borderId="0" xfId="1" applyNumberFormat="1" applyFont="1" applyFill="1" applyAlignment="1" applyProtection="1">
      <alignment horizontal="right"/>
    </xf>
    <xf numFmtId="3" fontId="53" fillId="17" borderId="0" xfId="1" applyNumberFormat="1" applyFont="1" applyFill="1" applyProtection="1"/>
    <xf numFmtId="9" fontId="49" fillId="0" borderId="0" xfId="1" applyNumberFormat="1" applyFont="1" applyAlignment="1" applyProtection="1">
      <alignment horizontal="center"/>
    </xf>
    <xf numFmtId="3" fontId="4" fillId="0" borderId="0" xfId="0" applyNumberFormat="1" applyFont="1" applyProtection="1"/>
    <xf numFmtId="1" fontId="25" fillId="15" borderId="0" xfId="0" applyNumberFormat="1" applyFont="1" applyFill="1" applyBorder="1" applyAlignment="1" applyProtection="1">
      <alignment horizontal="center"/>
      <protection locked="0"/>
    </xf>
    <xf numFmtId="0" fontId="0" fillId="0" borderId="51" xfId="0" applyBorder="1" applyProtection="1"/>
    <xf numFmtId="0" fontId="26" fillId="15" borderId="43" xfId="0" applyFont="1" applyFill="1" applyBorder="1" applyAlignment="1" applyProtection="1">
      <alignment horizontal="right"/>
    </xf>
    <xf numFmtId="0" fontId="0" fillId="17" borderId="43" xfId="0" applyFill="1" applyBorder="1" applyProtection="1"/>
    <xf numFmtId="37" fontId="51" fillId="12" borderId="38" xfId="1" applyNumberFormat="1" applyFont="1" applyFill="1" applyBorder="1" applyProtection="1"/>
    <xf numFmtId="165" fontId="19" fillId="0" borderId="0" xfId="0" applyNumberFormat="1" applyFont="1" applyBorder="1"/>
    <xf numFmtId="0" fontId="0" fillId="15" borderId="0" xfId="0" applyFill="1" applyBorder="1" applyAlignment="1" applyProtection="1">
      <alignment vertical="justify" wrapText="1"/>
    </xf>
    <xf numFmtId="3" fontId="54" fillId="17" borderId="38" xfId="1" applyNumberFormat="1" applyFont="1" applyFill="1" applyBorder="1" applyAlignment="1" applyProtection="1">
      <alignment vertical="center"/>
      <protection locked="0"/>
    </xf>
    <xf numFmtId="3" fontId="54" fillId="20" borderId="40" xfId="1" applyNumberFormat="1" applyFont="1" applyFill="1" applyBorder="1" applyAlignment="1" applyProtection="1">
      <alignment horizontal="right" vertical="center"/>
    </xf>
    <xf numFmtId="3" fontId="54" fillId="20" borderId="45" xfId="1" applyNumberFormat="1" applyFont="1" applyFill="1" applyBorder="1" applyAlignment="1" applyProtection="1">
      <alignment horizontal="right" vertical="center"/>
    </xf>
    <xf numFmtId="0" fontId="5" fillId="8" borderId="7" xfId="0" applyFont="1" applyFill="1" applyBorder="1" applyAlignment="1" applyProtection="1">
      <alignment horizontal="center" vertical="top"/>
    </xf>
    <xf numFmtId="0" fontId="3" fillId="6" borderId="21"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1" fontId="4" fillId="0" borderId="9" xfId="0" applyNumberFormat="1"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10" fillId="9" borderId="12" xfId="0" applyFont="1" applyFill="1" applyBorder="1" applyAlignment="1" applyProtection="1">
      <alignment vertical="center"/>
    </xf>
    <xf numFmtId="0" fontId="0" fillId="0" borderId="0" xfId="0" applyFill="1" applyBorder="1" applyAlignment="1" applyProtection="1">
      <alignment horizontal="center"/>
    </xf>
    <xf numFmtId="41" fontId="0" fillId="0" borderId="0" xfId="0" applyNumberFormat="1" applyFill="1" applyBorder="1" applyAlignment="1" applyProtection="1">
      <alignment horizontal="center"/>
    </xf>
    <xf numFmtId="164" fontId="4" fillId="0" borderId="9" xfId="0" applyNumberFormat="1" applyFont="1" applyFill="1" applyBorder="1" applyAlignment="1" applyProtection="1">
      <alignment horizontal="center" vertical="center" wrapText="1"/>
    </xf>
    <xf numFmtId="41" fontId="4" fillId="0" borderId="9" xfId="0" applyNumberFormat="1" applyFont="1" applyBorder="1" applyAlignment="1" applyProtection="1">
      <alignment horizontal="right" vertical="center"/>
    </xf>
    <xf numFmtId="0" fontId="0" fillId="0" borderId="0" xfId="0"/>
    <xf numFmtId="41" fontId="4" fillId="0" borderId="4" xfId="0" applyNumberFormat="1" applyFont="1" applyFill="1" applyBorder="1" applyAlignment="1">
      <alignment horizontal="right" vertical="center"/>
    </xf>
    <xf numFmtId="41" fontId="4" fillId="0" borderId="4" xfId="0" applyNumberFormat="1" applyFont="1" applyBorder="1" applyAlignment="1">
      <alignment horizontal="right" vertical="center"/>
    </xf>
    <xf numFmtId="0" fontId="3" fillId="6" borderId="76" xfId="0" applyFont="1" applyFill="1" applyBorder="1" applyAlignment="1">
      <alignment horizontal="center" vertical="center"/>
    </xf>
    <xf numFmtId="0" fontId="3" fillId="6" borderId="2" xfId="0" applyFont="1" applyFill="1" applyBorder="1" applyAlignment="1">
      <alignment horizontal="center" vertical="center"/>
    </xf>
    <xf numFmtId="0" fontId="7" fillId="6" borderId="77" xfId="0" applyFont="1" applyFill="1" applyBorder="1" applyAlignment="1">
      <alignment horizontal="right" vertical="center" wrapText="1"/>
    </xf>
    <xf numFmtId="9" fontId="4" fillId="0" borderId="0" xfId="0" applyNumberFormat="1" applyFont="1" applyFill="1" applyBorder="1" applyAlignment="1">
      <alignment horizontal="left" vertical="center" wrapText="1"/>
    </xf>
    <xf numFmtId="0" fontId="4" fillId="0" borderId="49" xfId="0" applyNumberFormat="1" applyFont="1" applyBorder="1" applyAlignment="1" applyProtection="1">
      <alignment horizontal="justify" vertical="center" wrapText="1"/>
    </xf>
    <xf numFmtId="0" fontId="4" fillId="0" borderId="50" xfId="0" applyNumberFormat="1" applyFont="1" applyBorder="1" applyAlignment="1" applyProtection="1">
      <alignment horizontal="justify" vertical="center" wrapText="1"/>
    </xf>
    <xf numFmtId="0" fontId="4" fillId="0" borderId="52" xfId="0" applyNumberFormat="1" applyFont="1" applyBorder="1" applyAlignment="1" applyProtection="1">
      <alignment horizontal="justify" vertical="center" wrapText="1"/>
    </xf>
    <xf numFmtId="0" fontId="4" fillId="0" borderId="37" xfId="0" applyNumberFormat="1" applyFont="1" applyBorder="1" applyAlignment="1" applyProtection="1">
      <alignment horizontal="justify" vertical="center" wrapText="1"/>
    </xf>
    <xf numFmtId="0" fontId="4" fillId="0" borderId="0" xfId="0" applyNumberFormat="1" applyFont="1" applyBorder="1" applyAlignment="1" applyProtection="1">
      <alignment horizontal="justify" vertical="center" wrapText="1"/>
    </xf>
    <xf numFmtId="0" fontId="4" fillId="0" borderId="39" xfId="0" applyNumberFormat="1" applyFont="1" applyBorder="1" applyAlignment="1" applyProtection="1">
      <alignment horizontal="justify" vertical="center" wrapText="1"/>
    </xf>
    <xf numFmtId="0" fontId="4" fillId="0" borderId="56" xfId="0" applyNumberFormat="1" applyFont="1" applyBorder="1" applyAlignment="1" applyProtection="1">
      <alignment horizontal="justify" vertical="center" wrapText="1"/>
    </xf>
    <xf numFmtId="0" fontId="4" fillId="0" borderId="31" xfId="0" applyNumberFormat="1" applyFont="1" applyBorder="1" applyAlignment="1" applyProtection="1">
      <alignment horizontal="justify" vertical="center" wrapText="1"/>
    </xf>
    <xf numFmtId="0" fontId="4" fillId="0" borderId="54" xfId="0" applyNumberFormat="1" applyFont="1" applyBorder="1" applyAlignment="1" applyProtection="1">
      <alignment horizontal="justify" vertical="center" wrapText="1"/>
    </xf>
    <xf numFmtId="0" fontId="4" fillId="0" borderId="49" xfId="0" applyFont="1" applyBorder="1" applyAlignment="1" applyProtection="1">
      <alignment horizontal="justify" vertical="center" wrapText="1"/>
    </xf>
    <xf numFmtId="0" fontId="4" fillId="0" borderId="50" xfId="0" applyFont="1" applyBorder="1" applyAlignment="1" applyProtection="1">
      <alignment horizontal="justify" vertical="center" wrapText="1"/>
    </xf>
    <xf numFmtId="0" fontId="4" fillId="0" borderId="52" xfId="0" applyFont="1" applyBorder="1" applyAlignment="1" applyProtection="1">
      <alignment horizontal="justify" vertical="center" wrapText="1"/>
    </xf>
    <xf numFmtId="0" fontId="4" fillId="0" borderId="37" xfId="0"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39" xfId="0" applyFont="1" applyBorder="1" applyAlignment="1" applyProtection="1">
      <alignment horizontal="justify" vertical="center" wrapText="1"/>
    </xf>
    <xf numFmtId="0" fontId="4" fillId="0" borderId="47" xfId="0" applyFont="1" applyBorder="1" applyAlignment="1" applyProtection="1">
      <alignment horizontal="justify" vertical="center" wrapText="1"/>
    </xf>
    <xf numFmtId="0" fontId="4" fillId="0" borderId="45" xfId="0" applyFont="1" applyBorder="1" applyAlignment="1" applyProtection="1">
      <alignment horizontal="justify" vertical="center" wrapText="1"/>
    </xf>
    <xf numFmtId="0" fontId="4" fillId="0" borderId="48" xfId="0" applyFont="1" applyBorder="1" applyAlignment="1" applyProtection="1">
      <alignment horizontal="justify" vertical="center" wrapText="1"/>
    </xf>
    <xf numFmtId="2" fontId="0" fillId="0" borderId="38" xfId="0" applyNumberFormat="1" applyBorder="1" applyAlignment="1" applyProtection="1">
      <alignment horizontal="center" vertical="center" wrapText="1"/>
    </xf>
    <xf numFmtId="0" fontId="27" fillId="0" borderId="38" xfId="0" applyFont="1" applyBorder="1" applyAlignment="1" applyProtection="1">
      <alignment horizontal="justify" vertical="center" wrapText="1"/>
    </xf>
    <xf numFmtId="0" fontId="30" fillId="0" borderId="38" xfId="0" applyFont="1" applyBorder="1" applyAlignment="1" applyProtection="1">
      <alignment horizontal="justify" vertical="center" wrapText="1"/>
    </xf>
    <xf numFmtId="0" fontId="4" fillId="0" borderId="47" xfId="0" applyNumberFormat="1" applyFont="1" applyBorder="1" applyAlignment="1" applyProtection="1">
      <alignment horizontal="justify" vertical="center" wrapText="1"/>
    </xf>
    <xf numFmtId="0" fontId="4" fillId="0" borderId="45" xfId="0" applyNumberFormat="1" applyFont="1" applyBorder="1" applyAlignment="1" applyProtection="1">
      <alignment horizontal="justify" vertical="center" wrapText="1"/>
    </xf>
    <xf numFmtId="0" fontId="4" fillId="0" borderId="48" xfId="0" applyNumberFormat="1" applyFont="1" applyBorder="1" applyAlignment="1" applyProtection="1">
      <alignment horizontal="justify" vertical="center" wrapText="1"/>
    </xf>
    <xf numFmtId="0" fontId="30" fillId="0" borderId="75" xfId="0" applyFont="1" applyBorder="1" applyAlignment="1" applyProtection="1">
      <alignment horizontal="justify" vertical="center" wrapText="1"/>
    </xf>
    <xf numFmtId="0" fontId="27" fillId="0" borderId="49"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27" fillId="0" borderId="43" xfId="0" applyFont="1" applyBorder="1" applyAlignment="1" applyProtection="1">
      <alignment horizontal="center" vertical="center" wrapText="1"/>
    </xf>
    <xf numFmtId="0" fontId="27" fillId="0" borderId="47" xfId="0" applyFont="1" applyBorder="1" applyAlignment="1" applyProtection="1">
      <alignment horizontal="center" vertical="center" wrapText="1"/>
    </xf>
    <xf numFmtId="0" fontId="27" fillId="0" borderId="45" xfId="0" applyFont="1" applyBorder="1" applyAlignment="1" applyProtection="1">
      <alignment horizontal="center" vertical="center" wrapText="1"/>
    </xf>
    <xf numFmtId="0" fontId="27" fillId="0" borderId="46" xfId="0" applyFont="1" applyBorder="1" applyAlignment="1" applyProtection="1">
      <alignment horizontal="center" vertical="center" wrapText="1"/>
    </xf>
    <xf numFmtId="0" fontId="27" fillId="0" borderId="49" xfId="0" applyFont="1" applyBorder="1" applyAlignment="1" applyProtection="1">
      <alignment horizontal="justify" vertical="center" wrapText="1"/>
    </xf>
    <xf numFmtId="0" fontId="0" fillId="0" borderId="50" xfId="0" applyBorder="1"/>
    <xf numFmtId="0" fontId="0" fillId="0" borderId="51" xfId="0" applyBorder="1"/>
    <xf numFmtId="0" fontId="0" fillId="0" borderId="37" xfId="0" applyBorder="1"/>
    <xf numFmtId="0" fontId="0" fillId="0" borderId="0" xfId="0"/>
    <xf numFmtId="0" fontId="0" fillId="0" borderId="43" xfId="0" applyBorder="1"/>
    <xf numFmtId="0" fontId="0" fillId="0" borderId="47" xfId="0" applyBorder="1"/>
    <xf numFmtId="0" fontId="0" fillId="0" borderId="45" xfId="0" applyBorder="1"/>
    <xf numFmtId="0" fontId="0" fillId="0" borderId="46" xfId="0" applyBorder="1"/>
    <xf numFmtId="0" fontId="0" fillId="15" borderId="0" xfId="0" applyFill="1" applyBorder="1" applyAlignment="1" applyProtection="1">
      <alignment vertical="top" wrapText="1"/>
    </xf>
    <xf numFmtId="0" fontId="0" fillId="15" borderId="0" xfId="0" applyFill="1" applyBorder="1" applyAlignment="1" applyProtection="1">
      <alignment horizontal="justify" vertical="top" wrapText="1"/>
    </xf>
    <xf numFmtId="0" fontId="0" fillId="15" borderId="0" xfId="0" applyFill="1" applyBorder="1" applyAlignment="1" applyProtection="1">
      <alignment horizontal="center" vertical="center" wrapText="1"/>
      <protection locked="0"/>
    </xf>
    <xf numFmtId="0" fontId="0" fillId="15" borderId="0" xfId="0" applyFill="1" applyBorder="1" applyAlignment="1" applyProtection="1">
      <alignment vertical="justify" wrapText="1"/>
    </xf>
    <xf numFmtId="1" fontId="25" fillId="15" borderId="40" xfId="0" applyNumberFormat="1" applyFont="1" applyFill="1" applyBorder="1" applyAlignment="1" applyProtection="1">
      <alignment horizontal="center"/>
      <protection locked="0"/>
    </xf>
    <xf numFmtId="1" fontId="25" fillId="15" borderId="41" xfId="0" applyNumberFormat="1" applyFont="1" applyFill="1" applyBorder="1" applyAlignment="1" applyProtection="1">
      <alignment horizontal="center"/>
      <protection locked="0"/>
    </xf>
    <xf numFmtId="1" fontId="25" fillId="15" borderId="42" xfId="0" applyNumberFormat="1" applyFont="1" applyFill="1" applyBorder="1" applyAlignment="1" applyProtection="1">
      <alignment horizontal="center"/>
      <protection locked="0"/>
    </xf>
    <xf numFmtId="0" fontId="0" fillId="15" borderId="0" xfId="0" applyFill="1" applyBorder="1" applyAlignment="1" applyProtection="1">
      <alignment horizontal="left" vertical="top" wrapText="1"/>
    </xf>
    <xf numFmtId="0" fontId="29" fillId="0" borderId="58" xfId="0" applyFont="1" applyBorder="1" applyAlignment="1" applyProtection="1">
      <alignment horizontal="center"/>
    </xf>
    <xf numFmtId="0" fontId="29" fillId="0" borderId="41" xfId="0" applyFont="1" applyBorder="1" applyAlignment="1" applyProtection="1">
      <alignment horizontal="center"/>
    </xf>
    <xf numFmtId="0" fontId="25" fillId="0" borderId="40" xfId="0" applyFont="1" applyBorder="1" applyAlignment="1" applyProtection="1">
      <alignment horizontal="center"/>
    </xf>
    <xf numFmtId="0" fontId="25" fillId="0" borderId="41" xfId="0" applyFont="1" applyBorder="1" applyAlignment="1" applyProtection="1">
      <alignment horizontal="center"/>
    </xf>
    <xf numFmtId="0" fontId="25" fillId="0" borderId="42" xfId="0" applyFont="1" applyBorder="1" applyAlignment="1" applyProtection="1">
      <alignment horizontal="center"/>
    </xf>
    <xf numFmtId="0" fontId="25" fillId="0" borderId="59" xfId="0" applyFont="1" applyBorder="1" applyAlignment="1" applyProtection="1">
      <alignment horizontal="center"/>
    </xf>
    <xf numFmtId="0" fontId="25" fillId="15" borderId="36" xfId="0" applyFont="1" applyFill="1" applyBorder="1" applyAlignment="1" applyProtection="1">
      <alignment horizontal="center"/>
    </xf>
    <xf numFmtId="0" fontId="25" fillId="15" borderId="0" xfId="0" applyFont="1" applyFill="1" applyBorder="1" applyAlignment="1" applyProtection="1">
      <alignment horizontal="center"/>
    </xf>
    <xf numFmtId="0" fontId="25" fillId="15" borderId="43" xfId="0" applyFont="1" applyFill="1" applyBorder="1" applyAlignment="1" applyProtection="1">
      <alignment horizontal="center"/>
    </xf>
    <xf numFmtId="0" fontId="21" fillId="15" borderId="0" xfId="0" applyFont="1" applyFill="1" applyAlignment="1" applyProtection="1">
      <alignment horizontal="center"/>
    </xf>
    <xf numFmtId="0" fontId="22" fillId="15" borderId="0" xfId="0" applyFont="1" applyFill="1" applyAlignment="1" applyProtection="1">
      <alignment horizontal="center"/>
    </xf>
    <xf numFmtId="0" fontId="23" fillId="0" borderId="0" xfId="0" applyFont="1" applyFill="1" applyAlignment="1" applyProtection="1">
      <alignment horizontal="center" vertical="top"/>
    </xf>
    <xf numFmtId="164" fontId="21" fillId="15" borderId="28" xfId="0" applyNumberFormat="1" applyFont="1" applyFill="1" applyBorder="1" applyAlignment="1" applyProtection="1">
      <alignment horizontal="center"/>
    </xf>
    <xf numFmtId="164" fontId="21" fillId="15" borderId="29" xfId="0" applyNumberFormat="1" applyFont="1" applyFill="1" applyBorder="1" applyAlignment="1" applyProtection="1">
      <alignment horizontal="center"/>
    </xf>
    <xf numFmtId="164" fontId="21" fillId="15" borderId="30" xfId="0" applyNumberFormat="1" applyFont="1" applyFill="1" applyBorder="1" applyAlignment="1" applyProtection="1">
      <alignment horizontal="center"/>
    </xf>
    <xf numFmtId="168" fontId="25" fillId="15" borderId="40" xfId="0" applyNumberFormat="1" applyFont="1" applyFill="1" applyBorder="1" applyAlignment="1" applyProtection="1">
      <alignment horizontal="center"/>
    </xf>
    <xf numFmtId="168" fontId="25" fillId="15" borderId="41" xfId="0" applyNumberFormat="1" applyFont="1" applyFill="1" applyBorder="1" applyAlignment="1" applyProtection="1">
      <alignment horizontal="center"/>
    </xf>
    <xf numFmtId="168" fontId="25" fillId="15" borderId="42" xfId="0" applyNumberFormat="1" applyFont="1" applyFill="1" applyBorder="1" applyAlignment="1" applyProtection="1">
      <alignment horizontal="center"/>
    </xf>
    <xf numFmtId="166" fontId="25" fillId="15" borderId="40" xfId="0" applyNumberFormat="1" applyFont="1" applyFill="1" applyBorder="1" applyAlignment="1" applyProtection="1">
      <alignment horizontal="center"/>
      <protection locked="0"/>
    </xf>
    <xf numFmtId="166" fontId="25" fillId="15" borderId="41" xfId="0" applyNumberFormat="1" applyFont="1" applyFill="1" applyBorder="1" applyAlignment="1" applyProtection="1">
      <alignment horizontal="center"/>
      <protection locked="0"/>
    </xf>
    <xf numFmtId="166" fontId="25" fillId="15" borderId="42" xfId="0" applyNumberFormat="1" applyFont="1" applyFill="1" applyBorder="1" applyAlignment="1" applyProtection="1">
      <alignment horizontal="center"/>
      <protection locked="0"/>
    </xf>
    <xf numFmtId="0" fontId="27" fillId="0" borderId="55" xfId="0" applyFont="1" applyBorder="1" applyAlignment="1" applyProtection="1">
      <alignment horizontal="left" vertical="center" wrapText="1"/>
    </xf>
    <xf numFmtId="0" fontId="27" fillId="0" borderId="50" xfId="0" applyFont="1" applyBorder="1" applyAlignment="1" applyProtection="1">
      <alignment horizontal="left" vertical="center" wrapText="1"/>
    </xf>
    <xf numFmtId="0" fontId="27" fillId="0" borderId="51" xfId="0" applyFont="1" applyBorder="1" applyAlignment="1" applyProtection="1">
      <alignment horizontal="left" vertical="center" wrapText="1"/>
    </xf>
    <xf numFmtId="0" fontId="27" fillId="0" borderId="36"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43" xfId="0" applyFont="1" applyBorder="1" applyAlignment="1" applyProtection="1">
      <alignment horizontal="left" vertical="center" wrapText="1"/>
    </xf>
    <xf numFmtId="0" fontId="27" fillId="0" borderId="44" xfId="0" applyFont="1" applyBorder="1" applyAlignment="1" applyProtection="1">
      <alignment horizontal="left" vertical="center" wrapText="1"/>
    </xf>
    <xf numFmtId="0" fontId="27" fillId="0" borderId="45" xfId="0" applyFont="1" applyBorder="1" applyAlignment="1" applyProtection="1">
      <alignment horizontal="left" vertical="center" wrapText="1"/>
    </xf>
    <xf numFmtId="0" fontId="27" fillId="0" borderId="46" xfId="0" applyFont="1" applyBorder="1" applyAlignment="1" applyProtection="1">
      <alignment horizontal="left" vertical="center" wrapText="1"/>
    </xf>
    <xf numFmtId="0" fontId="27" fillId="0" borderId="53" xfId="0" applyFont="1" applyBorder="1" applyAlignment="1" applyProtection="1">
      <alignment horizontal="left" vertical="center" wrapText="1"/>
    </xf>
    <xf numFmtId="0" fontId="27" fillId="0" borderId="31" xfId="0" applyFont="1" applyBorder="1" applyAlignment="1" applyProtection="1">
      <alignment horizontal="left" vertical="center" wrapText="1"/>
    </xf>
    <xf numFmtId="0" fontId="27" fillId="0" borderId="60" xfId="0" applyFont="1" applyBorder="1" applyAlignment="1" applyProtection="1">
      <alignment horizontal="left" vertical="center" wrapText="1"/>
    </xf>
    <xf numFmtId="2" fontId="0" fillId="0" borderId="75" xfId="0" applyNumberFormat="1" applyBorder="1" applyAlignment="1" applyProtection="1">
      <alignment horizontal="center" vertical="center" wrapText="1"/>
    </xf>
    <xf numFmtId="0" fontId="21" fillId="15" borderId="28" xfId="0" applyFont="1" applyFill="1" applyBorder="1" applyAlignment="1" applyProtection="1">
      <alignment horizontal="center"/>
    </xf>
    <xf numFmtId="0" fontId="21" fillId="15" borderId="29" xfId="0" applyFont="1" applyFill="1" applyBorder="1" applyAlignment="1" applyProtection="1">
      <alignment horizontal="center"/>
    </xf>
    <xf numFmtId="0" fontId="21" fillId="15" borderId="30" xfId="0" applyFont="1" applyFill="1" applyBorder="1" applyAlignment="1" applyProtection="1">
      <alignment horizontal="center"/>
    </xf>
    <xf numFmtId="1" fontId="25" fillId="15" borderId="40" xfId="0" applyNumberFormat="1" applyFont="1" applyFill="1" applyBorder="1" applyAlignment="1" applyProtection="1">
      <alignment horizontal="center" vertical="center"/>
    </xf>
    <xf numFmtId="1" fontId="25" fillId="15" borderId="41" xfId="0" applyNumberFormat="1" applyFont="1" applyFill="1" applyBorder="1" applyAlignment="1" applyProtection="1">
      <alignment horizontal="center" vertical="center"/>
    </xf>
    <xf numFmtId="1" fontId="25" fillId="15" borderId="42" xfId="0" applyNumberFormat="1" applyFont="1" applyFill="1" applyBorder="1" applyAlignment="1" applyProtection="1">
      <alignment horizontal="center" vertical="center"/>
    </xf>
    <xf numFmtId="169" fontId="25" fillId="15" borderId="40" xfId="0" applyNumberFormat="1" applyFont="1" applyFill="1" applyBorder="1" applyAlignment="1" applyProtection="1">
      <alignment horizontal="center"/>
    </xf>
    <xf numFmtId="169" fontId="25" fillId="15" borderId="41" xfId="0" applyNumberFormat="1" applyFont="1" applyFill="1" applyBorder="1" applyAlignment="1" applyProtection="1">
      <alignment horizontal="center"/>
    </xf>
    <xf numFmtId="169" fontId="25" fillId="15" borderId="42" xfId="0" applyNumberFormat="1" applyFont="1" applyFill="1" applyBorder="1" applyAlignment="1" applyProtection="1">
      <alignment horizontal="center"/>
    </xf>
    <xf numFmtId="168" fontId="25" fillId="15" borderId="40" xfId="0" applyNumberFormat="1" applyFont="1" applyFill="1" applyBorder="1" applyAlignment="1" applyProtection="1">
      <alignment horizontal="center"/>
      <protection locked="0"/>
    </xf>
    <xf numFmtId="0" fontId="0" fillId="0" borderId="41" xfId="0" applyBorder="1" applyProtection="1">
      <protection locked="0"/>
    </xf>
    <xf numFmtId="0" fontId="0" fillId="0" borderId="42" xfId="0" applyBorder="1" applyProtection="1">
      <protection locked="0"/>
    </xf>
    <xf numFmtId="0" fontId="25" fillId="15" borderId="40" xfId="0" applyFont="1" applyFill="1" applyBorder="1" applyAlignment="1" applyProtection="1">
      <alignment horizontal="center"/>
      <protection locked="0"/>
    </xf>
    <xf numFmtId="0" fontId="25" fillId="15" borderId="41" xfId="0" applyFont="1" applyFill="1" applyBorder="1" applyAlignment="1" applyProtection="1">
      <alignment horizontal="center"/>
      <protection locked="0"/>
    </xf>
    <xf numFmtId="0" fontId="25" fillId="15" borderId="42" xfId="0" applyFont="1" applyFill="1" applyBorder="1" applyAlignment="1" applyProtection="1">
      <alignment horizontal="center"/>
      <protection locked="0"/>
    </xf>
    <xf numFmtId="49" fontId="25" fillId="15" borderId="40" xfId="0" applyNumberFormat="1" applyFont="1" applyFill="1" applyBorder="1" applyAlignment="1" applyProtection="1">
      <alignment horizontal="center"/>
      <protection locked="0"/>
    </xf>
    <xf numFmtId="49" fontId="25" fillId="15" borderId="41" xfId="0" applyNumberFormat="1" applyFont="1" applyFill="1" applyBorder="1" applyAlignment="1" applyProtection="1">
      <alignment horizontal="center"/>
      <protection locked="0"/>
    </xf>
    <xf numFmtId="49" fontId="25" fillId="15" borderId="42" xfId="0" applyNumberFormat="1" applyFont="1" applyFill="1" applyBorder="1" applyAlignment="1" applyProtection="1">
      <alignment horizontal="center"/>
      <protection locked="0"/>
    </xf>
    <xf numFmtId="169" fontId="25" fillId="15" borderId="40" xfId="0" applyNumberFormat="1" applyFont="1" applyFill="1" applyBorder="1" applyAlignment="1" applyProtection="1">
      <alignment horizontal="center"/>
      <protection locked="0"/>
    </xf>
    <xf numFmtId="169" fontId="25" fillId="15" borderId="41" xfId="0" applyNumberFormat="1" applyFont="1" applyFill="1" applyBorder="1" applyAlignment="1" applyProtection="1">
      <alignment horizontal="center"/>
      <protection locked="0"/>
    </xf>
    <xf numFmtId="169" fontId="25" fillId="15" borderId="42" xfId="0" applyNumberFormat="1" applyFont="1" applyFill="1" applyBorder="1" applyAlignment="1" applyProtection="1">
      <alignment horizontal="center"/>
      <protection locked="0"/>
    </xf>
    <xf numFmtId="170" fontId="21" fillId="15" borderId="32" xfId="0" applyNumberFormat="1" applyFont="1" applyFill="1" applyBorder="1" applyAlignment="1" applyProtection="1">
      <alignment horizontal="center" vertical="center"/>
    </xf>
    <xf numFmtId="170" fontId="21" fillId="15" borderId="33" xfId="0" applyNumberFormat="1" applyFont="1" applyFill="1" applyBorder="1" applyAlignment="1" applyProtection="1">
      <alignment horizontal="center" vertical="center"/>
    </xf>
    <xf numFmtId="170" fontId="21" fillId="15" borderId="35" xfId="0" applyNumberFormat="1" applyFont="1" applyFill="1" applyBorder="1" applyAlignment="1" applyProtection="1">
      <alignment horizontal="center" vertical="center"/>
    </xf>
    <xf numFmtId="170" fontId="21" fillId="15" borderId="36" xfId="0" applyNumberFormat="1" applyFont="1" applyFill="1" applyBorder="1" applyAlignment="1" applyProtection="1">
      <alignment horizontal="center" vertical="center"/>
    </xf>
    <xf numFmtId="170" fontId="21" fillId="15" borderId="0" xfId="0" applyNumberFormat="1" applyFont="1" applyFill="1" applyBorder="1" applyAlignment="1" applyProtection="1">
      <alignment horizontal="center" vertical="center"/>
    </xf>
    <xf numFmtId="170" fontId="21" fillId="15" borderId="39" xfId="0" applyNumberFormat="1" applyFont="1" applyFill="1" applyBorder="1" applyAlignment="1" applyProtection="1">
      <alignment horizontal="center" vertical="center"/>
    </xf>
    <xf numFmtId="170" fontId="21" fillId="15" borderId="53" xfId="0" applyNumberFormat="1" applyFont="1" applyFill="1" applyBorder="1" applyAlignment="1" applyProtection="1">
      <alignment horizontal="center" vertical="center"/>
    </xf>
    <xf numFmtId="170" fontId="21" fillId="15" borderId="31" xfId="0" applyNumberFormat="1" applyFont="1" applyFill="1" applyBorder="1" applyAlignment="1" applyProtection="1">
      <alignment horizontal="center" vertical="center"/>
    </xf>
    <xf numFmtId="170" fontId="21" fillId="15" borderId="54" xfId="0" applyNumberFormat="1" applyFont="1" applyFill="1" applyBorder="1" applyAlignment="1" applyProtection="1">
      <alignment horizontal="center" vertical="center"/>
    </xf>
    <xf numFmtId="0" fontId="40" fillId="17" borderId="0" xfId="0" applyFont="1" applyFill="1" applyAlignment="1">
      <alignment horizontal="center"/>
    </xf>
    <xf numFmtId="0" fontId="40" fillId="17" borderId="0" xfId="0" applyFont="1" applyFill="1" applyBorder="1" applyAlignment="1">
      <alignment horizontal="center" vertical="center" wrapText="1"/>
    </xf>
    <xf numFmtId="0" fontId="6" fillId="8" borderId="69" xfId="1" applyFont="1" applyFill="1" applyBorder="1" applyAlignment="1" applyProtection="1">
      <alignment horizontal="center" vertical="center"/>
    </xf>
    <xf numFmtId="0" fontId="6" fillId="8" borderId="70" xfId="1" applyFont="1" applyFill="1" applyBorder="1" applyAlignment="1" applyProtection="1">
      <alignment horizontal="center" vertical="center"/>
    </xf>
    <xf numFmtId="3" fontId="6" fillId="8" borderId="33" xfId="1" applyNumberFormat="1" applyFont="1" applyFill="1" applyBorder="1" applyAlignment="1" applyProtection="1">
      <alignment horizontal="center" vertical="center" wrapText="1"/>
    </xf>
    <xf numFmtId="3" fontId="6" fillId="8" borderId="31" xfId="1" applyNumberFormat="1" applyFont="1" applyFill="1" applyBorder="1" applyAlignment="1" applyProtection="1">
      <alignment horizontal="center" vertical="center" wrapText="1"/>
    </xf>
    <xf numFmtId="1" fontId="6" fillId="8" borderId="69" xfId="1" applyNumberFormat="1" applyFont="1" applyFill="1" applyBorder="1" applyAlignment="1" applyProtection="1">
      <alignment horizontal="center" vertical="center" wrapText="1"/>
    </xf>
    <xf numFmtId="1" fontId="6" fillId="8" borderId="70" xfId="1" applyNumberFormat="1" applyFont="1" applyFill="1" applyBorder="1" applyAlignment="1" applyProtection="1">
      <alignment horizontal="center" vertical="center" wrapText="1"/>
    </xf>
    <xf numFmtId="3" fontId="6" fillId="8" borderId="69" xfId="1" applyNumberFormat="1" applyFont="1" applyFill="1" applyBorder="1" applyAlignment="1" applyProtection="1">
      <alignment horizontal="center" vertical="center" wrapText="1"/>
    </xf>
    <xf numFmtId="3" fontId="6" fillId="8" borderId="70" xfId="1" applyNumberFormat="1" applyFont="1" applyFill="1" applyBorder="1" applyAlignment="1" applyProtection="1">
      <alignment horizontal="center" vertical="center" wrapText="1"/>
    </xf>
    <xf numFmtId="0" fontId="55" fillId="17" borderId="0" xfId="1" applyFont="1" applyFill="1" applyBorder="1" applyAlignment="1" applyProtection="1">
      <alignment horizontal="left" vertical="center"/>
    </xf>
    <xf numFmtId="0" fontId="55" fillId="17" borderId="45" xfId="1" applyFont="1" applyFill="1" applyBorder="1" applyAlignment="1" applyProtection="1">
      <alignment horizontal="left" vertical="center"/>
    </xf>
    <xf numFmtId="41" fontId="43" fillId="12" borderId="26" xfId="0" applyNumberFormat="1" applyFont="1" applyFill="1" applyBorder="1" applyAlignment="1">
      <alignment horizontal="center" vertical="center"/>
    </xf>
    <xf numFmtId="0" fontId="43" fillId="12" borderId="26" xfId="0" applyFont="1" applyFill="1" applyBorder="1" applyAlignment="1">
      <alignment horizontal="center" vertical="center"/>
    </xf>
    <xf numFmtId="41" fontId="5" fillId="8" borderId="8" xfId="0" applyNumberFormat="1" applyFont="1" applyFill="1" applyBorder="1" applyAlignment="1">
      <alignment horizontal="center" vertical="center" wrapText="1"/>
    </xf>
    <xf numFmtId="165" fontId="42" fillId="12" borderId="26" xfId="0" applyNumberFormat="1" applyFont="1" applyFill="1" applyBorder="1" applyAlignment="1">
      <alignment horizontal="right" vertical="center"/>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6" xfId="0" applyFont="1" applyFill="1" applyBorder="1" applyAlignment="1">
      <alignment horizontal="center" vertical="top" wrapText="1"/>
    </xf>
    <xf numFmtId="0" fontId="5" fillId="8" borderId="7" xfId="0" applyFont="1" applyFill="1" applyBorder="1" applyAlignment="1">
      <alignment horizontal="center" vertical="top" wrapText="1"/>
    </xf>
    <xf numFmtId="0" fontId="5" fillId="8" borderId="61" xfId="0" applyFont="1" applyFill="1" applyBorder="1" applyAlignment="1">
      <alignment horizontal="center" vertical="top" wrapText="1"/>
    </xf>
    <xf numFmtId="41" fontId="5" fillId="8" borderId="15" xfId="0" applyNumberFormat="1" applyFont="1" applyFill="1" applyBorder="1" applyAlignment="1">
      <alignment horizontal="center" vertical="center" wrapText="1"/>
    </xf>
    <xf numFmtId="164" fontId="5" fillId="8" borderId="24" xfId="0" applyNumberFormat="1" applyFont="1" applyFill="1" applyBorder="1" applyAlignment="1">
      <alignment horizontal="center" vertical="center" wrapText="1"/>
    </xf>
    <xf numFmtId="164" fontId="5" fillId="8" borderId="25" xfId="0" applyNumberFormat="1" applyFont="1" applyFill="1" applyBorder="1" applyAlignment="1">
      <alignment horizontal="center" vertical="center" wrapText="1"/>
    </xf>
    <xf numFmtId="164" fontId="5" fillId="8" borderId="8" xfId="0" applyNumberFormat="1" applyFont="1" applyFill="1" applyBorder="1" applyAlignment="1">
      <alignment horizontal="center" vertical="center" wrapText="1"/>
    </xf>
    <xf numFmtId="41" fontId="10" fillId="9" borderId="14" xfId="0" applyNumberFormat="1" applyFont="1" applyFill="1" applyBorder="1" applyAlignment="1">
      <alignment horizontal="center" vertical="center"/>
    </xf>
    <xf numFmtId="0" fontId="10" fillId="9" borderId="13" xfId="0" applyFont="1" applyFill="1" applyBorder="1" applyAlignment="1">
      <alignment horizontal="center" vertical="center"/>
    </xf>
    <xf numFmtId="0" fontId="5" fillId="8" borderId="22" xfId="0" applyFont="1" applyFill="1" applyBorder="1" applyAlignment="1">
      <alignment horizontal="center" vertical="center" wrapText="1"/>
    </xf>
    <xf numFmtId="0" fontId="5" fillId="8" borderId="6" xfId="0" applyFont="1" applyFill="1" applyBorder="1" applyAlignment="1" applyProtection="1">
      <alignment horizontal="center" vertical="top" wrapText="1"/>
    </xf>
    <xf numFmtId="0" fontId="5" fillId="8" borderId="7" xfId="0" applyFont="1" applyFill="1" applyBorder="1" applyAlignment="1" applyProtection="1">
      <alignment horizontal="center" vertical="top" wrapText="1"/>
    </xf>
    <xf numFmtId="0" fontId="5" fillId="8" borderId="5" xfId="0" applyFont="1" applyFill="1" applyBorder="1" applyAlignment="1" applyProtection="1">
      <alignment horizontal="center" vertical="top" wrapText="1"/>
    </xf>
    <xf numFmtId="164" fontId="5" fillId="8" borderId="16" xfId="0" applyNumberFormat="1" applyFont="1" applyFill="1" applyBorder="1" applyAlignment="1">
      <alignment horizontal="center" vertical="center" wrapText="1"/>
    </xf>
    <xf numFmtId="164" fontId="5" fillId="8" borderId="17" xfId="0" applyNumberFormat="1" applyFont="1" applyFill="1" applyBorder="1" applyAlignment="1">
      <alignment horizontal="center" vertical="center" wrapText="1"/>
    </xf>
    <xf numFmtId="41" fontId="5" fillId="8" borderId="18" xfId="0" applyNumberFormat="1"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73" xfId="3" applyNumberFormat="1" applyFont="1" applyFill="1" applyBorder="1" applyAlignment="1" applyProtection="1">
      <alignment horizontal="center" vertical="center" wrapText="1"/>
    </xf>
    <xf numFmtId="0" fontId="48" fillId="8" borderId="73" xfId="0" applyFont="1" applyFill="1" applyBorder="1"/>
    <xf numFmtId="3" fontId="5" fillId="8" borderId="73" xfId="3" applyNumberFormat="1" applyFont="1" applyFill="1" applyBorder="1" applyAlignment="1" applyProtection="1">
      <alignment horizontal="center" vertical="center" wrapText="1"/>
    </xf>
    <xf numFmtId="41" fontId="6" fillId="8" borderId="0" xfId="0" applyNumberFormat="1" applyFont="1" applyFill="1" applyAlignment="1">
      <alignment horizontal="center" vertical="center"/>
    </xf>
    <xf numFmtId="49" fontId="5" fillId="8" borderId="0" xfId="0" applyNumberFormat="1" applyFont="1" applyFill="1" applyBorder="1" applyAlignment="1">
      <alignment horizontal="center" vertical="center"/>
    </xf>
    <xf numFmtId="49" fontId="5" fillId="8" borderId="2" xfId="0" applyNumberFormat="1" applyFont="1" applyFill="1" applyBorder="1" applyAlignment="1">
      <alignment horizontal="center" vertical="center"/>
    </xf>
    <xf numFmtId="49" fontId="5" fillId="8" borderId="0" xfId="0" applyNumberFormat="1" applyFont="1" applyFill="1" applyAlignment="1">
      <alignment horizontal="center" vertical="center"/>
    </xf>
  </cellXfs>
  <cellStyles count="4">
    <cellStyle name="Normal" xfId="0" builtinId="0"/>
    <cellStyle name="Normal 2" xfId="1"/>
    <cellStyle name="Normal_~9885111" xfId="3"/>
    <cellStyle name="Porcentual 2" xfId="2"/>
  </cellStyles>
  <dxfs count="2028">
    <dxf>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3" tint="0.5999938962981048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6" tint="0.39997558519241921"/>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strike val="0"/>
        <outline val="0"/>
        <shadow val="0"/>
        <u val="none"/>
        <vertAlign val="baseline"/>
        <sz val="12"/>
        <color theme="1"/>
        <name val="Calibri"/>
        <scheme val="minor"/>
      </font>
      <alignment vertical="center" textRotation="0" indent="0" justifyLastLine="0" shrinkToFit="0" readingOrder="0"/>
    </dxf>
    <dxf>
      <font>
        <strike val="0"/>
        <outline val="0"/>
        <shadow val="0"/>
        <u val="none"/>
        <vertAlign val="baseline"/>
        <sz val="10"/>
        <color theme="1"/>
        <name val="Calibri"/>
        <scheme val="minor"/>
      </font>
      <alignment horizontal="justify"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b/>
        <strike val="0"/>
        <outline val="0"/>
        <shadow val="0"/>
        <u val="none"/>
        <vertAlign val="baseline"/>
        <sz val="10"/>
        <color theme="1"/>
        <name val="Calibri"/>
        <scheme val="minor"/>
      </font>
      <alignment horizontal="center" vertical="center" textRotation="0" wrapText="0" indent="0" justifyLastLine="0" shrinkToFit="0" readingOrder="0"/>
    </dxf>
    <dxf>
      <border outline="0">
        <top style="thin">
          <color theme="9"/>
        </top>
      </border>
    </dxf>
    <dxf>
      <font>
        <strike val="0"/>
        <outline val="0"/>
        <shadow val="0"/>
        <u val="none"/>
        <vertAlign val="baseline"/>
        <sz val="10"/>
        <color theme="1"/>
        <name val="Calibri"/>
        <scheme val="minor"/>
      </font>
    </dxf>
    <dxf>
      <border>
        <bottom style="thin">
          <color theme="8" tint="-0.24994659260841701"/>
        </bottom>
        <vertical/>
        <horizontal/>
      </border>
    </dxf>
    <dxf>
      <font>
        <strike val="0"/>
        <outline val="0"/>
        <shadow val="0"/>
        <u val="none"/>
        <vertAlign val="baseline"/>
        <sz val="10"/>
        <color theme="1"/>
        <name val="Calibri"/>
        <scheme val="minor"/>
      </font>
      <fill>
        <patternFill patternType="solid">
          <fgColor indexed="64"/>
          <bgColor theme="8" tint="0.39997558519241921"/>
        </patternFill>
      </fill>
      <alignment horizontal="center" vertical="top" textRotation="0" indent="0" justifyLastLine="0" shrinkToFit="0" readingOrder="0"/>
      <border diagonalUp="0" diagonalDown="0">
        <left style="thin">
          <color theme="8" tint="-0.24994659260841701"/>
        </left>
        <right style="thin">
          <color theme="8" tint="-0.24994659260841701"/>
        </right>
        <top/>
        <bottom/>
      </border>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ill>
        <patternFill patternType="solid">
          <fgColor indexed="64"/>
          <bgColor theme="7" tint="0.39997558519241921"/>
        </patternFill>
      </fill>
    </dxf>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numFmt numFmtId="13" formatCode="0%"/>
      <alignment horizontal="general" vertical="center" textRotation="0" wrapText="0" relativeIndent="0" justifyLastLine="0" shrinkToFit="0" readingOrder="0"/>
    </dxf>
    <dxf>
      <numFmt numFmtId="33" formatCode="_-* #,##0_-;\-* #,##0_-;_-* &quot;-&quot;_-;_-@_-"/>
      <alignment horizontal="general" vertical="center" textRotation="0" wrapText="0"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numFmt numFmtId="13" formatCode="0%"/>
    </dxf>
    <dxf>
      <numFmt numFmtId="33" formatCode="_-* #,##0_-;\-* #,##0_-;_-* &quot;-&quot;_-;_-@_-"/>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general" vertical="center" textRotation="0" wrapText="1"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fill>
        <patternFill patternType="none">
          <fgColor indexed="64"/>
          <bgColor indexed="65"/>
        </patternFill>
      </fill>
      <alignment horizontal="center" vertical="center" textRotation="0" wrapText="0" relativeIndent="0" justifyLastLine="0" shrinkToFit="0" readingOrder="0"/>
    </dxf>
    <dxf>
      <border outline="0">
        <top style="thin">
          <color theme="4"/>
        </top>
      </border>
    </dxf>
    <dxf>
      <border diagonalUp="0" diagonalDown="0">
        <left/>
        <right/>
        <top/>
        <bottom/>
        <vertical/>
        <horizontal/>
      </border>
    </dxf>
    <dxf>
      <numFmt numFmtId="13" formatCode="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wrapText="0" indent="0" justifyLastLine="0" shrinkToFit="0" readingOrder="0"/>
    </dxf>
    <dxf>
      <numFmt numFmtId="13" formatCode="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numFmt numFmtId="13" formatCode="0%"/>
      <alignment horizontal="center" vertical="center" textRotation="0" wrapText="0" indent="0" justifyLastLine="0" shrinkToFit="0" readingOrder="0"/>
    </dxf>
    <dxf>
      <numFmt numFmtId="33" formatCode="_-* #,##0_-;\-* #,##0_-;_-* &quot;-&quot;_-;_-@_-"/>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wrapText="0" indent="0" justifyLastLine="0" shrinkToFit="0" readingOrder="0"/>
    </dxf>
    <dxf>
      <numFmt numFmtId="13" formatCode="0%"/>
      <alignment horizontal="center" vertical="center" textRotation="0" wrapText="0" indent="0" justifyLastLine="0" shrinkToFit="0" readingOrder="0"/>
    </dxf>
    <dxf>
      <numFmt numFmtId="33" formatCode="_-* #,##0_-;\-* #,##0_-;_-* &quot;-&quot;_-;_-@_-"/>
      <alignment vertical="center" textRotation="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vertical="center" textRotation="0" indent="0" justifyLastLine="0" shrinkToFit="0" readingOrder="0"/>
    </dxf>
    <dxf>
      <font>
        <condense val="0"/>
        <extend val="0"/>
        <color indexed="60"/>
      </font>
      <fill>
        <patternFill>
          <bgColor indexed="60"/>
        </patternFill>
      </fill>
    </dxf>
  </dxfs>
  <tableStyles count="0" defaultTableStyle="TableStyleMedium9" defaultPivotStyle="PivotStyleLight16"/>
  <colors>
    <mruColors>
      <color rgb="FFA15517"/>
      <color rgb="FF800000"/>
      <color rgb="FFA50021"/>
      <color rgb="FF224978"/>
      <color rgb="FF41531D"/>
      <color rgb="FF4E6323"/>
      <color rgb="FFFFD597"/>
      <color rgb="FFFFCFB7"/>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cat>
            <c:numRef>
              <c:f>'Est. Ing.'!$A$4:$A$13</c:f>
              <c:numCache>
                <c:formatCode>General</c:formatCode>
                <c:ptCount val="10"/>
                <c:pt idx="0">
                  <c:v>1</c:v>
                </c:pt>
                <c:pt idx="1">
                  <c:v>2</c:v>
                </c:pt>
                <c:pt idx="2">
                  <c:v>3</c:v>
                </c:pt>
                <c:pt idx="3">
                  <c:v>4</c:v>
                </c:pt>
                <c:pt idx="4">
                  <c:v>5</c:v>
                </c:pt>
                <c:pt idx="5">
                  <c:v>6</c:v>
                </c:pt>
                <c:pt idx="6">
                  <c:v>7</c:v>
                </c:pt>
                <c:pt idx="7">
                  <c:v>8</c:v>
                </c:pt>
                <c:pt idx="8">
                  <c:v>9</c:v>
                </c:pt>
                <c:pt idx="9">
                  <c:v>0</c:v>
                </c:pt>
              </c:numCache>
            </c:numRef>
          </c:cat>
          <c:val>
            <c:numRef>
              <c:f>'Est. Ing.'!$C$4:$C$13</c:f>
              <c:numCache>
                <c:formatCode>_(* #,##0_);_(* \(#,##0\);_(* "-"_);_(@_)</c:formatCode>
                <c:ptCount val="10"/>
                <c:pt idx="0">
                  <c:v>3290346</c:v>
                </c:pt>
                <c:pt idx="1">
                  <c:v>0</c:v>
                </c:pt>
                <c:pt idx="2">
                  <c:v>0</c:v>
                </c:pt>
                <c:pt idx="3">
                  <c:v>5464429</c:v>
                </c:pt>
                <c:pt idx="4">
                  <c:v>1024554</c:v>
                </c:pt>
                <c:pt idx="5">
                  <c:v>13840087</c:v>
                </c:pt>
                <c:pt idx="6">
                  <c:v>0</c:v>
                </c:pt>
                <c:pt idx="7">
                  <c:v>45939410</c:v>
                </c:pt>
                <c:pt idx="8">
                  <c:v>2204275</c:v>
                </c:pt>
                <c:pt idx="9">
                  <c:v>9480000</c:v>
                </c:pt>
              </c:numCache>
            </c:numRef>
          </c:val>
          <c:extLst>
            <c:ext xmlns:c16="http://schemas.microsoft.com/office/drawing/2014/chart" uri="{C3380CC4-5D6E-409C-BE32-E72D297353CC}">
              <c16:uniqueId val="{00000000-4EAB-4403-B4EC-EF1531B2634C}"/>
            </c:ext>
          </c:extLst>
        </c:ser>
        <c:dLbls>
          <c:showLegendKey val="0"/>
          <c:showVal val="0"/>
          <c:showCatName val="0"/>
          <c:showSerName val="0"/>
          <c:showPercent val="0"/>
          <c:showBubbleSize val="0"/>
        </c:dLbls>
        <c:gapWidth val="150"/>
        <c:shape val="box"/>
        <c:axId val="107217280"/>
        <c:axId val="107220352"/>
        <c:axId val="0"/>
      </c:bar3DChart>
      <c:catAx>
        <c:axId val="107217280"/>
        <c:scaling>
          <c:orientation val="maxMin"/>
        </c:scaling>
        <c:delete val="0"/>
        <c:axPos val="l"/>
        <c:numFmt formatCode="General" sourceLinked="1"/>
        <c:majorTickMark val="out"/>
        <c:minorTickMark val="none"/>
        <c:tickLblPos val="nextTo"/>
        <c:crossAx val="107220352"/>
        <c:crosses val="autoZero"/>
        <c:auto val="1"/>
        <c:lblAlgn val="ctr"/>
        <c:lblOffset val="100"/>
        <c:noMultiLvlLbl val="0"/>
      </c:catAx>
      <c:valAx>
        <c:axId val="107220352"/>
        <c:scaling>
          <c:orientation val="minMax"/>
        </c:scaling>
        <c:delete val="1"/>
        <c:axPos val="t"/>
        <c:majorGridlines/>
        <c:numFmt formatCode="_(* #,##0_);_(* \(#,##0\);_(* &quot;-&quot;_);_(@_)" sourceLinked="1"/>
        <c:majorTickMark val="out"/>
        <c:minorTickMark val="none"/>
        <c:tickLblPos val="none"/>
        <c:crossAx val="107217280"/>
        <c:crosses val="autoZero"/>
        <c:crossBetween val="between"/>
      </c:valAx>
    </c:plotArea>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2"/>
    </mc:Choice>
    <mc:Fallback>
      <c:style val="3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val>
            <c:numRef>
              <c:f>'Est. Ing.'!$C$19:$C$25</c:f>
              <c:numCache>
                <c:formatCode>_(* #,##0_);_(* \(#,##0\);_(* "-"_);_(@_)</c:formatCode>
                <c:ptCount val="7"/>
                <c:pt idx="0">
                  <c:v>3204781</c:v>
                </c:pt>
                <c:pt idx="1">
                  <c:v>0</c:v>
                </c:pt>
                <c:pt idx="2">
                  <c:v>5301306</c:v>
                </c:pt>
                <c:pt idx="3">
                  <c:v>1024554</c:v>
                </c:pt>
                <c:pt idx="4">
                  <c:v>25773050</c:v>
                </c:pt>
                <c:pt idx="5">
                  <c:v>29876082</c:v>
                </c:pt>
                <c:pt idx="6">
                  <c:v>16063328</c:v>
                </c:pt>
              </c:numCache>
            </c:numRef>
          </c:val>
          <c:extLst>
            <c:ext xmlns:c16="http://schemas.microsoft.com/office/drawing/2014/chart" uri="{C3380CC4-5D6E-409C-BE32-E72D297353CC}">
              <c16:uniqueId val="{00000000-3E05-4F7E-9689-EC9E13DF40F2}"/>
            </c:ext>
          </c:extLst>
        </c:ser>
        <c:dLbls>
          <c:showLegendKey val="0"/>
          <c:showVal val="0"/>
          <c:showCatName val="0"/>
          <c:showSerName val="0"/>
          <c:showPercent val="0"/>
          <c:showBubbleSize val="0"/>
        </c:dLbls>
        <c:gapWidth val="150"/>
        <c:shape val="box"/>
        <c:axId val="144032896"/>
        <c:axId val="144034432"/>
        <c:axId val="0"/>
      </c:bar3DChart>
      <c:catAx>
        <c:axId val="144032896"/>
        <c:scaling>
          <c:orientation val="minMax"/>
        </c:scaling>
        <c:delete val="0"/>
        <c:axPos val="b"/>
        <c:majorTickMark val="out"/>
        <c:minorTickMark val="none"/>
        <c:tickLblPos val="nextTo"/>
        <c:crossAx val="144034432"/>
        <c:crosses val="autoZero"/>
        <c:auto val="1"/>
        <c:lblAlgn val="ctr"/>
        <c:lblOffset val="100"/>
        <c:noMultiLvlLbl val="0"/>
      </c:catAx>
      <c:valAx>
        <c:axId val="144034432"/>
        <c:scaling>
          <c:orientation val="minMax"/>
        </c:scaling>
        <c:delete val="1"/>
        <c:axPos val="l"/>
        <c:majorGridlines/>
        <c:numFmt formatCode="_(* #,##0_);_(* \(#,##0\);_(* &quot;-&quot;_);_(@_)" sourceLinked="1"/>
        <c:majorTickMark val="out"/>
        <c:minorTickMark val="none"/>
        <c:tickLblPos val="none"/>
        <c:crossAx val="144032896"/>
        <c:crosses val="autoZero"/>
        <c:crossBetween val="between"/>
      </c:valAx>
    </c:plotArea>
    <c:plotVisOnly val="1"/>
    <c:dispBlanksAs val="gap"/>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 l="0.70000000000000062" r="0.70000000000000062" t="0.75000000000000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view3D>
      <c:rotX val="15"/>
      <c:rotY val="20"/>
      <c:rAngAx val="1"/>
    </c:view3D>
    <c:floor>
      <c:thickness val="0"/>
    </c:floor>
    <c:sideWall>
      <c:thickness val="0"/>
    </c:sideWall>
    <c:backWall>
      <c:thickness val="0"/>
    </c:backWall>
    <c:plotArea>
      <c:layout/>
      <c:bar3DChart>
        <c:barDir val="bar"/>
        <c:grouping val="clustered"/>
        <c:varyColors val="0"/>
        <c:ser>
          <c:idx val="0"/>
          <c:order val="0"/>
          <c:invertIfNegative val="0"/>
          <c:val>
            <c:numRef>
              <c:f>'Est. Ing.'!$C$31:$C$33</c:f>
              <c:numCache>
                <c:formatCode>_(* #,##0_);_(* \(#,##0\);_(* "-"_);_(@_)</c:formatCode>
                <c:ptCount val="3"/>
                <c:pt idx="0">
                  <c:v>9979041</c:v>
                </c:pt>
                <c:pt idx="1">
                  <c:v>61784060</c:v>
                </c:pt>
                <c:pt idx="2">
                  <c:v>9480000</c:v>
                </c:pt>
              </c:numCache>
            </c:numRef>
          </c:val>
          <c:extLst>
            <c:ext xmlns:c16="http://schemas.microsoft.com/office/drawing/2014/chart" uri="{C3380CC4-5D6E-409C-BE32-E72D297353CC}">
              <c16:uniqueId val="{00000000-C074-4D6A-8F26-10ECE421B35C}"/>
            </c:ext>
          </c:extLst>
        </c:ser>
        <c:dLbls>
          <c:showLegendKey val="0"/>
          <c:showVal val="0"/>
          <c:showCatName val="0"/>
          <c:showSerName val="0"/>
          <c:showPercent val="0"/>
          <c:showBubbleSize val="0"/>
        </c:dLbls>
        <c:gapWidth val="150"/>
        <c:shape val="cylinder"/>
        <c:axId val="144136064"/>
        <c:axId val="144137600"/>
        <c:axId val="0"/>
      </c:bar3DChart>
      <c:catAx>
        <c:axId val="144136064"/>
        <c:scaling>
          <c:orientation val="maxMin"/>
        </c:scaling>
        <c:delete val="0"/>
        <c:axPos val="l"/>
        <c:majorTickMark val="out"/>
        <c:minorTickMark val="none"/>
        <c:tickLblPos val="nextTo"/>
        <c:crossAx val="144137600"/>
        <c:crosses val="autoZero"/>
        <c:auto val="1"/>
        <c:lblAlgn val="ctr"/>
        <c:lblOffset val="100"/>
        <c:noMultiLvlLbl val="0"/>
      </c:catAx>
      <c:valAx>
        <c:axId val="144137600"/>
        <c:scaling>
          <c:orientation val="minMax"/>
        </c:scaling>
        <c:delete val="1"/>
        <c:axPos val="t"/>
        <c:majorGridlines/>
        <c:numFmt formatCode="_(* #,##0_);_(* \(#,##0\);_(* &quot;-&quot;_);_(@_)" sourceLinked="1"/>
        <c:majorTickMark val="out"/>
        <c:minorTickMark val="none"/>
        <c:tickLblPos val="none"/>
        <c:crossAx val="144136064"/>
        <c:crosses val="autoZero"/>
        <c:crossBetween val="between"/>
      </c:valAx>
    </c:plotArea>
    <c:plotVisOnly val="1"/>
    <c:dispBlanksAs val="gap"/>
    <c:showDLblsOverMax val="0"/>
  </c:chart>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 l="0.70000000000000062" r="0.70000000000000062" t="0.750000000000005"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numRef>
              <c:f>'Est. Ing.'!$A$39:$A$109</c:f>
              <c:numCache>
                <c:formatCode>General</c:formatCode>
                <c:ptCount val="6"/>
                <c:pt idx="0">
                  <c:v>100</c:v>
                </c:pt>
                <c:pt idx="1">
                  <c:v>200</c:v>
                </c:pt>
                <c:pt idx="2">
                  <c:v>300</c:v>
                </c:pt>
                <c:pt idx="3">
                  <c:v>400</c:v>
                </c:pt>
                <c:pt idx="4">
                  <c:v>500</c:v>
                </c:pt>
                <c:pt idx="5">
                  <c:v>900</c:v>
                </c:pt>
              </c:numCache>
            </c:numRef>
          </c:cat>
          <c:val>
            <c:numRef>
              <c:f>'Est. Ing.'!$C$39:$C$109</c:f>
              <c:numCache>
                <c:formatCode>_(* #,##0_);_(* \(#,##0\);_(* "-"_);_(@_)</c:formatCode>
                <c:ptCount val="6"/>
                <c:pt idx="0">
                  <c:v>47324657</c:v>
                </c:pt>
                <c:pt idx="1">
                  <c:v>16063328</c:v>
                </c:pt>
                <c:pt idx="2">
                  <c:v>2704311</c:v>
                </c:pt>
                <c:pt idx="3">
                  <c:v>3466530</c:v>
                </c:pt>
                <c:pt idx="4">
                  <c:v>9480000</c:v>
                </c:pt>
                <c:pt idx="5">
                  <c:v>2204275</c:v>
                </c:pt>
              </c:numCache>
            </c:numRef>
          </c:val>
          <c:extLst>
            <c:ext xmlns:c16="http://schemas.microsoft.com/office/drawing/2014/chart" uri="{C3380CC4-5D6E-409C-BE32-E72D297353CC}">
              <c16:uniqueId val="{00000000-D386-4373-8D0E-A639E0EE3251}"/>
            </c:ext>
          </c:extLst>
        </c:ser>
        <c:dLbls>
          <c:showLegendKey val="0"/>
          <c:showVal val="0"/>
          <c:showCatName val="0"/>
          <c:showSerName val="0"/>
          <c:showPercent val="0"/>
          <c:showBubbleSize val="0"/>
        </c:dLbls>
        <c:gapWidth val="150"/>
        <c:shape val="cylinder"/>
        <c:axId val="144165504"/>
        <c:axId val="144171392"/>
        <c:axId val="0"/>
      </c:bar3DChart>
      <c:catAx>
        <c:axId val="144165504"/>
        <c:scaling>
          <c:orientation val="minMax"/>
        </c:scaling>
        <c:delete val="0"/>
        <c:axPos val="b"/>
        <c:numFmt formatCode="General" sourceLinked="1"/>
        <c:majorTickMark val="out"/>
        <c:minorTickMark val="none"/>
        <c:tickLblPos val="nextTo"/>
        <c:crossAx val="144171392"/>
        <c:crosses val="autoZero"/>
        <c:auto val="1"/>
        <c:lblAlgn val="ctr"/>
        <c:lblOffset val="100"/>
        <c:noMultiLvlLbl val="0"/>
      </c:catAx>
      <c:valAx>
        <c:axId val="144171392"/>
        <c:scaling>
          <c:orientation val="minMax"/>
        </c:scaling>
        <c:delete val="1"/>
        <c:axPos val="l"/>
        <c:majorGridlines/>
        <c:numFmt formatCode="_(* #,##0_);_(* \(#,##0\);_(* &quot;-&quot;_);_(@_)" sourceLinked="1"/>
        <c:majorTickMark val="out"/>
        <c:minorTickMark val="none"/>
        <c:tickLblPos val="none"/>
        <c:crossAx val="144165504"/>
        <c:crosses val="autoZero"/>
        <c:crossBetween val="between"/>
      </c:valAx>
    </c:plotArea>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5" l="0.70000000000000062" r="0.70000000000000062" t="0.75000000000000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2183069448932266E-2"/>
          <c:y val="3.9166666666666669E-2"/>
          <c:w val="0.94411478262841364"/>
          <c:h val="0.93500000000000005"/>
        </c:manualLayout>
      </c:layout>
      <c:pie3DChart>
        <c:varyColors val="1"/>
        <c:ser>
          <c:idx val="0"/>
          <c:order val="0"/>
          <c:explosion val="25"/>
          <c:dLbls>
            <c:spPr>
              <a:noFill/>
              <a:ln>
                <a:noFill/>
              </a:ln>
              <a:effectLst/>
            </c:spPr>
            <c:txPr>
              <a:bodyPr/>
              <a:lstStyle/>
              <a:p>
                <a:pPr>
                  <a:defRPr sz="600" b="1"/>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'Est. Egr.'!$C$3:$C$11</c:f>
              <c:strCache>
                <c:ptCount val="9"/>
                <c:pt idx="0">
                  <c:v>SERVICIOS PERSONALES</c:v>
                </c:pt>
                <c:pt idx="1">
                  <c:v>MATERIALES Y SUMINISTROS</c:v>
                </c:pt>
                <c:pt idx="2">
                  <c:v>SERVICIOS GENERALES</c:v>
                </c:pt>
                <c:pt idx="3">
                  <c:v>TRANSFERENCIAS, ASIGNACIONES, SUBSIDIOS Y OTRAS  AYUDAS</c:v>
                </c:pt>
                <c:pt idx="4">
                  <c:v>BIENES MUEBLES, INMUEBLES E  INTANGIBLES </c:v>
                </c:pt>
                <c:pt idx="5">
                  <c:v>INVERSIÓN PÚBLICA</c:v>
                </c:pt>
                <c:pt idx="6">
                  <c:v>INVERSIONES FINANCIERAS Y OTRAS PROVISIONES</c:v>
                </c:pt>
                <c:pt idx="7">
                  <c:v>PARTICIPACIONES Y APORTACIONES</c:v>
                </c:pt>
                <c:pt idx="8">
                  <c:v>DEUDA  PÚBLICA</c:v>
                </c:pt>
              </c:strCache>
            </c:strRef>
          </c:cat>
          <c:val>
            <c:numRef>
              <c:f>'Est. Egr.'!$D$3:$D$11</c:f>
              <c:numCache>
                <c:formatCode>_(* #,##0_);_(* \(#,##0\);_(* "-"_);_(@_)</c:formatCode>
                <c:ptCount val="9"/>
                <c:pt idx="0">
                  <c:v>30624123</c:v>
                </c:pt>
                <c:pt idx="1">
                  <c:v>10841267</c:v>
                </c:pt>
                <c:pt idx="2">
                  <c:v>9233554</c:v>
                </c:pt>
                <c:pt idx="3">
                  <c:v>3234761</c:v>
                </c:pt>
                <c:pt idx="4">
                  <c:v>159913</c:v>
                </c:pt>
                <c:pt idx="5">
                  <c:v>25428144</c:v>
                </c:pt>
                <c:pt idx="6">
                  <c:v>0</c:v>
                </c:pt>
                <c:pt idx="7">
                  <c:v>0</c:v>
                </c:pt>
                <c:pt idx="8">
                  <c:v>1721339</c:v>
                </c:pt>
              </c:numCache>
            </c:numRef>
          </c:val>
          <c:extLst>
            <c:ext xmlns:c16="http://schemas.microsoft.com/office/drawing/2014/chart" uri="{C3380CC4-5D6E-409C-BE32-E72D297353CC}">
              <c16:uniqueId val="{00000000-E9D3-4BC1-B2D9-51F7666AE197}"/>
            </c:ext>
          </c:extLst>
        </c:ser>
        <c:dLbls>
          <c:showLegendKey val="0"/>
          <c:showVal val="0"/>
          <c:showCatName val="1"/>
          <c:showSerName val="0"/>
          <c:showPercent val="1"/>
          <c:showBubbleSize val="0"/>
          <c:showLeaderLines val="1"/>
        </c:dLbls>
      </c:pie3DChart>
    </c:plotArea>
    <c:plotVisOnly val="1"/>
    <c:dispBlanksAs val="zero"/>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422" l="0.70000000000000062" r="0.70000000000000062" t="0.75000000000000422"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'Est. Egr.'!$C$16:$C$86</c:f>
              <c:strCache>
                <c:ptCount val="6"/>
                <c:pt idx="0">
                  <c:v>RECURSOS PROPIOS</c:v>
                </c:pt>
                <c:pt idx="1">
                  <c:v>APORTACIONES FEDERALES</c:v>
                </c:pt>
                <c:pt idx="2">
                  <c:v>PROGRAMAS FEDERALES</c:v>
                </c:pt>
                <c:pt idx="3">
                  <c:v>PROGRAMAS ESTATALES</c:v>
                </c:pt>
                <c:pt idx="4">
                  <c:v>EMPRÉSTITOS</c:v>
                </c:pt>
                <c:pt idx="5">
                  <c:v>OTROS</c:v>
                </c:pt>
              </c:strCache>
            </c:strRef>
          </c:cat>
          <c:val>
            <c:numRef>
              <c:f>'Est. Egr.'!$D$16:$D$86</c:f>
              <c:numCache>
                <c:formatCode>_(* #,##0_);_(* \(#,##0\);_(* "-"_);_(@_)</c:formatCode>
                <c:ptCount val="6"/>
                <c:pt idx="0">
                  <c:v>53715803</c:v>
                </c:pt>
                <c:pt idx="1">
                  <c:v>16190245</c:v>
                </c:pt>
                <c:pt idx="2">
                  <c:v>6602973</c:v>
                </c:pt>
                <c:pt idx="3">
                  <c:v>4575722</c:v>
                </c:pt>
                <c:pt idx="4">
                  <c:v>0</c:v>
                </c:pt>
                <c:pt idx="5">
                  <c:v>0</c:v>
                </c:pt>
              </c:numCache>
            </c:numRef>
          </c:val>
          <c:extLst>
            <c:ext xmlns:c16="http://schemas.microsoft.com/office/drawing/2014/chart" uri="{C3380CC4-5D6E-409C-BE32-E72D297353CC}">
              <c16:uniqueId val="{00000000-DCBA-454A-933A-49000456022C}"/>
            </c:ext>
          </c:extLst>
        </c:ser>
        <c:dLbls>
          <c:showLegendKey val="0"/>
          <c:showVal val="0"/>
          <c:showCatName val="1"/>
          <c:showSerName val="0"/>
          <c:showPercent val="1"/>
          <c:showBubbleSize val="0"/>
          <c:showLeaderLines val="0"/>
        </c:dLbls>
      </c:pie3DChart>
    </c:plotArea>
    <c:plotVisOnly val="1"/>
    <c:dispBlanksAs val="zero"/>
    <c:showDLblsOverMax val="0"/>
  </c:chart>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atMod val="105000"/>
        </a:schemeClr>
      </a:solidFill>
      <a:prstDash val="solid"/>
    </a:ln>
    <a:effectLst>
      <a:outerShdw blurRad="40000" dist="20000" dir="5400000" rotWithShape="0">
        <a:srgbClr val="000000">
          <a:alpha val="38000"/>
        </a:srgbClr>
      </a:outerShdw>
    </a:effectLst>
  </c:spPr>
  <c:txPr>
    <a:bodyPr/>
    <a:lstStyle/>
    <a:p>
      <a:pPr>
        <a:defRPr sz="600" b="1">
          <a:solidFill>
            <a:schemeClr val="dk1"/>
          </a:solidFill>
          <a:latin typeface="+mn-lt"/>
          <a:ea typeface="+mn-ea"/>
          <a:cs typeface="+mn-cs"/>
        </a:defRPr>
      </a:pPr>
      <a:endParaRPr lang="es-MX"/>
    </a:p>
  </c:txPr>
  <c:printSettings>
    <c:headerFooter/>
    <c:pageMargins b="0.75000000000000411" l="0.70000000000000062" r="0.70000000000000062" t="0.75000000000000411"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600" b="1"/>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'Est. Egr.'!$C$96:$C$98</c:f>
              <c:strCache>
                <c:ptCount val="3"/>
                <c:pt idx="0">
                  <c:v>GASTO CORRIENTE</c:v>
                </c:pt>
                <c:pt idx="1">
                  <c:v>GASTO DE CAPÍTAL</c:v>
                </c:pt>
                <c:pt idx="2">
                  <c:v>AMORTIZACIÓN DE LA DEUDA Y DISMINUCIÓN DE PASIVOS</c:v>
                </c:pt>
              </c:strCache>
            </c:strRef>
          </c:cat>
          <c:val>
            <c:numRef>
              <c:f>'Est. Egr.'!$D$96:$D$98</c:f>
              <c:numCache>
                <c:formatCode>_(* #,##0_);_(* \(#,##0\);_(* "-"_);_(@_)</c:formatCode>
                <c:ptCount val="3"/>
                <c:pt idx="0">
                  <c:v>53933705</c:v>
                </c:pt>
                <c:pt idx="1">
                  <c:v>25588057</c:v>
                </c:pt>
                <c:pt idx="2">
                  <c:v>1721339</c:v>
                </c:pt>
              </c:numCache>
            </c:numRef>
          </c:val>
          <c:extLst>
            <c:ext xmlns:c16="http://schemas.microsoft.com/office/drawing/2014/chart" uri="{C3380CC4-5D6E-409C-BE32-E72D297353CC}">
              <c16:uniqueId val="{00000000-E84E-4806-81CA-38C52D67E8F9}"/>
            </c:ext>
          </c:extLst>
        </c:ser>
        <c:dLbls>
          <c:showLegendKey val="0"/>
          <c:showVal val="0"/>
          <c:showCatName val="1"/>
          <c:showSerName val="0"/>
          <c:showPercent val="1"/>
          <c:showBubbleSize val="0"/>
          <c:showLeaderLines val="1"/>
        </c:dLbls>
      </c:pie3DChart>
    </c:plotArea>
    <c:plotVisOnly val="1"/>
    <c:dispBlanksAs val="zero"/>
    <c:showDLblsOverMax val="0"/>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MX"/>
    </a:p>
  </c:txPr>
  <c:printSettings>
    <c:headerFooter/>
    <c:pageMargins b="0.75000000000000411" l="0.70000000000000062" r="0.70000000000000062" t="0.75000000000000411"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structivo.docx"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ctivo.docx"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47625</xdr:colOff>
      <xdr:row>1</xdr:row>
      <xdr:rowOff>47624</xdr:rowOff>
    </xdr:from>
    <xdr:to>
      <xdr:col>9</xdr:col>
      <xdr:colOff>714375</xdr:colOff>
      <xdr:row>13</xdr:row>
      <xdr:rowOff>180974</xdr:rowOff>
    </xdr:to>
    <xdr:graphicFrame macro="">
      <xdr:nvGraphicFramePr>
        <xdr:cNvPr id="8" name="7 Gráfico">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16</xdr:row>
      <xdr:rowOff>47624</xdr:rowOff>
    </xdr:from>
    <xdr:to>
      <xdr:col>9</xdr:col>
      <xdr:colOff>714375</xdr:colOff>
      <xdr:row>25</xdr:row>
      <xdr:rowOff>180974</xdr:rowOff>
    </xdr:to>
    <xdr:graphicFrame macro="">
      <xdr:nvGraphicFramePr>
        <xdr:cNvPr id="9" name="8 Gráfico">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57150</xdr:colOff>
      <xdr:row>29</xdr:row>
      <xdr:rowOff>0</xdr:rowOff>
    </xdr:from>
    <xdr:to>
      <xdr:col>9</xdr:col>
      <xdr:colOff>704850</xdr:colOff>
      <xdr:row>34</xdr:row>
      <xdr:rowOff>19050</xdr:rowOff>
    </xdr:to>
    <xdr:graphicFrame macro="">
      <xdr:nvGraphicFramePr>
        <xdr:cNvPr id="10" name="9 Gráfico">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57150</xdr:colOff>
      <xdr:row>36</xdr:row>
      <xdr:rowOff>38100</xdr:rowOff>
    </xdr:from>
    <xdr:to>
      <xdr:col>9</xdr:col>
      <xdr:colOff>714375</xdr:colOff>
      <xdr:row>114</xdr:row>
      <xdr:rowOff>180975</xdr:rowOff>
    </xdr:to>
    <xdr:graphicFrame macro="">
      <xdr:nvGraphicFramePr>
        <xdr:cNvPr id="11" name="10 Gráfic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2828925</xdr:colOff>
      <xdr:row>0</xdr:row>
      <xdr:rowOff>66676</xdr:rowOff>
    </xdr:from>
    <xdr:to>
      <xdr:col>1</xdr:col>
      <xdr:colOff>3600450</xdr:colOff>
      <xdr:row>0</xdr:row>
      <xdr:rowOff>409576</xdr:rowOff>
    </xdr:to>
    <xdr:sp macro="[0]!Macro4" textlink="">
      <xdr:nvSpPr>
        <xdr:cNvPr id="2" name="1 CuadroTexto">
          <a:extLst>
            <a:ext uri="{FF2B5EF4-FFF2-40B4-BE49-F238E27FC236}">
              <a16:creationId xmlns:a16="http://schemas.microsoft.com/office/drawing/2014/main" id="{00000000-0008-0000-0E00-000002000000}"/>
            </a:ext>
          </a:extLst>
        </xdr:cNvPr>
        <xdr:cNvSpPr txBox="1"/>
      </xdr:nvSpPr>
      <xdr:spPr>
        <a:xfrm>
          <a:off x="3162300" y="66676"/>
          <a:ext cx="771525" cy="342900"/>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EGRESOS</a:t>
          </a:r>
        </a:p>
      </xdr:txBody>
    </xdr:sp>
    <xdr:clientData/>
  </xdr:twoCellAnchor>
  <xdr:twoCellAnchor>
    <xdr:from>
      <xdr:col>1</xdr:col>
      <xdr:colOff>257175</xdr:colOff>
      <xdr:row>0</xdr:row>
      <xdr:rowOff>66675</xdr:rowOff>
    </xdr:from>
    <xdr:to>
      <xdr:col>1</xdr:col>
      <xdr:colOff>1028700</xdr:colOff>
      <xdr:row>0</xdr:row>
      <xdr:rowOff>409575</xdr:rowOff>
    </xdr:to>
    <xdr:sp macro="[0]!Macro3" textlink="">
      <xdr:nvSpPr>
        <xdr:cNvPr id="3" name="2 CuadroTexto">
          <a:extLst>
            <a:ext uri="{FF2B5EF4-FFF2-40B4-BE49-F238E27FC236}">
              <a16:creationId xmlns:a16="http://schemas.microsoft.com/office/drawing/2014/main" id="{00000000-0008-0000-0E00-000003000000}"/>
            </a:ext>
          </a:extLst>
        </xdr:cNvPr>
        <xdr:cNvSpPr txBox="1"/>
      </xdr:nvSpPr>
      <xdr:spPr>
        <a:xfrm>
          <a:off x="590550" y="66675"/>
          <a:ext cx="771525" cy="342900"/>
        </a:xfrm>
        <a:prstGeom prst="rect">
          <a:avLst/>
        </a:prstGeom>
        <a:solidFill>
          <a:schemeClr val="accent3">
            <a:lumMod val="50000"/>
          </a:schemeClr>
        </a:solidFill>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a:p>
          <a:pPr algn="ctr"/>
          <a:r>
            <a:rPr lang="es-ES" sz="1000" b="1"/>
            <a:t>INGRESOS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xdr:row>
      <xdr:rowOff>0</xdr:rowOff>
    </xdr:from>
    <xdr:to>
      <xdr:col>10</xdr:col>
      <xdr:colOff>695325</xdr:colOff>
      <xdr:row>12</xdr:row>
      <xdr:rowOff>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13</xdr:row>
      <xdr:rowOff>266699</xdr:rowOff>
    </xdr:from>
    <xdr:to>
      <xdr:col>10</xdr:col>
      <xdr:colOff>685800</xdr:colOff>
      <xdr:row>92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93</xdr:row>
      <xdr:rowOff>266699</xdr:rowOff>
    </xdr:from>
    <xdr:to>
      <xdr:col>10</xdr:col>
      <xdr:colOff>704850</xdr:colOff>
      <xdr:row>99</xdr:row>
      <xdr:rowOff>0</xdr:rowOff>
    </xdr:to>
    <xdr:graphicFrame macro="">
      <xdr:nvGraphicFramePr>
        <xdr:cNvPr id="4" name="3 Gráfico">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63500</xdr:colOff>
      <xdr:row>2</xdr:row>
      <xdr:rowOff>52939</xdr:rowOff>
    </xdr:from>
    <xdr:to>
      <xdr:col>5</xdr:col>
      <xdr:colOff>963084</xdr:colOff>
      <xdr:row>2</xdr:row>
      <xdr:rowOff>190500</xdr:rowOff>
    </xdr:to>
    <xdr:sp macro="[0]!Macro2" textlink="">
      <xdr:nvSpPr>
        <xdr:cNvPr id="2" name="1 CuadroTexto">
          <a:extLst>
            <a:ext uri="{FF2B5EF4-FFF2-40B4-BE49-F238E27FC236}">
              <a16:creationId xmlns:a16="http://schemas.microsoft.com/office/drawing/2014/main" id="{00000000-0008-0000-0400-000002000000}"/>
            </a:ext>
          </a:extLst>
        </xdr:cNvPr>
        <xdr:cNvSpPr txBox="1"/>
      </xdr:nvSpPr>
      <xdr:spPr>
        <a:xfrm>
          <a:off x="4321175" y="719689"/>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2</xdr:col>
      <xdr:colOff>1280583</xdr:colOff>
      <xdr:row>1</xdr:row>
      <xdr:rowOff>133354</xdr:rowOff>
    </xdr:from>
    <xdr:to>
      <xdr:col>2</xdr:col>
      <xdr:colOff>2444751</xdr:colOff>
      <xdr:row>2</xdr:row>
      <xdr:rowOff>80415</xdr:rowOff>
    </xdr:to>
    <xdr:sp macro="[0]!Macro6" textlink="">
      <xdr:nvSpPr>
        <xdr:cNvPr id="4" name="3 CuadroTexto">
          <a:extLst>
            <a:ext uri="{FF2B5EF4-FFF2-40B4-BE49-F238E27FC236}">
              <a16:creationId xmlns:a16="http://schemas.microsoft.com/office/drawing/2014/main" id="{00000000-0008-0000-0400-000004000000}"/>
            </a:ext>
          </a:extLst>
        </xdr:cNvPr>
        <xdr:cNvSpPr txBox="1"/>
      </xdr:nvSpPr>
      <xdr:spPr>
        <a:xfrm>
          <a:off x="1613958" y="609604"/>
          <a:ext cx="1164168" cy="137561"/>
        </a:xfrm>
        <a:prstGeom prst="rect">
          <a:avLst/>
        </a:prstGeom>
        <a:solidFill>
          <a:schemeClr val="accent5">
            <a:lumMod val="75000"/>
          </a:schemeClr>
        </a:soli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3</xdr:col>
      <xdr:colOff>52920</xdr:colOff>
      <xdr:row>0</xdr:row>
      <xdr:rowOff>201079</xdr:rowOff>
    </xdr:from>
    <xdr:to>
      <xdr:col>3</xdr:col>
      <xdr:colOff>222254</xdr:colOff>
      <xdr:row>2</xdr:row>
      <xdr:rowOff>211658</xdr:rowOff>
    </xdr:to>
    <xdr:sp macro="[0]!Macro5" textlink="">
      <xdr:nvSpPr>
        <xdr:cNvPr id="9" name="8 CuadroTexto">
          <a:extLst>
            <a:ext uri="{FF2B5EF4-FFF2-40B4-BE49-F238E27FC236}">
              <a16:creationId xmlns:a16="http://schemas.microsoft.com/office/drawing/2014/main" id="{00000000-0008-0000-0400-000009000000}"/>
            </a:ext>
          </a:extLst>
        </xdr:cNvPr>
        <xdr:cNvSpPr txBox="1"/>
      </xdr:nvSpPr>
      <xdr:spPr>
        <a:xfrm rot="16200000">
          <a:off x="3799422" y="455077"/>
          <a:ext cx="677329" cy="169334"/>
        </a:xfrm>
        <a:prstGeom prst="rect">
          <a:avLst/>
        </a:prstGeom>
        <a:solidFill>
          <a:schemeClr val="accent4">
            <a:lumMod val="75000"/>
          </a:schemeClr>
        </a:solidFill>
        <a:ln/>
      </xdr:spPr>
      <xdr:style>
        <a:lnRef idx="0">
          <a:schemeClr val="accent3"/>
        </a:lnRef>
        <a:fillRef idx="3">
          <a:schemeClr val="accent3"/>
        </a:fillRef>
        <a:effectRef idx="3">
          <a:schemeClr val="accent3"/>
        </a:effectRef>
        <a:fontRef idx="minor">
          <a:schemeClr val="lt1"/>
        </a:fontRef>
      </xdr:style>
      <xdr:txBody>
        <a:bodyPr wrap="square" rtlCol="0" anchor="ctr"/>
        <a:lstStyle/>
        <a:p>
          <a:pPr algn="ctr"/>
          <a:r>
            <a:rPr lang="es-ES" sz="800" b="1" baseline="0">
              <a:solidFill>
                <a:schemeClr val="bg1"/>
              </a:solidFill>
            </a:rPr>
            <a:t>CATÁLOGO</a:t>
          </a:r>
          <a:endParaRPr lang="es-ES" sz="800" b="1">
            <a:solidFill>
              <a:schemeClr val="bg1"/>
            </a:solidFill>
          </a:endParaRPr>
        </a:p>
      </xdr:txBody>
    </xdr:sp>
    <xdr:clientData/>
  </xdr:twoCellAnchor>
  <xdr:twoCellAnchor editAs="oneCell">
    <xdr:from>
      <xdr:col>2</xdr:col>
      <xdr:colOff>3152775</xdr:colOff>
      <xdr:row>0</xdr:row>
      <xdr:rowOff>247650</xdr:rowOff>
    </xdr:from>
    <xdr:to>
      <xdr:col>2</xdr:col>
      <xdr:colOff>3152775</xdr:colOff>
      <xdr:row>1</xdr:row>
      <xdr:rowOff>123825</xdr:rowOff>
    </xdr:to>
    <xdr:pic>
      <xdr:nvPicPr>
        <xdr:cNvPr id="10" name="Picture 3" descr="C:\Documents and Settings\mfv-dt\Configuración local\Archivos temporales de Internet\Content.IE5\G9YBWLQB\MC900434750[2].png">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oneCell">
    <xdr:from>
      <xdr:col>2</xdr:col>
      <xdr:colOff>2931584</xdr:colOff>
      <xdr:row>0</xdr:row>
      <xdr:rowOff>211665</xdr:rowOff>
    </xdr:from>
    <xdr:to>
      <xdr:col>2</xdr:col>
      <xdr:colOff>3486368</xdr:colOff>
      <xdr:row>2</xdr:row>
      <xdr:rowOff>87506</xdr:rowOff>
    </xdr:to>
    <xdr:pic>
      <xdr:nvPicPr>
        <xdr:cNvPr id="11" name="10 Imagen">
          <a:hlinkClick xmlns:r="http://schemas.openxmlformats.org/officeDocument/2006/relationships" r:id="rId2"/>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3" cstate="print"/>
        <a:stretch>
          <a:fillRect/>
        </a:stretch>
      </xdr:blipFill>
      <xdr:spPr>
        <a:xfrm>
          <a:off x="3630084" y="211665"/>
          <a:ext cx="554784" cy="542591"/>
        </a:xfrm>
        <a:prstGeom prst="rect">
          <a:avLst/>
        </a:prstGeom>
      </xdr:spPr>
    </xdr:pic>
    <xdr:clientData/>
  </xdr:twoCellAnchor>
  <xdr:twoCellAnchor>
    <xdr:from>
      <xdr:col>6</xdr:col>
      <xdr:colOff>47625</xdr:colOff>
      <xdr:row>2</xdr:row>
      <xdr:rowOff>47625</xdr:rowOff>
    </xdr:from>
    <xdr:to>
      <xdr:col>7</xdr:col>
      <xdr:colOff>947209</xdr:colOff>
      <xdr:row>2</xdr:row>
      <xdr:rowOff>185186</xdr:rowOff>
    </xdr:to>
    <xdr:sp macro="[0]!Macro2" textlink="">
      <xdr:nvSpPr>
        <xdr:cNvPr id="13" name="12 CuadroTexto">
          <a:extLst>
            <a:ext uri="{FF2B5EF4-FFF2-40B4-BE49-F238E27FC236}">
              <a16:creationId xmlns:a16="http://schemas.microsoft.com/office/drawing/2014/main" id="{00000000-0008-0000-0400-00000D000000}"/>
            </a:ext>
          </a:extLst>
        </xdr:cNvPr>
        <xdr:cNvSpPr txBox="1"/>
      </xdr:nvSpPr>
      <xdr:spPr>
        <a:xfrm>
          <a:off x="59245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8</xdr:col>
      <xdr:colOff>47625</xdr:colOff>
      <xdr:row>2</xdr:row>
      <xdr:rowOff>47625</xdr:rowOff>
    </xdr:from>
    <xdr:to>
      <xdr:col>9</xdr:col>
      <xdr:colOff>947209</xdr:colOff>
      <xdr:row>2</xdr:row>
      <xdr:rowOff>185186</xdr:rowOff>
    </xdr:to>
    <xdr:sp macro="[0]!Macro2" textlink="">
      <xdr:nvSpPr>
        <xdr:cNvPr id="14" name="13 CuadroTexto">
          <a:extLst>
            <a:ext uri="{FF2B5EF4-FFF2-40B4-BE49-F238E27FC236}">
              <a16:creationId xmlns:a16="http://schemas.microsoft.com/office/drawing/2014/main" id="{00000000-0008-0000-0400-00000E000000}"/>
            </a:ext>
          </a:extLst>
        </xdr:cNvPr>
        <xdr:cNvSpPr txBox="1"/>
      </xdr:nvSpPr>
      <xdr:spPr>
        <a:xfrm>
          <a:off x="719137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10</xdr:col>
      <xdr:colOff>47625</xdr:colOff>
      <xdr:row>2</xdr:row>
      <xdr:rowOff>47625</xdr:rowOff>
    </xdr:from>
    <xdr:to>
      <xdr:col>11</xdr:col>
      <xdr:colOff>947209</xdr:colOff>
      <xdr:row>2</xdr:row>
      <xdr:rowOff>185186</xdr:rowOff>
    </xdr:to>
    <xdr:sp macro="[0]!Macro2" textlink="">
      <xdr:nvSpPr>
        <xdr:cNvPr id="15" name="14 CuadroTexto">
          <a:extLst>
            <a:ext uri="{FF2B5EF4-FFF2-40B4-BE49-F238E27FC236}">
              <a16:creationId xmlns:a16="http://schemas.microsoft.com/office/drawing/2014/main" id="{00000000-0008-0000-0400-00000F000000}"/>
            </a:ext>
          </a:extLst>
        </xdr:cNvPr>
        <xdr:cNvSpPr txBox="1"/>
      </xdr:nvSpPr>
      <xdr:spPr>
        <a:xfrm>
          <a:off x="845820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12</xdr:col>
      <xdr:colOff>47625</xdr:colOff>
      <xdr:row>2</xdr:row>
      <xdr:rowOff>47625</xdr:rowOff>
    </xdr:from>
    <xdr:to>
      <xdr:col>13</xdr:col>
      <xdr:colOff>947209</xdr:colOff>
      <xdr:row>2</xdr:row>
      <xdr:rowOff>185186</xdr:rowOff>
    </xdr:to>
    <xdr:sp macro="[0]!Macro2" textlink="">
      <xdr:nvSpPr>
        <xdr:cNvPr id="16" name="15 CuadroTexto">
          <a:extLst>
            <a:ext uri="{FF2B5EF4-FFF2-40B4-BE49-F238E27FC236}">
              <a16:creationId xmlns:a16="http://schemas.microsoft.com/office/drawing/2014/main" id="{00000000-0008-0000-0400-000010000000}"/>
            </a:ext>
          </a:extLst>
        </xdr:cNvPr>
        <xdr:cNvSpPr txBox="1"/>
      </xdr:nvSpPr>
      <xdr:spPr>
        <a:xfrm>
          <a:off x="9725025"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14</xdr:col>
      <xdr:colOff>47625</xdr:colOff>
      <xdr:row>2</xdr:row>
      <xdr:rowOff>47625</xdr:rowOff>
    </xdr:from>
    <xdr:to>
      <xdr:col>15</xdr:col>
      <xdr:colOff>947209</xdr:colOff>
      <xdr:row>2</xdr:row>
      <xdr:rowOff>185186</xdr:rowOff>
    </xdr:to>
    <xdr:sp macro="[0]!Macro2" textlink="">
      <xdr:nvSpPr>
        <xdr:cNvPr id="17" name="16 CuadroTexto">
          <a:extLst>
            <a:ext uri="{FF2B5EF4-FFF2-40B4-BE49-F238E27FC236}">
              <a16:creationId xmlns:a16="http://schemas.microsoft.com/office/drawing/2014/main" id="{00000000-0008-0000-0400-000011000000}"/>
            </a:ext>
          </a:extLst>
        </xdr:cNvPr>
        <xdr:cNvSpPr txBox="1"/>
      </xdr:nvSpPr>
      <xdr:spPr>
        <a:xfrm>
          <a:off x="10991850" y="714375"/>
          <a:ext cx="1166284"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xdr:colOff>
      <xdr:row>2</xdr:row>
      <xdr:rowOff>52939</xdr:rowOff>
    </xdr:from>
    <xdr:to>
      <xdr:col>4</xdr:col>
      <xdr:colOff>963084</xdr:colOff>
      <xdr:row>2</xdr:row>
      <xdr:rowOff>190500</xdr:rowOff>
    </xdr:to>
    <xdr:sp macro="[0]!Macro2" textlink="">
      <xdr:nvSpPr>
        <xdr:cNvPr id="6" name="5 CuadroTexto">
          <a:extLst>
            <a:ext uri="{FF2B5EF4-FFF2-40B4-BE49-F238E27FC236}">
              <a16:creationId xmlns:a16="http://schemas.microsoft.com/office/drawing/2014/main" id="{00000000-0008-0000-0500-000006000000}"/>
            </a:ext>
          </a:extLst>
        </xdr:cNvPr>
        <xdr:cNvSpPr txBox="1"/>
      </xdr:nvSpPr>
      <xdr:spPr>
        <a:xfrm>
          <a:off x="4296833" y="624439"/>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5</xdr:col>
      <xdr:colOff>52915</xdr:colOff>
      <xdr:row>2</xdr:row>
      <xdr:rowOff>52915</xdr:rowOff>
    </xdr:from>
    <xdr:to>
      <xdr:col>6</xdr:col>
      <xdr:colOff>952499</xdr:colOff>
      <xdr:row>2</xdr:row>
      <xdr:rowOff>190476</xdr:rowOff>
    </xdr:to>
    <xdr:sp macro="[0]!Macro2" textlink="">
      <xdr:nvSpPr>
        <xdr:cNvPr id="7" name="6 CuadroTexto">
          <a:extLst>
            <a:ext uri="{FF2B5EF4-FFF2-40B4-BE49-F238E27FC236}">
              <a16:creationId xmlns:a16="http://schemas.microsoft.com/office/drawing/2014/main" id="{00000000-0008-0000-0500-000007000000}"/>
            </a:ext>
          </a:extLst>
        </xdr:cNvPr>
        <xdr:cNvSpPr txBox="1"/>
      </xdr:nvSpPr>
      <xdr:spPr>
        <a:xfrm>
          <a:off x="555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xdr:col>
      <xdr:colOff>1280583</xdr:colOff>
      <xdr:row>1</xdr:row>
      <xdr:rowOff>133354</xdr:rowOff>
    </xdr:from>
    <xdr:to>
      <xdr:col>1</xdr:col>
      <xdr:colOff>2444751</xdr:colOff>
      <xdr:row>2</xdr:row>
      <xdr:rowOff>80415</xdr:rowOff>
    </xdr:to>
    <xdr:sp macro="[0]!Macro7" textlink="">
      <xdr:nvSpPr>
        <xdr:cNvPr id="8" name="7 CuadroTexto">
          <a:extLst>
            <a:ext uri="{FF2B5EF4-FFF2-40B4-BE49-F238E27FC236}">
              <a16:creationId xmlns:a16="http://schemas.microsoft.com/office/drawing/2014/main" id="{00000000-0008-0000-0500-000008000000}"/>
            </a:ext>
          </a:extLst>
        </xdr:cNvPr>
        <xdr:cNvSpPr txBox="1"/>
      </xdr:nvSpPr>
      <xdr:spPr>
        <a:xfrm>
          <a:off x="1613958" y="609604"/>
          <a:ext cx="1164168" cy="137561"/>
        </a:xfrm>
        <a:prstGeom prst="rect">
          <a:avLst/>
        </a:prstGeom>
        <a:gradFill flip="none" rotWithShape="1">
          <a:gsLst>
            <a:gs pos="0">
              <a:srgbClr val="A15517"/>
            </a:gs>
            <a:gs pos="80000">
              <a:schemeClr val="accent6">
                <a:shade val="93000"/>
                <a:satMod val="130000"/>
              </a:schemeClr>
            </a:gs>
            <a:gs pos="100000">
              <a:schemeClr val="accent6">
                <a:shade val="94000"/>
                <a:satMod val="135000"/>
              </a:schemeClr>
            </a:gs>
          </a:gsLst>
          <a:lin ang="16200000" scaled="0"/>
          <a:tileRect/>
        </a:gradFill>
        <a:ln/>
      </xdr:spPr>
      <xdr:style>
        <a:lnRef idx="0">
          <a:schemeClr val="accent6"/>
        </a:lnRef>
        <a:fillRef idx="3">
          <a:schemeClr val="accent6"/>
        </a:fillRef>
        <a:effectRef idx="3">
          <a:schemeClr val="accent6"/>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7</xdr:col>
      <xdr:colOff>52915</xdr:colOff>
      <xdr:row>2</xdr:row>
      <xdr:rowOff>52915</xdr:rowOff>
    </xdr:from>
    <xdr:to>
      <xdr:col>8</xdr:col>
      <xdr:colOff>952499</xdr:colOff>
      <xdr:row>2</xdr:row>
      <xdr:rowOff>190476</xdr:rowOff>
    </xdr:to>
    <xdr:sp macro="[0]!Macro2" textlink="">
      <xdr:nvSpPr>
        <xdr:cNvPr id="5" name="4 CuadroTexto">
          <a:extLst>
            <a:ext uri="{FF2B5EF4-FFF2-40B4-BE49-F238E27FC236}">
              <a16:creationId xmlns:a16="http://schemas.microsoft.com/office/drawing/2014/main" id="{00000000-0008-0000-0500-000005000000}"/>
            </a:ext>
          </a:extLst>
        </xdr:cNvPr>
        <xdr:cNvSpPr txBox="1"/>
      </xdr:nvSpPr>
      <xdr:spPr>
        <a:xfrm>
          <a:off x="682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9</xdr:col>
      <xdr:colOff>52915</xdr:colOff>
      <xdr:row>2</xdr:row>
      <xdr:rowOff>52915</xdr:rowOff>
    </xdr:from>
    <xdr:to>
      <xdr:col>10</xdr:col>
      <xdr:colOff>952499</xdr:colOff>
      <xdr:row>2</xdr:row>
      <xdr:rowOff>190476</xdr:rowOff>
    </xdr:to>
    <xdr:sp macro="[0]!Macro2" textlink="">
      <xdr:nvSpPr>
        <xdr:cNvPr id="9" name="8 CuadroTexto">
          <a:extLst>
            <a:ext uri="{FF2B5EF4-FFF2-40B4-BE49-F238E27FC236}">
              <a16:creationId xmlns:a16="http://schemas.microsoft.com/office/drawing/2014/main" id="{00000000-0008-0000-0500-000009000000}"/>
            </a:ext>
          </a:extLst>
        </xdr:cNvPr>
        <xdr:cNvSpPr txBox="1"/>
      </xdr:nvSpPr>
      <xdr:spPr>
        <a:xfrm>
          <a:off x="809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11</xdr:col>
      <xdr:colOff>52915</xdr:colOff>
      <xdr:row>2</xdr:row>
      <xdr:rowOff>52915</xdr:rowOff>
    </xdr:from>
    <xdr:to>
      <xdr:col>12</xdr:col>
      <xdr:colOff>952499</xdr:colOff>
      <xdr:row>2</xdr:row>
      <xdr:rowOff>190476</xdr:rowOff>
    </xdr:to>
    <xdr:sp macro="[0]!Macro2" textlink="">
      <xdr:nvSpPr>
        <xdr:cNvPr id="10" name="9 CuadroTexto">
          <a:extLst>
            <a:ext uri="{FF2B5EF4-FFF2-40B4-BE49-F238E27FC236}">
              <a16:creationId xmlns:a16="http://schemas.microsoft.com/office/drawing/2014/main" id="{00000000-0008-0000-0500-00000A000000}"/>
            </a:ext>
          </a:extLst>
        </xdr:cNvPr>
        <xdr:cNvSpPr txBox="1"/>
      </xdr:nvSpPr>
      <xdr:spPr>
        <a:xfrm>
          <a:off x="936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13</xdr:col>
      <xdr:colOff>52915</xdr:colOff>
      <xdr:row>2</xdr:row>
      <xdr:rowOff>52915</xdr:rowOff>
    </xdr:from>
    <xdr:to>
      <xdr:col>14</xdr:col>
      <xdr:colOff>952499</xdr:colOff>
      <xdr:row>2</xdr:row>
      <xdr:rowOff>190476</xdr:rowOff>
    </xdr:to>
    <xdr:sp macro="[0]!Macro2" textlink="">
      <xdr:nvSpPr>
        <xdr:cNvPr id="11" name="10 CuadroTexto">
          <a:extLst>
            <a:ext uri="{FF2B5EF4-FFF2-40B4-BE49-F238E27FC236}">
              <a16:creationId xmlns:a16="http://schemas.microsoft.com/office/drawing/2014/main" id="{00000000-0008-0000-0500-00000B000000}"/>
            </a:ext>
          </a:extLst>
        </xdr:cNvPr>
        <xdr:cNvSpPr txBox="1"/>
      </xdr:nvSpPr>
      <xdr:spPr>
        <a:xfrm>
          <a:off x="10636248" y="624415"/>
          <a:ext cx="1164168" cy="137561"/>
        </a:xfrm>
        <a:prstGeom prst="rect">
          <a:avLst/>
        </a:prstGeom>
        <a:ln/>
      </xdr:spPr>
      <xdr:style>
        <a:lnRef idx="0">
          <a:schemeClr val="accent1"/>
        </a:lnRef>
        <a:fillRef idx="3">
          <a:schemeClr val="accent1"/>
        </a:fillRef>
        <a:effectRef idx="3">
          <a:schemeClr val="accent1"/>
        </a:effectRef>
        <a:fontRef idx="minor">
          <a:schemeClr val="lt1"/>
        </a:fontRef>
      </xdr:style>
      <xdr:txBody>
        <a:bodyPr wrap="square" rtlCol="0" anchor="ctr"/>
        <a:lstStyle/>
        <a:p>
          <a:pPr algn="ctr"/>
          <a:r>
            <a:rPr lang="es-ES" sz="900" b="1">
              <a:solidFill>
                <a:schemeClr val="bg1"/>
              </a:solidFill>
            </a:rPr>
            <a:t>VER</a:t>
          </a:r>
          <a:r>
            <a:rPr lang="es-ES" sz="900" b="1" baseline="0">
              <a:solidFill>
                <a:schemeClr val="bg1"/>
              </a:solidFill>
            </a:rPr>
            <a:t> CATÁLOGO</a:t>
          </a:r>
          <a:endParaRPr lang="es-ES" sz="900" b="1">
            <a:solidFill>
              <a:schemeClr val="bg1"/>
            </a:solidFill>
          </a:endParaRPr>
        </a:p>
      </xdr:txBody>
    </xdr:sp>
    <xdr:clientData/>
  </xdr:twoCellAnchor>
  <xdr:twoCellAnchor>
    <xdr:from>
      <xdr:col>2</xdr:col>
      <xdr:colOff>52920</xdr:colOff>
      <xdr:row>0</xdr:row>
      <xdr:rowOff>201079</xdr:rowOff>
    </xdr:from>
    <xdr:to>
      <xdr:col>2</xdr:col>
      <xdr:colOff>222254</xdr:colOff>
      <xdr:row>2</xdr:row>
      <xdr:rowOff>211658</xdr:rowOff>
    </xdr:to>
    <xdr:sp macro="[0]!Macro8" textlink="">
      <xdr:nvSpPr>
        <xdr:cNvPr id="12" name="11 CuadroTexto">
          <a:extLst>
            <a:ext uri="{FF2B5EF4-FFF2-40B4-BE49-F238E27FC236}">
              <a16:creationId xmlns:a16="http://schemas.microsoft.com/office/drawing/2014/main" id="{00000000-0008-0000-0500-00000C000000}"/>
            </a:ext>
          </a:extLst>
        </xdr:cNvPr>
        <xdr:cNvSpPr txBox="1"/>
      </xdr:nvSpPr>
      <xdr:spPr>
        <a:xfrm rot="16200000">
          <a:off x="3810005" y="455077"/>
          <a:ext cx="677329" cy="169334"/>
        </a:xfrm>
        <a:prstGeom prst="rect">
          <a:avLst/>
        </a:prstGeom>
        <a:gradFill>
          <a:gsLst>
            <a:gs pos="0">
              <a:srgbClr val="41531D"/>
            </a:gs>
            <a:gs pos="80000">
              <a:schemeClr val="accent3">
                <a:shade val="93000"/>
                <a:satMod val="130000"/>
              </a:schemeClr>
            </a:gs>
            <a:gs pos="100000">
              <a:schemeClr val="accent3">
                <a:shade val="94000"/>
                <a:satMod val="135000"/>
              </a:schemeClr>
            </a:gs>
          </a:gsLst>
        </a:gradFill>
        <a:ln/>
      </xdr:spPr>
      <xdr:style>
        <a:lnRef idx="0">
          <a:schemeClr val="accent3"/>
        </a:lnRef>
        <a:fillRef idx="3">
          <a:schemeClr val="accent3"/>
        </a:fillRef>
        <a:effectRef idx="3">
          <a:schemeClr val="accent3"/>
        </a:effectRef>
        <a:fontRef idx="minor">
          <a:schemeClr val="lt1"/>
        </a:fontRef>
      </xdr:style>
      <xdr:txBody>
        <a:bodyPr wrap="square" rtlCol="0" anchor="ctr"/>
        <a:lstStyle/>
        <a:p>
          <a:pPr algn="ctr"/>
          <a:r>
            <a:rPr lang="es-ES" sz="800" b="1" baseline="0">
              <a:solidFill>
                <a:schemeClr val="bg1"/>
              </a:solidFill>
            </a:rPr>
            <a:t>CATÁLOGO</a:t>
          </a:r>
          <a:endParaRPr lang="es-ES" sz="800" b="1">
            <a:solidFill>
              <a:schemeClr val="bg1"/>
            </a:solidFill>
          </a:endParaRPr>
        </a:p>
      </xdr:txBody>
    </xdr:sp>
    <xdr:clientData/>
  </xdr:twoCellAnchor>
  <xdr:twoCellAnchor editAs="oneCell">
    <xdr:from>
      <xdr:col>1</xdr:col>
      <xdr:colOff>3152775</xdr:colOff>
      <xdr:row>0</xdr:row>
      <xdr:rowOff>247650</xdr:rowOff>
    </xdr:from>
    <xdr:to>
      <xdr:col>1</xdr:col>
      <xdr:colOff>3505200</xdr:colOff>
      <xdr:row>1</xdr:row>
      <xdr:rowOff>123825</xdr:rowOff>
    </xdr:to>
    <xdr:pic>
      <xdr:nvPicPr>
        <xdr:cNvPr id="1027" name="Picture 3" descr="C:\Documents and Settings\mfv-dt\Configuración local\Archivos temporales de Internet\Content.IE5\G9YBWLQB\MC900434750[2].png">
          <a:hlinkClick xmlns:r="http://schemas.openxmlformats.org/officeDocument/2006/relationships" r:id="rId1"/>
          <a:extLst>
            <a:ext uri="{FF2B5EF4-FFF2-40B4-BE49-F238E27FC236}">
              <a16:creationId xmlns:a16="http://schemas.microsoft.com/office/drawing/2014/main" id="{00000000-0008-0000-0500-000003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180975</xdr:colOff>
      <xdr:row>1</xdr:row>
      <xdr:rowOff>0</xdr:rowOff>
    </xdr:from>
    <xdr:to>
      <xdr:col>6</xdr:col>
      <xdr:colOff>781050</xdr:colOff>
      <xdr:row>1</xdr:row>
      <xdr:rowOff>0</xdr:rowOff>
    </xdr:to>
    <xdr:sp macro="" textlink="">
      <xdr:nvSpPr>
        <xdr:cNvPr id="2" name="WordArt 1">
          <a:extLst>
            <a:ext uri="{FF2B5EF4-FFF2-40B4-BE49-F238E27FC236}">
              <a16:creationId xmlns:a16="http://schemas.microsoft.com/office/drawing/2014/main" id="{00000000-0008-0000-0600-000002000000}"/>
            </a:ext>
          </a:extLst>
        </xdr:cNvPr>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7</xdr:col>
      <xdr:colOff>228600</xdr:colOff>
      <xdr:row>1</xdr:row>
      <xdr:rowOff>0</xdr:rowOff>
    </xdr:from>
    <xdr:to>
      <xdr:col>7</xdr:col>
      <xdr:colOff>666750</xdr:colOff>
      <xdr:row>1</xdr:row>
      <xdr:rowOff>0</xdr:rowOff>
    </xdr:to>
    <xdr:sp macro="" textlink="">
      <xdr:nvSpPr>
        <xdr:cNvPr id="3" name="WordArt 2">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3" textlink="">
      <xdr:nvSpPr>
        <xdr:cNvPr id="2" name="1 CuadroTexto">
          <a:extLst>
            <a:ext uri="{FF2B5EF4-FFF2-40B4-BE49-F238E27FC236}">
              <a16:creationId xmlns:a16="http://schemas.microsoft.com/office/drawing/2014/main" id="{00000000-0008-0000-0A00-000002000000}"/>
            </a:ext>
          </a:extLst>
        </xdr:cNvPr>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5381625</xdr:colOff>
      <xdr:row>0</xdr:row>
      <xdr:rowOff>95250</xdr:rowOff>
    </xdr:from>
    <xdr:to>
      <xdr:col>3</xdr:col>
      <xdr:colOff>6134100</xdr:colOff>
      <xdr:row>0</xdr:row>
      <xdr:rowOff>276225</xdr:rowOff>
    </xdr:to>
    <xdr:sp macro="[0]!Macro3" textlink="">
      <xdr:nvSpPr>
        <xdr:cNvPr id="2" name="1 CuadroTexto">
          <a:extLst>
            <a:ext uri="{FF2B5EF4-FFF2-40B4-BE49-F238E27FC236}">
              <a16:creationId xmlns:a16="http://schemas.microsoft.com/office/drawing/2014/main" id="{00000000-0008-0000-0B00-000002000000}"/>
            </a:ext>
          </a:extLst>
        </xdr:cNvPr>
        <xdr:cNvSpPr txBox="1"/>
      </xdr:nvSpPr>
      <xdr:spPr>
        <a:xfrm>
          <a:off x="9658350"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5562600</xdr:colOff>
      <xdr:row>0</xdr:row>
      <xdr:rowOff>104775</xdr:rowOff>
    </xdr:from>
    <xdr:to>
      <xdr:col>2</xdr:col>
      <xdr:colOff>6315075</xdr:colOff>
      <xdr:row>0</xdr:row>
      <xdr:rowOff>285750</xdr:rowOff>
    </xdr:to>
    <xdr:sp macro="[0]!Macro4" textlink="">
      <xdr:nvSpPr>
        <xdr:cNvPr id="2" name="1 CuadroTexto">
          <a:extLst>
            <a:ext uri="{FF2B5EF4-FFF2-40B4-BE49-F238E27FC236}">
              <a16:creationId xmlns:a16="http://schemas.microsoft.com/office/drawing/2014/main" id="{00000000-0008-0000-0C00-000002000000}"/>
            </a:ext>
          </a:extLst>
        </xdr:cNvPr>
        <xdr:cNvSpPr txBox="1"/>
      </xdr:nvSpPr>
      <xdr:spPr>
        <a:xfrm>
          <a:off x="9601200" y="104775"/>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5715000</xdr:colOff>
      <xdr:row>0</xdr:row>
      <xdr:rowOff>95250</xdr:rowOff>
    </xdr:from>
    <xdr:to>
      <xdr:col>2</xdr:col>
      <xdr:colOff>6467475</xdr:colOff>
      <xdr:row>0</xdr:row>
      <xdr:rowOff>276225</xdr:rowOff>
    </xdr:to>
    <xdr:sp macro="[0]!Macro4" textlink="">
      <xdr:nvSpPr>
        <xdr:cNvPr id="3" name="2 CuadroTexto">
          <a:extLst>
            <a:ext uri="{FF2B5EF4-FFF2-40B4-BE49-F238E27FC236}">
              <a16:creationId xmlns:a16="http://schemas.microsoft.com/office/drawing/2014/main" id="{00000000-0008-0000-0D00-000003000000}"/>
            </a:ext>
          </a:extLst>
        </xdr:cNvPr>
        <xdr:cNvSpPr txBox="1"/>
      </xdr:nvSpPr>
      <xdr:spPr>
        <a:xfrm>
          <a:off x="9725025" y="95250"/>
          <a:ext cx="752475" cy="180975"/>
        </a:xfrm>
        <a:prstGeom prst="rect">
          <a:avLst/>
        </a:prstGeom>
        <a:ln/>
      </xdr:spPr>
      <xdr:style>
        <a:lnRef idx="0">
          <a:schemeClr val="accent2"/>
        </a:lnRef>
        <a:fillRef idx="3">
          <a:schemeClr val="accent2"/>
        </a:fillRef>
        <a:effectRef idx="3">
          <a:schemeClr val="accent2"/>
        </a:effectRef>
        <a:fontRef idx="minor">
          <a:schemeClr val="lt1"/>
        </a:fontRef>
      </xdr:style>
      <xdr:txBody>
        <a:bodyPr wrap="square" rtlCol="0" anchor="ctr"/>
        <a:lstStyle/>
        <a:p>
          <a:pPr algn="ctr"/>
          <a:r>
            <a:rPr lang="es-ES" sz="1000" b="1"/>
            <a:t>REGRESAR</a:t>
          </a:r>
        </a:p>
      </xdr:txBody>
    </xdr:sp>
    <xdr:clientData/>
  </xdr:twoCellAnchor>
</xdr:wsDr>
</file>

<file path=xl/tables/table1.xml><?xml version="1.0" encoding="utf-8"?>
<table xmlns="http://schemas.openxmlformats.org/spreadsheetml/2006/main" id="7" name="Tabla7" displayName="Tabla7" ref="A3:D13" totalsRowShown="0" dataDxfId="2026">
  <tableColumns count="4">
    <tableColumn id="1" name="R" dataDxfId="2025"/>
    <tableColumn id="2" name="Descripción" dataDxfId="2024"/>
    <tableColumn id="3" name="Estimación" dataDxfId="2023">
      <calculatedColumnFormula>'I-TI'!D346</calculatedColumnFormula>
    </tableColumn>
    <tableColumn id="4" name="Distribución" dataDxfId="2022">
      <calculatedColumnFormula>'I-TI'!E346</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6" name="Tabla6" displayName="Tabla6" ref="A1:D338" totalsRowShown="0" headerRowDxfId="22" dataDxfId="20" headerRowBorderDxfId="21" tableBorderDxfId="19">
  <tableColumns count="4">
    <tableColumn id="1" name="RT" dataDxfId="18"/>
    <tableColumn id="2" name="LI" dataDxfId="17"/>
    <tableColumn id="3" name="Descripción" dataDxfId="16"/>
    <tableColumn id="4" name="Definición" dataDxfId="15"/>
  </tableColumns>
  <tableStyleInfo name="TableStyleLight20" showFirstColumn="0" showLastColumn="0" showRowStripes="1" showColumnStripes="0"/>
</table>
</file>

<file path=xl/tables/table11.xml><?xml version="1.0" encoding="utf-8"?>
<table xmlns="http://schemas.openxmlformats.org/spreadsheetml/2006/main" id="1" name="Tabla1" displayName="Tabla1" ref="A1:C417" headerRowDxfId="14">
  <tableColumns count="3">
    <tableColumn id="1" name="OG" totalsRowLabel="Total" dataDxfId="13" totalsRowDxfId="12"/>
    <tableColumn id="2" name="Descripción" dataDxfId="11" totalsRowDxfId="10"/>
    <tableColumn id="3" name="Definición" totalsRowFunction="count" dataDxfId="9" totalsRowDxfId="8"/>
  </tableColumns>
  <tableStyleInfo name="TableStyleLight21" showFirstColumn="0" showLastColumn="0" showRowStripes="1" showColumnStripes="0"/>
</table>
</file>

<file path=xl/tables/table12.xml><?xml version="1.0" encoding="utf-8"?>
<table xmlns="http://schemas.openxmlformats.org/spreadsheetml/2006/main" id="3" name="Tabla3" displayName="Tabla3" ref="A1:C4" totalsRowShown="0" headerRowDxfId="7">
  <tableColumns count="3">
    <tableColumn id="1" name="TG" dataDxfId="6"/>
    <tableColumn id="2" name="Descripción" dataDxfId="5"/>
    <tableColumn id="3" name="Definición" dataDxfId="4"/>
  </tableColumns>
  <tableStyleInfo name="TableStyleLight18" showFirstColumn="0" showLastColumn="0" showRowStripes="1" showColumnStripes="0"/>
</table>
</file>

<file path=xl/tables/table13.xml><?xml version="1.0" encoding="utf-8"?>
<table xmlns="http://schemas.openxmlformats.org/spreadsheetml/2006/main" id="4" name="Tabla4" displayName="Tabla4" ref="A1:C77" totalsRowShown="0" headerRowDxfId="3">
  <tableColumns count="3">
    <tableColumn id="4" name="OR" dataDxfId="2"/>
    <tableColumn id="2" name="Descripción" dataDxfId="1"/>
    <tableColumn id="3" name="Definición" dataDxfId="0"/>
  </tableColumns>
  <tableStyleInfo name="TableStyleLight16" showFirstColumn="0" showLastColumn="0" showRowStripes="1" showColumnStripes="0"/>
</table>
</file>

<file path=xl/tables/table2.xml><?xml version="1.0" encoding="utf-8"?>
<table xmlns="http://schemas.openxmlformats.org/spreadsheetml/2006/main" id="8" name="Tabla8" displayName="Tabla8" ref="A18:D25" totalsRowShown="0" dataDxfId="2021">
  <tableColumns count="4">
    <tableColumn id="1" name="T" dataDxfId="2020"/>
    <tableColumn id="2" name="Descripción" dataDxfId="2019"/>
    <tableColumn id="3" name="Estimación" dataDxfId="2018">
      <calculatedColumnFormula>'I-TI'!D359</calculatedColumnFormula>
    </tableColumn>
    <tableColumn id="4" name="Distribución" dataDxfId="2017">
      <calculatedColumnFormula>'I-TI'!E359</calculatedColumnFormula>
    </tableColumn>
  </tableColumns>
  <tableStyleInfo name="TableStyleLight9" showFirstColumn="0" showLastColumn="0" showRowStripes="1" showColumnStripes="0"/>
</table>
</file>

<file path=xl/tables/table3.xml><?xml version="1.0" encoding="utf-8"?>
<table xmlns="http://schemas.openxmlformats.org/spreadsheetml/2006/main" id="9" name="Tabla9" displayName="Tabla9" ref="A30:D34" totalsRowShown="0" dataDxfId="2016">
  <tableColumns count="4">
    <tableColumn id="1" name="TI" dataDxfId="2015"/>
    <tableColumn id="2" name="Descripción" dataDxfId="2014"/>
    <tableColumn id="3" name="Estimación" dataDxfId="2013">
      <calculatedColumnFormula>'I-TI'!D368</calculatedColumnFormula>
    </tableColumn>
    <tableColumn id="4" name="Distribución" dataDxfId="2012">
      <calculatedColumnFormula>'I-TI'!E368</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10" name="Tabla10" displayName="Tabla10" ref="A38:D109" totalsRowShown="0" dataDxfId="2011">
  <tableColumns count="4">
    <tableColumn id="1" name="OR" dataDxfId="2010"/>
    <tableColumn id="2" name="Descripción" dataDxfId="2009"/>
    <tableColumn id="3" name="Estimación" dataDxfId="2008">
      <calculatedColumnFormula>'I-TI'!D373</calculatedColumnFormula>
    </tableColumn>
    <tableColumn id="4" name="Distribución" dataDxfId="2007">
      <calculatedColumnFormula>'I-TI'!E373</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14" name="Tabla14" displayName="Tabla14" ref="B2:E12" headerRowDxfId="2006" tableBorderDxfId="2005">
  <tableColumns count="4">
    <tableColumn id="1" name="C" totalsRowLabel="Total" dataDxfId="2004" totalsRowDxfId="2003"/>
    <tableColumn id="2" name="Descripción" dataDxfId="2002" totalsRowDxfId="2001"/>
    <tableColumn id="3" name="Estimación" dataDxfId="2000"/>
    <tableColumn id="4" name="Distribución" totalsRowFunction="count" dataDxfId="1999"/>
  </tableColumns>
  <tableStyleInfo name="TableStyleLight11" showFirstColumn="0" showLastColumn="0" showRowStripes="1" showColumnStripes="0"/>
</table>
</file>

<file path=xl/tables/table6.xml><?xml version="1.0" encoding="utf-8"?>
<table xmlns="http://schemas.openxmlformats.org/spreadsheetml/2006/main" id="15" name="Tabla15" displayName="Tabla15" ref="B15:E92" totalsRowShown="0" tableBorderDxfId="1998">
  <tableColumns count="4">
    <tableColumn id="1" name="C" dataDxfId="1997"/>
    <tableColumn id="2" name="Descripción" dataDxfId="1996"/>
    <tableColumn id="3" name="Estimación"/>
    <tableColumn id="4" name="Distribución"/>
  </tableColumns>
  <tableStyleInfo name="TableStyleLight11" showFirstColumn="0" showLastColumn="0" showRowStripes="1" showColumnStripes="0"/>
</table>
</file>

<file path=xl/tables/table7.xml><?xml version="1.0" encoding="utf-8"?>
<table xmlns="http://schemas.openxmlformats.org/spreadsheetml/2006/main" id="16" name="Tabla16" displayName="Tabla16" ref="B95:E99" totalsRowShown="0" tableBorderDxfId="1995">
  <tableColumns count="4">
    <tableColumn id="1" name="C" dataDxfId="1994"/>
    <tableColumn id="2" name="Descripción" dataDxfId="1993"/>
    <tableColumn id="3" name="Estimación" dataDxfId="1992"/>
    <tableColumn id="4" name="Distribución" dataDxfId="1991"/>
  </tableColumns>
  <tableStyleInfo name="TableStyleLight11" showFirstColumn="0" showLastColumn="0" showRowStripes="1" showColumnStripes="0"/>
</table>
</file>

<file path=xl/tables/table8.xml><?xml version="1.0" encoding="utf-8"?>
<table xmlns="http://schemas.openxmlformats.org/spreadsheetml/2006/main" id="5" name="Tabla5" displayName="Tabla5" ref="A1:E34" totalsRowShown="0" headerRowDxfId="33" dataDxfId="32">
  <tableColumns count="5">
    <tableColumn id="1" name="F" dataDxfId="31"/>
    <tableColumn id="2" name="FN" dataDxfId="30"/>
    <tableColumn id="3" name="SF" dataDxfId="29"/>
    <tableColumn id="4" name="Descripción" dataDxfId="28"/>
    <tableColumn id="5" name="Definición" dataDxfId="27"/>
  </tableColumns>
  <tableStyleInfo name="TableStyleLight17" showFirstColumn="0" showLastColumn="0" showRowStripes="1" showColumnStripes="0"/>
</table>
</file>

<file path=xl/tables/table9.xml><?xml version="1.0" encoding="utf-8"?>
<table xmlns="http://schemas.openxmlformats.org/spreadsheetml/2006/main" id="2" name="Tabla33" displayName="Tabla33" ref="A1:C4" totalsRowShown="0" headerRowDxfId="26">
  <tableColumns count="3">
    <tableColumn id="1" name="TI" dataDxfId="25"/>
    <tableColumn id="2" name="Descripción" dataDxfId="24"/>
    <tableColumn id="3" name="Definición" dataDxfId="23"/>
  </tableColumns>
  <tableStyleInfo name="TableStyleLight1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5.v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comments" Target="../comments7.xml"/><Relationship Id="rId4"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3.bin"/><Relationship Id="rId5" Type="http://schemas.openxmlformats.org/officeDocument/2006/relationships/comments" Target="../comments8.xml"/><Relationship Id="rId4"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4.bin"/><Relationship Id="rId5" Type="http://schemas.openxmlformats.org/officeDocument/2006/relationships/comments" Target="../comments9.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5.bin"/><Relationship Id="rId5" Type="http://schemas.openxmlformats.org/officeDocument/2006/relationships/comments" Target="../comments10.xml"/><Relationship Id="rId4"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A15517"/>
  </sheetPr>
  <dimension ref="A1:BX155"/>
  <sheetViews>
    <sheetView topLeftCell="A112" workbookViewId="0">
      <selection activeCell="BB120" sqref="BB120:BW124"/>
    </sheetView>
  </sheetViews>
  <sheetFormatPr baseColWidth="10" defaultColWidth="0" defaultRowHeight="15" zeroHeight="1"/>
  <cols>
    <col min="1" max="1" width="0.85546875" style="181" customWidth="1"/>
    <col min="2" max="2" width="2.42578125" style="181" customWidth="1"/>
    <col min="3" max="3" width="0.85546875" style="181" customWidth="1"/>
    <col min="4" max="4" width="2.42578125" style="181" customWidth="1"/>
    <col min="5" max="5" width="0.85546875" style="181" customWidth="1"/>
    <col min="6" max="6" width="2.42578125" style="181" customWidth="1"/>
    <col min="7" max="7" width="0.85546875" style="181" customWidth="1"/>
    <col min="8" max="8" width="2.42578125" style="181" customWidth="1"/>
    <col min="9" max="9" width="0.85546875" style="181" customWidth="1"/>
    <col min="10" max="10" width="2.42578125" style="181" customWidth="1"/>
    <col min="11" max="11" width="0.85546875" style="181" customWidth="1"/>
    <col min="12" max="12" width="2.42578125" style="181" customWidth="1"/>
    <col min="13" max="13" width="0.85546875" style="181" customWidth="1"/>
    <col min="14" max="14" width="2.42578125" style="181" customWidth="1"/>
    <col min="15" max="15" width="0.85546875" style="181" customWidth="1"/>
    <col min="16" max="16" width="2.42578125" style="181" customWidth="1"/>
    <col min="17" max="17" width="0.85546875" style="181" customWidth="1"/>
    <col min="18" max="18" width="2.42578125" style="181" customWidth="1"/>
    <col min="19" max="19" width="0.85546875" style="181" customWidth="1"/>
    <col min="20" max="20" width="2.42578125" style="181" customWidth="1"/>
    <col min="21" max="21" width="0.85546875" style="181" customWidth="1"/>
    <col min="22" max="22" width="2.42578125" style="181" customWidth="1"/>
    <col min="23" max="23" width="0.85546875" style="181" customWidth="1"/>
    <col min="24" max="24" width="2.42578125" style="181" customWidth="1"/>
    <col min="25" max="25" width="0.85546875" style="181" customWidth="1"/>
    <col min="26" max="26" width="2.42578125" style="181" customWidth="1"/>
    <col min="27" max="27" width="0.85546875" style="181" customWidth="1"/>
    <col min="28" max="28" width="2.42578125" style="181" customWidth="1"/>
    <col min="29" max="29" width="0.85546875" style="181" customWidth="1"/>
    <col min="30" max="30" width="2.42578125" style="181" customWidth="1"/>
    <col min="31" max="31" width="0.85546875" style="181" customWidth="1"/>
    <col min="32" max="32" width="2.42578125" style="181" customWidth="1"/>
    <col min="33" max="33" width="0.85546875" style="181" customWidth="1"/>
    <col min="34" max="34" width="2.42578125" style="181" customWidth="1"/>
    <col min="35" max="35" width="0.85546875" style="181" customWidth="1"/>
    <col min="36" max="36" width="2.42578125" style="181" customWidth="1"/>
    <col min="37" max="37" width="0.85546875" style="181" customWidth="1"/>
    <col min="38" max="38" width="2.42578125" style="181" customWidth="1"/>
    <col min="39" max="39" width="0.85546875" style="181" customWidth="1"/>
    <col min="40" max="40" width="2.42578125" style="181" customWidth="1"/>
    <col min="41" max="41" width="0.85546875" style="181" customWidth="1"/>
    <col min="42" max="42" width="2.42578125" style="181" customWidth="1"/>
    <col min="43" max="43" width="0.85546875" style="181" customWidth="1"/>
    <col min="44" max="44" width="2.42578125" style="181" customWidth="1"/>
    <col min="45" max="45" width="0.85546875" style="181" customWidth="1"/>
    <col min="46" max="46" width="2.42578125" style="181" customWidth="1"/>
    <col min="47" max="47" width="0.85546875" style="181" customWidth="1"/>
    <col min="48" max="48" width="2.42578125" style="181" customWidth="1"/>
    <col min="49" max="49" width="0.85546875" style="181" customWidth="1"/>
    <col min="50" max="50" width="2.42578125" style="181" customWidth="1"/>
    <col min="51" max="51" width="0.85546875" style="181" customWidth="1"/>
    <col min="52" max="52" width="2.42578125" style="181" customWidth="1"/>
    <col min="53" max="53" width="0.85546875" style="181" customWidth="1"/>
    <col min="54" max="54" width="2.42578125" style="181" customWidth="1"/>
    <col min="55" max="55" width="0.85546875" style="181" customWidth="1"/>
    <col min="56" max="56" width="2.42578125" style="181" customWidth="1"/>
    <col min="57" max="57" width="0.85546875" style="181" customWidth="1"/>
    <col min="58" max="58" width="2.42578125" style="181" customWidth="1"/>
    <col min="59" max="59" width="0.85546875" style="181" customWidth="1"/>
    <col min="60" max="60" width="2.42578125" style="181" customWidth="1"/>
    <col min="61" max="61" width="0.85546875" style="181" customWidth="1"/>
    <col min="62" max="62" width="2.42578125" style="181" customWidth="1"/>
    <col min="63" max="63" width="0.85546875" style="181" customWidth="1"/>
    <col min="64" max="64" width="2.42578125" style="181" customWidth="1"/>
    <col min="65" max="65" width="0.85546875" style="181" customWidth="1"/>
    <col min="66" max="66" width="2.42578125" style="181" customWidth="1"/>
    <col min="67" max="67" width="0.85546875" style="181" customWidth="1"/>
    <col min="68" max="68" width="2.42578125" style="181" customWidth="1"/>
    <col min="69" max="69" width="0.85546875" style="181" customWidth="1"/>
    <col min="70" max="70" width="2.42578125" style="181" customWidth="1"/>
    <col min="71" max="71" width="0.85546875" style="181" customWidth="1"/>
    <col min="72" max="72" width="2.42578125" style="181" customWidth="1"/>
    <col min="73" max="73" width="0.85546875" style="181" customWidth="1"/>
    <col min="74" max="74" width="2.42578125" style="181" customWidth="1"/>
    <col min="75" max="76" width="0.85546875" style="181" customWidth="1"/>
    <col min="77" max="16384" width="11.42578125" style="181" hidden="1"/>
  </cols>
  <sheetData>
    <row r="1" spans="1:76" ht="23.25">
      <c r="A1" s="179"/>
      <c r="B1" s="470" t="s">
        <v>1259</v>
      </c>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180"/>
      <c r="BX1" s="179"/>
    </row>
    <row r="2" spans="1:76" ht="20.25">
      <c r="A2" s="179"/>
      <c r="B2" s="471" t="s">
        <v>1260</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471"/>
      <c r="BR2" s="471"/>
      <c r="BS2" s="471"/>
      <c r="BT2" s="471"/>
      <c r="BU2" s="471"/>
      <c r="BV2" s="471"/>
      <c r="BW2" s="182"/>
      <c r="BX2" s="179"/>
    </row>
    <row r="3" spans="1:76" s="184" customFormat="1" ht="18.75" thickBot="1">
      <c r="A3" s="183"/>
      <c r="B3" s="472" t="s">
        <v>1329</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183"/>
    </row>
    <row r="4" spans="1:76" ht="24" thickBot="1">
      <c r="A4" s="179"/>
      <c r="B4" s="179"/>
      <c r="C4" s="179"/>
      <c r="D4" s="179"/>
      <c r="E4" s="179"/>
      <c r="F4" s="185" t="s">
        <v>1261</v>
      </c>
      <c r="G4" s="179"/>
      <c r="H4" s="473">
        <v>46</v>
      </c>
      <c r="I4" s="474"/>
      <c r="J4" s="474"/>
      <c r="K4" s="474"/>
      <c r="L4" s="475"/>
      <c r="M4" s="314"/>
      <c r="N4" s="314" t="s">
        <v>1330</v>
      </c>
      <c r="O4" s="314"/>
      <c r="P4" s="314"/>
      <c r="Q4" s="314"/>
      <c r="R4" s="314"/>
      <c r="S4" s="186"/>
      <c r="T4" s="179"/>
      <c r="U4" s="179"/>
      <c r="V4" s="179"/>
      <c r="W4" s="179"/>
      <c r="X4" s="179"/>
      <c r="Y4" s="179"/>
      <c r="Z4" s="179"/>
      <c r="AA4" s="495" t="s">
        <v>1461</v>
      </c>
      <c r="AB4" s="496"/>
      <c r="AC4" s="496"/>
      <c r="AD4" s="496"/>
      <c r="AE4" s="496"/>
      <c r="AF4" s="496"/>
      <c r="AG4" s="496"/>
      <c r="AH4" s="496"/>
      <c r="AI4" s="496"/>
      <c r="AJ4" s="496"/>
      <c r="AK4" s="496"/>
      <c r="AL4" s="496"/>
      <c r="AM4" s="496"/>
      <c r="AN4" s="496"/>
      <c r="AO4" s="496"/>
      <c r="AP4" s="496"/>
      <c r="AQ4" s="496"/>
      <c r="AR4" s="496"/>
      <c r="AS4" s="496"/>
      <c r="AT4" s="496"/>
      <c r="AU4" s="496"/>
      <c r="AV4" s="496"/>
      <c r="AW4" s="496"/>
      <c r="AX4" s="496"/>
      <c r="AY4" s="496"/>
      <c r="AZ4" s="496"/>
      <c r="BA4" s="496"/>
      <c r="BB4" s="496"/>
      <c r="BC4" s="496"/>
      <c r="BD4" s="496"/>
      <c r="BE4" s="496"/>
      <c r="BF4" s="496"/>
      <c r="BG4" s="496"/>
      <c r="BH4" s="496"/>
      <c r="BI4" s="496"/>
      <c r="BJ4" s="496"/>
      <c r="BK4" s="496"/>
      <c r="BL4" s="496"/>
      <c r="BM4" s="496"/>
      <c r="BN4" s="496"/>
      <c r="BO4" s="496"/>
      <c r="BP4" s="496"/>
      <c r="BQ4" s="496"/>
      <c r="BR4" s="496"/>
      <c r="BS4" s="497"/>
      <c r="BT4" s="179"/>
      <c r="BU4" s="179"/>
      <c r="BV4" s="179"/>
      <c r="BW4" s="179"/>
      <c r="BX4" s="179"/>
    </row>
    <row r="5" spans="1:76" ht="18">
      <c r="A5" s="179"/>
      <c r="B5" s="179"/>
      <c r="C5" s="179"/>
      <c r="D5" s="179"/>
      <c r="E5" s="179"/>
      <c r="F5" s="179"/>
      <c r="G5" s="179"/>
      <c r="H5" s="179"/>
      <c r="I5" s="179"/>
      <c r="J5" s="179"/>
      <c r="K5" s="179"/>
      <c r="L5" s="179"/>
      <c r="M5" s="179"/>
      <c r="N5" s="179"/>
      <c r="O5" s="179"/>
      <c r="P5" s="179"/>
      <c r="Q5" s="179"/>
      <c r="R5" s="187"/>
      <c r="S5" s="187"/>
      <c r="T5" s="187"/>
      <c r="U5" s="187"/>
      <c r="V5" s="187"/>
      <c r="W5" s="179"/>
      <c r="X5" s="179"/>
      <c r="Y5" s="179"/>
      <c r="Z5" s="179"/>
      <c r="AA5" s="179"/>
      <c r="AB5" s="179"/>
      <c r="AC5" s="179"/>
      <c r="AD5" s="179"/>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79"/>
      <c r="BQ5" s="179"/>
      <c r="BR5" s="179"/>
      <c r="BS5" s="179"/>
      <c r="BT5" s="179"/>
      <c r="BU5" s="179"/>
      <c r="BV5" s="179"/>
      <c r="BW5" s="179"/>
      <c r="BX5" s="179"/>
    </row>
    <row r="6" spans="1:76" ht="12.75" customHeight="1" thickBot="1">
      <c r="A6" s="179"/>
      <c r="B6" s="189" t="s">
        <v>1262</v>
      </c>
      <c r="C6" s="179"/>
      <c r="D6" s="179"/>
      <c r="E6" s="179"/>
      <c r="F6" s="179"/>
      <c r="G6" s="179"/>
      <c r="H6" s="179"/>
      <c r="I6" s="179"/>
      <c r="J6" s="179"/>
      <c r="K6" s="179"/>
      <c r="L6" s="179"/>
      <c r="M6" s="179"/>
      <c r="N6" s="179"/>
      <c r="O6" s="179"/>
      <c r="P6" s="179"/>
      <c r="Q6" s="179"/>
      <c r="R6" s="179"/>
      <c r="S6" s="179"/>
      <c r="T6" s="179"/>
      <c r="U6" s="179"/>
      <c r="V6" s="189"/>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79"/>
    </row>
    <row r="7" spans="1:76" ht="12.75" customHeight="1">
      <c r="A7" s="179"/>
      <c r="B7" s="191"/>
      <c r="C7" s="192"/>
      <c r="D7" s="192"/>
      <c r="E7" s="192"/>
      <c r="F7" s="192"/>
      <c r="G7" s="192"/>
      <c r="H7" s="192"/>
      <c r="I7" s="192"/>
      <c r="J7" s="192"/>
      <c r="K7" s="192"/>
      <c r="L7" s="192"/>
      <c r="M7" s="192"/>
      <c r="N7" s="192"/>
      <c r="O7" s="193"/>
      <c r="P7" s="193"/>
      <c r="Q7" s="193"/>
      <c r="R7" s="193"/>
      <c r="S7" s="193"/>
      <c r="T7" s="193"/>
      <c r="U7" s="193"/>
      <c r="V7" s="194"/>
      <c r="W7" s="192"/>
      <c r="X7" s="192"/>
      <c r="Y7" s="192"/>
      <c r="Z7" s="192"/>
      <c r="AA7" s="192"/>
      <c r="AB7" s="192"/>
      <c r="AC7" s="192"/>
      <c r="AD7" s="192"/>
      <c r="AE7" s="192"/>
      <c r="AF7" s="192"/>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5"/>
      <c r="BX7" s="179"/>
    </row>
    <row r="8" spans="1:76" ht="12.75" customHeight="1">
      <c r="A8" s="179"/>
      <c r="B8" s="196" t="s">
        <v>1263</v>
      </c>
      <c r="C8" s="197"/>
      <c r="D8" s="197"/>
      <c r="E8" s="197"/>
      <c r="F8" s="197"/>
      <c r="G8" s="197"/>
      <c r="H8" s="197"/>
      <c r="I8" s="197"/>
      <c r="J8" s="197"/>
      <c r="K8" s="197"/>
      <c r="L8" s="197"/>
      <c r="M8" s="197"/>
      <c r="N8" s="197"/>
      <c r="O8" s="198"/>
      <c r="P8" s="198"/>
      <c r="Q8" s="198"/>
      <c r="R8" s="198"/>
      <c r="S8" s="198"/>
      <c r="T8" s="198"/>
      <c r="U8" s="198"/>
      <c r="V8" s="199" t="s">
        <v>1264</v>
      </c>
      <c r="W8" s="197"/>
      <c r="X8" s="200"/>
      <c r="Y8" s="197"/>
      <c r="Z8" s="201"/>
      <c r="AA8" s="197"/>
      <c r="AB8" s="197"/>
      <c r="AC8" s="197"/>
      <c r="AD8" s="197"/>
      <c r="AE8" s="197"/>
      <c r="AF8" s="197"/>
      <c r="AG8" s="198"/>
      <c r="AH8" s="198"/>
      <c r="AI8" s="198"/>
      <c r="AJ8" s="198"/>
      <c r="AK8" s="198"/>
      <c r="AL8" s="198"/>
      <c r="AM8" s="202" t="s">
        <v>1265</v>
      </c>
      <c r="AN8" s="210">
        <v>1</v>
      </c>
      <c r="AO8" s="198"/>
      <c r="AP8" s="198"/>
      <c r="AQ8" s="198"/>
      <c r="AR8" s="198"/>
      <c r="AS8" s="198"/>
      <c r="AT8" s="198"/>
      <c r="AU8" s="198"/>
      <c r="AV8" s="198"/>
      <c r="AW8" s="198"/>
      <c r="AX8" s="198"/>
      <c r="AY8" s="198"/>
      <c r="AZ8" s="198"/>
      <c r="BA8" s="198"/>
      <c r="BB8" s="198"/>
      <c r="BC8" s="198"/>
      <c r="BD8" s="198"/>
      <c r="BE8" s="198"/>
      <c r="BF8" s="198"/>
      <c r="BG8" s="203"/>
      <c r="BH8" s="203" t="s">
        <v>1266</v>
      </c>
      <c r="BI8" s="198"/>
      <c r="BJ8" s="198"/>
      <c r="BK8" s="198"/>
      <c r="BL8" s="204" t="s">
        <v>1267</v>
      </c>
      <c r="BM8" s="198"/>
      <c r="BN8" s="198"/>
      <c r="BO8" s="198"/>
      <c r="BP8" s="198"/>
      <c r="BQ8" s="198"/>
      <c r="BR8" s="198"/>
      <c r="BS8" s="198"/>
      <c r="BT8" s="198"/>
      <c r="BU8" s="198"/>
      <c r="BV8" s="198"/>
      <c r="BW8" s="205"/>
      <c r="BX8" s="179"/>
    </row>
    <row r="9" spans="1:76" ht="12.75" customHeight="1">
      <c r="A9" s="179"/>
      <c r="B9" s="206"/>
      <c r="C9" s="198"/>
      <c r="D9" s="198"/>
      <c r="E9" s="198"/>
      <c r="F9" s="198"/>
      <c r="G9" s="198"/>
      <c r="H9" s="198"/>
      <c r="I9" s="198"/>
      <c r="J9" s="198"/>
      <c r="K9" s="198"/>
      <c r="L9" s="198"/>
      <c r="M9" s="198"/>
      <c r="N9" s="198"/>
      <c r="O9" s="198"/>
      <c r="P9" s="198"/>
      <c r="Q9" s="198"/>
      <c r="R9" s="198"/>
      <c r="S9" s="198"/>
      <c r="T9" s="198"/>
      <c r="U9" s="198"/>
      <c r="V9" s="207"/>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205"/>
      <c r="BX9" s="179"/>
    </row>
    <row r="10" spans="1:76" ht="12.75" customHeight="1">
      <c r="A10" s="179"/>
      <c r="B10" s="206"/>
      <c r="C10" s="198"/>
      <c r="D10" s="198"/>
      <c r="E10" s="198"/>
      <c r="F10" s="198"/>
      <c r="G10" s="198"/>
      <c r="H10" s="198"/>
      <c r="I10" s="198"/>
      <c r="J10" s="198"/>
      <c r="K10" s="198"/>
      <c r="L10" s="202" t="s">
        <v>1268</v>
      </c>
      <c r="M10" s="476"/>
      <c r="N10" s="477"/>
      <c r="O10" s="477"/>
      <c r="P10" s="477"/>
      <c r="Q10" s="478"/>
      <c r="R10" s="208"/>
      <c r="S10" s="208"/>
      <c r="T10" s="208"/>
      <c r="U10" s="198"/>
      <c r="V10" s="207"/>
      <c r="W10" s="198"/>
      <c r="X10" s="198"/>
      <c r="Y10" s="198"/>
      <c r="Z10" s="198"/>
      <c r="AA10" s="198"/>
      <c r="AB10" s="198"/>
      <c r="AC10" s="198"/>
      <c r="AD10" s="202"/>
      <c r="AG10" s="198"/>
      <c r="AL10" s="202" t="s">
        <v>1269</v>
      </c>
      <c r="AM10" s="198"/>
      <c r="AN10" s="210"/>
      <c r="AO10" s="209">
        <v>100</v>
      </c>
      <c r="AP10" s="209"/>
      <c r="AQ10" s="209"/>
      <c r="AR10" s="202" t="s">
        <v>1261</v>
      </c>
      <c r="AS10" s="479"/>
      <c r="AT10" s="480"/>
      <c r="AU10" s="481"/>
      <c r="AV10" s="198"/>
      <c r="AW10" s="198"/>
      <c r="AX10" s="198"/>
      <c r="AY10" s="198"/>
      <c r="AZ10" s="198"/>
      <c r="BA10" s="198"/>
      <c r="BB10" s="198"/>
      <c r="BC10" s="198"/>
      <c r="BD10" s="198"/>
      <c r="BE10" s="198"/>
      <c r="BF10" s="202" t="s">
        <v>1270</v>
      </c>
      <c r="BG10" s="198"/>
      <c r="BH10" s="210">
        <v>1</v>
      </c>
      <c r="BI10" s="198"/>
      <c r="BJ10" s="198"/>
      <c r="BK10" s="198"/>
      <c r="BL10" s="204" t="s">
        <v>1271</v>
      </c>
      <c r="BM10" s="198"/>
      <c r="BN10" s="202"/>
      <c r="BO10" s="198"/>
      <c r="BP10" s="198"/>
      <c r="BQ10" s="198"/>
      <c r="BR10" s="209" t="s">
        <v>1272</v>
      </c>
      <c r="BS10" s="198"/>
      <c r="BT10" s="210">
        <v>1</v>
      </c>
      <c r="BU10" s="198"/>
      <c r="BV10" s="198"/>
      <c r="BW10" s="205"/>
      <c r="BX10" s="179"/>
    </row>
    <row r="11" spans="1:76" ht="12.75" customHeight="1">
      <c r="A11" s="179"/>
      <c r="B11" s="206"/>
      <c r="C11" s="198"/>
      <c r="D11" s="198"/>
      <c r="E11" s="198"/>
      <c r="F11" s="198"/>
      <c r="G11" s="198"/>
      <c r="H11" s="198"/>
      <c r="I11" s="198"/>
      <c r="J11" s="198"/>
      <c r="K11" s="198"/>
      <c r="L11" s="198"/>
      <c r="M11" s="198"/>
      <c r="N11" s="198"/>
      <c r="O11" s="198"/>
      <c r="P11" s="198"/>
      <c r="Q11" s="198"/>
      <c r="R11" s="198"/>
      <c r="S11" s="198"/>
      <c r="T11" s="198"/>
      <c r="U11" s="198"/>
      <c r="V11" s="207"/>
      <c r="W11" s="198"/>
      <c r="X11" s="198"/>
      <c r="Y11" s="198"/>
      <c r="Z11" s="198"/>
      <c r="AA11" s="198"/>
      <c r="AB11" s="198"/>
      <c r="AC11" s="198"/>
      <c r="AD11" s="198"/>
      <c r="AE11" s="198"/>
      <c r="AF11" s="198"/>
      <c r="AG11" s="198"/>
      <c r="AH11" s="179"/>
      <c r="AI11" s="179"/>
      <c r="AJ11" s="179"/>
      <c r="AK11" s="179"/>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205"/>
      <c r="BX11" s="179"/>
    </row>
    <row r="12" spans="1:76" ht="12.75" customHeight="1">
      <c r="A12" s="179"/>
      <c r="B12" s="206"/>
      <c r="C12" s="198"/>
      <c r="D12" s="198"/>
      <c r="E12" s="198"/>
      <c r="F12" s="198"/>
      <c r="G12" s="198"/>
      <c r="H12" s="198"/>
      <c r="I12" s="198"/>
      <c r="J12" s="198"/>
      <c r="K12" s="198"/>
      <c r="L12" s="202" t="s">
        <v>1273</v>
      </c>
      <c r="M12" s="501"/>
      <c r="N12" s="502"/>
      <c r="O12" s="502"/>
      <c r="P12" s="502"/>
      <c r="Q12" s="502"/>
      <c r="R12" s="502"/>
      <c r="S12" s="502"/>
      <c r="T12" s="503"/>
      <c r="U12" s="211"/>
      <c r="V12" s="207"/>
      <c r="W12" s="198"/>
      <c r="X12" s="198"/>
      <c r="Y12" s="198"/>
      <c r="Z12" s="198"/>
      <c r="AA12" s="198"/>
      <c r="AB12" s="198"/>
      <c r="AC12" s="198"/>
      <c r="AD12" s="202"/>
      <c r="AE12" s="198"/>
      <c r="AF12" s="198"/>
      <c r="AG12" s="198"/>
      <c r="AH12" s="179"/>
      <c r="AI12" s="179"/>
      <c r="AJ12" s="179"/>
      <c r="AK12" s="179"/>
      <c r="AL12" s="198"/>
      <c r="AM12" s="198"/>
      <c r="AN12" s="202"/>
      <c r="AO12" s="202" t="s">
        <v>1274</v>
      </c>
      <c r="AP12" s="504"/>
      <c r="AQ12" s="505"/>
      <c r="AR12" s="505"/>
      <c r="AS12" s="505"/>
      <c r="AT12" s="505"/>
      <c r="AU12" s="506"/>
      <c r="AW12" s="179"/>
      <c r="AY12" s="198"/>
      <c r="AZ12" s="198"/>
      <c r="BA12" s="198"/>
      <c r="BB12" s="198"/>
      <c r="BC12" s="198"/>
      <c r="BD12" s="198"/>
      <c r="BE12" s="198"/>
      <c r="BF12" s="202" t="s">
        <v>1389</v>
      </c>
      <c r="BG12" s="198"/>
      <c r="BH12" s="210"/>
      <c r="BI12" s="198"/>
      <c r="BJ12" s="198"/>
      <c r="BK12" s="198"/>
      <c r="BL12" s="212"/>
      <c r="BM12" s="198"/>
      <c r="BN12" s="202"/>
      <c r="BO12" s="198"/>
      <c r="BP12" s="198"/>
      <c r="BQ12" s="198"/>
      <c r="BR12" s="202" t="s">
        <v>1275</v>
      </c>
      <c r="BS12" s="198"/>
      <c r="BT12" s="210"/>
      <c r="BU12" s="198"/>
      <c r="BV12" s="198"/>
      <c r="BW12" s="205"/>
      <c r="BX12" s="179"/>
    </row>
    <row r="13" spans="1:76" ht="12.75" customHeight="1">
      <c r="A13" s="179"/>
      <c r="B13" s="213"/>
      <c r="C13" s="214"/>
      <c r="D13" s="214"/>
      <c r="E13" s="214"/>
      <c r="F13" s="214"/>
      <c r="G13" s="214"/>
      <c r="H13" s="214"/>
      <c r="I13" s="214"/>
      <c r="J13" s="214"/>
      <c r="K13" s="214"/>
      <c r="L13" s="214"/>
      <c r="M13" s="214"/>
      <c r="N13" s="214"/>
      <c r="O13" s="214"/>
      <c r="P13" s="214"/>
      <c r="Q13" s="214"/>
      <c r="R13" s="214"/>
      <c r="S13" s="214"/>
      <c r="T13" s="214"/>
      <c r="U13" s="215"/>
      <c r="V13" s="216"/>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7"/>
      <c r="BX13" s="179"/>
    </row>
    <row r="14" spans="1:76" ht="12.75" customHeight="1">
      <c r="A14" s="179"/>
      <c r="B14" s="196" t="s">
        <v>1276</v>
      </c>
      <c r="C14" s="197"/>
      <c r="D14" s="197"/>
      <c r="E14" s="197"/>
      <c r="F14" s="197"/>
      <c r="G14" s="197"/>
      <c r="H14" s="197"/>
      <c r="I14" s="197"/>
      <c r="J14" s="197"/>
      <c r="K14" s="197"/>
      <c r="L14" s="197"/>
      <c r="M14" s="197"/>
      <c r="N14" s="197"/>
      <c r="O14" s="198"/>
      <c r="P14" s="198"/>
      <c r="Q14" s="198"/>
      <c r="R14" s="198"/>
      <c r="S14" s="198"/>
      <c r="T14" s="198"/>
      <c r="U14" s="198"/>
      <c r="V14" s="198"/>
      <c r="W14" s="198"/>
      <c r="X14" s="198"/>
      <c r="Y14" s="198"/>
      <c r="Z14" s="199" t="s">
        <v>1333</v>
      </c>
      <c r="AA14" s="197"/>
      <c r="AB14" s="197"/>
      <c r="AC14" s="197"/>
      <c r="AD14" s="197"/>
      <c r="AE14" s="197"/>
      <c r="AF14" s="197"/>
      <c r="AG14" s="197"/>
      <c r="AH14" s="197"/>
      <c r="AI14" s="197"/>
      <c r="AJ14" s="197"/>
      <c r="AK14" s="197"/>
      <c r="AL14" s="197"/>
      <c r="AM14" s="197"/>
      <c r="AN14" s="197"/>
      <c r="AO14" s="197"/>
      <c r="AP14" s="197"/>
      <c r="AQ14" s="197"/>
      <c r="AR14" s="198"/>
      <c r="AS14" s="218"/>
      <c r="AT14" s="219"/>
      <c r="AU14" s="219"/>
      <c r="AV14" s="219"/>
      <c r="AW14" s="219"/>
      <c r="AX14" s="219"/>
      <c r="AY14" s="198"/>
      <c r="AZ14" s="198"/>
      <c r="BA14" s="198"/>
      <c r="BB14" s="198"/>
      <c r="BC14" s="179"/>
      <c r="BD14" s="179"/>
      <c r="BE14" s="179"/>
      <c r="BF14" s="179"/>
      <c r="BG14" s="220"/>
      <c r="BH14" s="179"/>
      <c r="BI14" s="179"/>
      <c r="BJ14" s="179"/>
      <c r="BK14" s="179"/>
      <c r="BL14" s="179"/>
      <c r="BM14" s="179"/>
      <c r="BN14" s="179"/>
      <c r="BO14" s="179"/>
      <c r="BP14" s="179"/>
      <c r="BQ14" s="179"/>
      <c r="BR14" s="179"/>
      <c r="BS14" s="179"/>
      <c r="BT14" s="179"/>
      <c r="BU14" s="179"/>
      <c r="BV14" s="179"/>
      <c r="BW14" s="205"/>
      <c r="BX14" s="179"/>
    </row>
    <row r="15" spans="1:76" ht="12.75" customHeight="1">
      <c r="A15" s="179"/>
      <c r="B15" s="206"/>
      <c r="C15" s="198"/>
      <c r="D15" s="198"/>
      <c r="E15" s="198"/>
      <c r="F15" s="198"/>
      <c r="G15" s="198"/>
      <c r="H15" s="198"/>
      <c r="I15" s="198"/>
      <c r="J15" s="198"/>
      <c r="K15" s="198"/>
      <c r="L15" s="198"/>
      <c r="M15" s="198"/>
      <c r="N15" s="198"/>
      <c r="O15" s="198"/>
      <c r="P15" s="198"/>
      <c r="Q15" s="198"/>
      <c r="R15" s="198"/>
      <c r="S15" s="198"/>
      <c r="T15" s="198"/>
      <c r="U15" s="198"/>
      <c r="V15" s="198"/>
      <c r="W15" s="198"/>
      <c r="X15" s="198"/>
      <c r="Y15" s="211"/>
      <c r="Z15" s="198"/>
      <c r="AA15" s="198"/>
      <c r="AB15" s="198"/>
      <c r="AC15" s="198"/>
      <c r="AD15" s="198"/>
      <c r="AE15" s="198"/>
      <c r="AF15" s="198"/>
      <c r="AG15" s="198"/>
      <c r="AH15" s="198"/>
      <c r="AI15" s="198"/>
      <c r="AJ15" s="198"/>
      <c r="AK15" s="198"/>
      <c r="AL15" s="198"/>
      <c r="AM15" s="198"/>
      <c r="AN15" s="198"/>
      <c r="AO15" s="198"/>
      <c r="AP15" s="198"/>
      <c r="AQ15" s="198"/>
      <c r="AR15" s="198"/>
      <c r="AS15" s="207"/>
      <c r="AT15" s="198"/>
      <c r="AU15" s="198"/>
      <c r="AV15" s="198"/>
      <c r="AW15" s="198"/>
      <c r="AX15" s="198"/>
      <c r="AY15" s="198"/>
      <c r="AZ15" s="198"/>
      <c r="BA15" s="198"/>
      <c r="BB15" s="198"/>
      <c r="BC15" s="198"/>
      <c r="BD15" s="198"/>
      <c r="BE15" s="198"/>
      <c r="BF15" s="198"/>
      <c r="BG15" s="211"/>
      <c r="BH15" s="198"/>
      <c r="BI15" s="198"/>
      <c r="BJ15" s="198"/>
      <c r="BK15" s="198"/>
      <c r="BL15" s="198"/>
      <c r="BM15" s="198"/>
      <c r="BN15" s="198"/>
      <c r="BO15" s="198"/>
      <c r="BP15" s="198"/>
      <c r="BQ15" s="198"/>
      <c r="BR15" s="198"/>
      <c r="BS15" s="198"/>
      <c r="BT15" s="198"/>
      <c r="BU15" s="198"/>
      <c r="BV15" s="198"/>
      <c r="BW15" s="205"/>
      <c r="BX15" s="179"/>
    </row>
    <row r="16" spans="1:76" ht="12.75" customHeight="1">
      <c r="A16" s="179"/>
      <c r="B16" s="206"/>
      <c r="C16" s="198"/>
      <c r="D16" s="202" t="s">
        <v>1261</v>
      </c>
      <c r="E16" s="198"/>
      <c r="F16" s="507" t="s">
        <v>1567</v>
      </c>
      <c r="G16" s="508"/>
      <c r="H16" s="508"/>
      <c r="I16" s="508"/>
      <c r="J16" s="508"/>
      <c r="K16" s="508"/>
      <c r="L16" s="508"/>
      <c r="M16" s="508"/>
      <c r="N16" s="509"/>
      <c r="O16" s="198"/>
      <c r="P16" s="198"/>
      <c r="Q16" s="198"/>
      <c r="R16" s="198"/>
      <c r="S16" s="198"/>
      <c r="T16" s="198"/>
      <c r="U16" s="198"/>
      <c r="V16" s="198"/>
      <c r="W16" s="198"/>
      <c r="X16" s="198"/>
      <c r="Y16" s="211"/>
      <c r="AA16" s="179"/>
      <c r="AB16" s="179"/>
      <c r="AC16" s="179"/>
      <c r="AD16" s="202" t="s">
        <v>1277</v>
      </c>
      <c r="AE16" s="198"/>
      <c r="AF16" s="510" t="s">
        <v>1568</v>
      </c>
      <c r="AG16" s="511"/>
      <c r="AH16" s="511"/>
      <c r="AI16" s="511"/>
      <c r="AJ16" s="511"/>
      <c r="AK16" s="511"/>
      <c r="AL16" s="511"/>
      <c r="AM16" s="512"/>
      <c r="AN16" s="179"/>
      <c r="AO16" s="179"/>
      <c r="AP16" s="179"/>
      <c r="AQ16" s="179"/>
      <c r="AS16" s="207"/>
      <c r="AT16" s="198"/>
      <c r="AU16" s="198"/>
      <c r="AV16" s="198"/>
      <c r="AW16" s="198"/>
      <c r="AX16" s="198"/>
      <c r="AY16" s="198"/>
      <c r="AZ16" s="198"/>
      <c r="BA16" s="198"/>
      <c r="BD16" s="198"/>
      <c r="BE16" s="198"/>
      <c r="BF16" s="203" t="s">
        <v>1278</v>
      </c>
      <c r="BG16" s="211"/>
      <c r="BH16" s="198"/>
      <c r="BI16" s="198"/>
      <c r="BK16" s="179"/>
      <c r="BL16" s="179"/>
      <c r="BM16" s="179"/>
      <c r="BN16" s="179"/>
      <c r="BO16" s="179"/>
      <c r="BQ16" s="198"/>
      <c r="BR16" s="198"/>
      <c r="BS16" s="198"/>
      <c r="BT16" s="198"/>
      <c r="BU16" s="198"/>
      <c r="BV16" s="203" t="s">
        <v>1279</v>
      </c>
      <c r="BW16" s="205"/>
      <c r="BX16" s="179"/>
    </row>
    <row r="17" spans="1:76" ht="12.75" customHeight="1">
      <c r="A17" s="179"/>
      <c r="B17" s="206"/>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207"/>
      <c r="AA17" s="198"/>
      <c r="AB17" s="198"/>
      <c r="AC17" s="198"/>
      <c r="AD17" s="202"/>
      <c r="AE17" s="198"/>
      <c r="AF17" s="198"/>
      <c r="AG17" s="198"/>
      <c r="AH17" s="198"/>
      <c r="AI17" s="198"/>
      <c r="AJ17" s="198"/>
      <c r="AK17" s="198"/>
      <c r="AL17" s="198"/>
      <c r="AM17" s="198"/>
      <c r="AN17" s="198"/>
      <c r="AO17" s="198"/>
      <c r="AP17" s="198"/>
      <c r="AQ17" s="198"/>
      <c r="AR17" s="198"/>
      <c r="AS17" s="207"/>
      <c r="AT17" s="198"/>
      <c r="AU17" s="198"/>
      <c r="AV17" s="198"/>
      <c r="AW17" s="198"/>
      <c r="AX17" s="198"/>
      <c r="AY17" s="198"/>
      <c r="AZ17" s="198"/>
      <c r="BA17" s="198"/>
      <c r="BB17" s="179"/>
      <c r="BC17" s="179"/>
      <c r="BD17" s="198"/>
      <c r="BE17" s="198"/>
      <c r="BF17" s="198"/>
      <c r="BG17" s="211"/>
      <c r="BH17" s="198"/>
      <c r="BI17" s="198"/>
      <c r="BJ17" s="198"/>
      <c r="BK17" s="198"/>
      <c r="BL17" s="198"/>
      <c r="BM17" s="198"/>
      <c r="BN17" s="198"/>
      <c r="BO17" s="198"/>
      <c r="BP17" s="198"/>
      <c r="BQ17" s="198"/>
      <c r="BR17" s="198"/>
      <c r="BS17" s="198"/>
      <c r="BT17" s="198"/>
      <c r="BU17" s="198"/>
      <c r="BV17" s="198"/>
      <c r="BW17" s="205"/>
      <c r="BX17" s="179"/>
    </row>
    <row r="18" spans="1:76" ht="12.75" customHeight="1">
      <c r="A18" s="179"/>
      <c r="B18" s="206"/>
      <c r="C18" s="198"/>
      <c r="D18" s="198"/>
      <c r="E18" s="198"/>
      <c r="F18" s="202" t="s">
        <v>1280</v>
      </c>
      <c r="G18" s="513">
        <v>40526</v>
      </c>
      <c r="H18" s="514"/>
      <c r="I18" s="514"/>
      <c r="J18" s="514"/>
      <c r="K18" s="514"/>
      <c r="L18" s="514"/>
      <c r="M18" s="514"/>
      <c r="N18" s="515"/>
      <c r="O18" s="198"/>
      <c r="P18" s="198"/>
      <c r="Q18" s="198"/>
      <c r="R18" s="198"/>
      <c r="S18" s="198"/>
      <c r="V18" s="198"/>
      <c r="W18" s="198"/>
      <c r="X18" s="203" t="s">
        <v>1279</v>
      </c>
      <c r="Y18" s="198"/>
      <c r="Z18" s="207"/>
      <c r="AA18" s="198"/>
      <c r="AB18" s="179"/>
      <c r="AC18" s="179"/>
      <c r="AD18" s="202" t="s">
        <v>1281</v>
      </c>
      <c r="AE18" s="198"/>
      <c r="AF18" s="513">
        <v>40518</v>
      </c>
      <c r="AG18" s="514"/>
      <c r="AH18" s="514"/>
      <c r="AI18" s="514"/>
      <c r="AJ18" s="514"/>
      <c r="AK18" s="514"/>
      <c r="AL18" s="514"/>
      <c r="AM18" s="515"/>
      <c r="AN18" s="179"/>
      <c r="AO18" s="179"/>
      <c r="AP18" s="204"/>
      <c r="AQ18" s="198"/>
      <c r="AR18" s="198"/>
      <c r="AS18" s="207"/>
      <c r="AT18" s="198"/>
      <c r="AU18" s="198"/>
      <c r="AV18" s="198"/>
      <c r="AW18" s="198"/>
      <c r="AX18" s="198"/>
      <c r="AY18" s="179"/>
      <c r="AZ18" s="179"/>
      <c r="BA18" s="179"/>
      <c r="BB18" s="179"/>
      <c r="BC18" s="179"/>
      <c r="BD18" s="202" t="s">
        <v>1282</v>
      </c>
      <c r="BE18" s="198"/>
      <c r="BF18" s="210">
        <v>1</v>
      </c>
      <c r="BG18" s="211"/>
      <c r="BH18" s="179"/>
      <c r="BI18" s="179"/>
      <c r="BJ18" s="179"/>
      <c r="BK18" s="179"/>
      <c r="BL18" s="179"/>
      <c r="BM18" s="179"/>
      <c r="BN18" s="179"/>
      <c r="BO18" s="179"/>
      <c r="BP18" s="179"/>
      <c r="BQ18" s="179"/>
      <c r="BR18" s="179"/>
      <c r="BS18" s="179"/>
      <c r="BT18" s="202" t="s">
        <v>1283</v>
      </c>
      <c r="BU18" s="198"/>
      <c r="BV18" s="210">
        <v>1</v>
      </c>
      <c r="BW18" s="205"/>
      <c r="BX18" s="179"/>
    </row>
    <row r="19" spans="1:76" ht="12.75" customHeight="1">
      <c r="A19" s="179"/>
      <c r="B19" s="206"/>
      <c r="C19" s="198"/>
      <c r="D19" s="198"/>
      <c r="E19" s="198"/>
      <c r="F19" s="198"/>
      <c r="G19" s="198"/>
      <c r="H19" s="198"/>
      <c r="I19" s="198"/>
      <c r="J19" s="198"/>
      <c r="K19" s="198"/>
      <c r="L19" s="198"/>
      <c r="M19" s="198"/>
      <c r="N19" s="198"/>
      <c r="O19" s="198"/>
      <c r="P19" s="198"/>
      <c r="Q19" s="198"/>
      <c r="R19" s="198"/>
      <c r="S19" s="198"/>
      <c r="T19" s="179"/>
      <c r="U19" s="179"/>
      <c r="V19" s="198"/>
      <c r="W19" s="198"/>
      <c r="X19" s="198"/>
      <c r="Y19" s="198"/>
      <c r="Z19" s="207"/>
      <c r="AA19" s="198"/>
      <c r="AB19" s="179"/>
      <c r="AC19" s="179"/>
      <c r="AD19" s="179"/>
      <c r="AE19" s="179"/>
      <c r="AF19" s="179"/>
      <c r="AG19" s="179"/>
      <c r="AH19" s="179"/>
      <c r="AI19" s="179"/>
      <c r="AJ19" s="179"/>
      <c r="AK19" s="179"/>
      <c r="AL19" s="179"/>
      <c r="AM19" s="179"/>
      <c r="AN19" s="179"/>
      <c r="AO19" s="179"/>
      <c r="AP19" s="198"/>
      <c r="AQ19" s="198"/>
      <c r="AR19" s="198"/>
      <c r="AS19" s="207"/>
      <c r="AT19" s="198"/>
      <c r="AU19" s="198"/>
      <c r="AV19" s="198"/>
      <c r="AW19" s="198"/>
      <c r="AX19" s="198"/>
      <c r="AY19" s="179"/>
      <c r="AZ19" s="179"/>
      <c r="BA19" s="179"/>
      <c r="BB19" s="179"/>
      <c r="BC19" s="179"/>
      <c r="BD19" s="202"/>
      <c r="BE19" s="198"/>
      <c r="BF19" s="198"/>
      <c r="BG19" s="211"/>
      <c r="BH19" s="179"/>
      <c r="BI19" s="179"/>
      <c r="BJ19" s="179"/>
      <c r="BK19" s="179"/>
      <c r="BL19" s="179"/>
      <c r="BM19" s="179"/>
      <c r="BN19" s="179"/>
      <c r="BO19" s="179"/>
      <c r="BP19" s="179"/>
      <c r="BQ19" s="179"/>
      <c r="BR19" s="179"/>
      <c r="BS19" s="179"/>
      <c r="BT19" s="202"/>
      <c r="BU19" s="198"/>
      <c r="BV19" s="198"/>
      <c r="BW19" s="205"/>
      <c r="BX19" s="179"/>
    </row>
    <row r="20" spans="1:76" ht="12.75" customHeight="1">
      <c r="A20" s="179"/>
      <c r="B20" s="206"/>
      <c r="C20" s="198"/>
      <c r="D20" s="198"/>
      <c r="E20" s="198"/>
      <c r="F20" s="198"/>
      <c r="G20" s="198"/>
      <c r="H20" s="198"/>
      <c r="I20" s="198"/>
      <c r="J20" s="198"/>
      <c r="K20" s="198"/>
      <c r="L20" s="198"/>
      <c r="M20" s="198"/>
      <c r="N20" s="198"/>
      <c r="O20" s="198"/>
      <c r="P20" s="198"/>
      <c r="Q20" s="198"/>
      <c r="R20" s="198"/>
      <c r="S20" s="198"/>
      <c r="T20" s="179"/>
      <c r="U20" s="179"/>
      <c r="V20" s="202" t="s">
        <v>1331</v>
      </c>
      <c r="W20" s="198"/>
      <c r="X20" s="210"/>
      <c r="Y20" s="198"/>
      <c r="Z20" s="207"/>
      <c r="AA20" s="198"/>
      <c r="AB20" s="179"/>
      <c r="AC20" s="179"/>
      <c r="AD20" s="202"/>
      <c r="AE20" s="179"/>
      <c r="AF20" s="179"/>
      <c r="AG20" s="179"/>
      <c r="AH20" s="179"/>
      <c r="AI20" s="179"/>
      <c r="AJ20" s="179"/>
      <c r="AK20" s="179"/>
      <c r="AL20" s="179"/>
      <c r="AM20" s="179"/>
      <c r="AN20" s="179"/>
      <c r="AO20" s="179"/>
      <c r="AP20" s="204"/>
      <c r="AQ20" s="198"/>
      <c r="AR20" s="204"/>
      <c r="AS20" s="207"/>
      <c r="AT20" s="198"/>
      <c r="AU20" s="198"/>
      <c r="AV20" s="198"/>
      <c r="AW20" s="198"/>
      <c r="AX20" s="198"/>
      <c r="AY20" s="198"/>
      <c r="AZ20" s="198"/>
      <c r="BA20" s="198"/>
      <c r="BD20" s="202" t="s">
        <v>1284</v>
      </c>
      <c r="BE20" s="198"/>
      <c r="BF20" s="210"/>
      <c r="BG20" s="211"/>
      <c r="BH20" s="198"/>
      <c r="BI20" s="198"/>
      <c r="BJ20" s="198"/>
      <c r="BK20" s="198"/>
      <c r="BL20" s="198"/>
      <c r="BM20" s="198"/>
      <c r="BN20" s="198"/>
      <c r="BO20" s="198"/>
      <c r="BP20" s="198"/>
      <c r="BQ20" s="198"/>
      <c r="BR20" s="198"/>
      <c r="BS20" s="198"/>
      <c r="BT20" s="202"/>
      <c r="BU20" s="198"/>
      <c r="BV20" s="198"/>
      <c r="BW20" s="205"/>
      <c r="BX20" s="179"/>
    </row>
    <row r="21" spans="1:76" ht="12.75" customHeight="1">
      <c r="A21" s="179"/>
      <c r="B21" s="206"/>
      <c r="C21" s="198"/>
      <c r="D21" s="198"/>
      <c r="E21" s="198"/>
      <c r="F21" s="198"/>
      <c r="G21" s="198"/>
      <c r="H21" s="198"/>
      <c r="I21" s="198"/>
      <c r="J21" s="198"/>
      <c r="K21" s="198"/>
      <c r="L21" s="198"/>
      <c r="M21" s="198"/>
      <c r="N21" s="198"/>
      <c r="O21" s="198"/>
      <c r="P21" s="198"/>
      <c r="Q21" s="198"/>
      <c r="R21" s="198"/>
      <c r="S21" s="198"/>
      <c r="T21" s="179"/>
      <c r="U21" s="179"/>
      <c r="V21" s="198"/>
      <c r="W21" s="198"/>
      <c r="X21" s="198"/>
      <c r="Y21" s="198"/>
      <c r="Z21" s="207"/>
      <c r="AA21" s="198"/>
      <c r="AB21" s="179"/>
      <c r="AC21" s="179"/>
      <c r="AD21" s="179"/>
      <c r="AE21" s="179"/>
      <c r="AF21" s="179"/>
      <c r="AG21" s="179"/>
      <c r="AH21" s="179"/>
      <c r="AI21" s="179"/>
      <c r="AJ21" s="179"/>
      <c r="AK21" s="198"/>
      <c r="AL21" s="198"/>
      <c r="AM21" s="198"/>
      <c r="AN21" s="179"/>
      <c r="AO21" s="179"/>
      <c r="AP21" s="198"/>
      <c r="AQ21" s="198"/>
      <c r="AR21" s="198"/>
      <c r="AS21" s="207"/>
      <c r="AT21" s="198"/>
      <c r="AU21" s="198"/>
      <c r="AV21" s="198"/>
      <c r="AW21" s="198"/>
      <c r="AX21" s="198"/>
      <c r="AY21" s="198"/>
      <c r="AZ21" s="198"/>
      <c r="BA21" s="198"/>
      <c r="BB21" s="179"/>
      <c r="BC21" s="179"/>
      <c r="BD21" s="179"/>
      <c r="BE21" s="198"/>
      <c r="BF21" s="179"/>
      <c r="BG21" s="211"/>
      <c r="BH21" s="198"/>
      <c r="BI21" s="198"/>
      <c r="BJ21" s="198"/>
      <c r="BK21" s="198"/>
      <c r="BL21" s="198"/>
      <c r="BM21" s="198"/>
      <c r="BN21" s="198"/>
      <c r="BO21" s="198"/>
      <c r="BP21" s="198"/>
      <c r="BQ21" s="198"/>
      <c r="BR21" s="198"/>
      <c r="BS21" s="198"/>
      <c r="BT21" s="202"/>
      <c r="BU21" s="198"/>
      <c r="BV21" s="198"/>
      <c r="BW21" s="205"/>
      <c r="BX21" s="179"/>
    </row>
    <row r="22" spans="1:76" ht="12.75" customHeight="1">
      <c r="A22" s="179"/>
      <c r="B22" s="206"/>
      <c r="C22" s="198"/>
      <c r="D22" s="198"/>
      <c r="E22" s="198"/>
      <c r="F22" s="198"/>
      <c r="G22" s="198"/>
      <c r="H22" s="198"/>
      <c r="I22" s="198"/>
      <c r="J22" s="198"/>
      <c r="K22" s="198"/>
      <c r="L22" s="198"/>
      <c r="M22" s="198"/>
      <c r="N22" s="198"/>
      <c r="O22" s="198"/>
      <c r="P22" s="198"/>
      <c r="Q22" s="198"/>
      <c r="R22" s="198"/>
      <c r="S22" s="198"/>
      <c r="T22" s="179"/>
      <c r="U22" s="179"/>
      <c r="V22" s="202" t="s">
        <v>1332</v>
      </c>
      <c r="W22" s="198"/>
      <c r="X22" s="210">
        <v>1</v>
      </c>
      <c r="Y22" s="198"/>
      <c r="Z22" s="207"/>
      <c r="AA22" s="198"/>
      <c r="AB22" s="179"/>
      <c r="AC22" s="179"/>
      <c r="AD22" s="179"/>
      <c r="AE22" s="179"/>
      <c r="AF22" s="179"/>
      <c r="AG22" s="179"/>
      <c r="AH22" s="179"/>
      <c r="AI22" s="179"/>
      <c r="AJ22" s="221"/>
      <c r="AK22" s="198"/>
      <c r="AL22" s="203" t="s">
        <v>1334</v>
      </c>
      <c r="AM22" s="179"/>
      <c r="AN22" s="179"/>
      <c r="AO22" s="179"/>
      <c r="AP22" s="179"/>
      <c r="AQ22" s="198"/>
      <c r="AR22" s="198"/>
      <c r="AS22" s="207"/>
      <c r="AT22" s="198"/>
      <c r="AU22" s="198"/>
      <c r="AV22" s="198"/>
      <c r="AW22" s="198"/>
      <c r="AX22" s="198"/>
      <c r="AY22" s="198"/>
      <c r="BA22" s="179"/>
      <c r="BB22" s="179"/>
      <c r="BC22" s="179"/>
      <c r="BD22" s="179"/>
      <c r="BE22" s="198"/>
      <c r="BF22" s="179"/>
      <c r="BG22" s="211"/>
      <c r="BH22" s="198"/>
      <c r="BI22" s="198"/>
      <c r="BJ22" s="198"/>
      <c r="BK22" s="198"/>
      <c r="BL22" s="198"/>
      <c r="BM22" s="198"/>
      <c r="BN22" s="198"/>
      <c r="BO22" s="198"/>
      <c r="BP22" s="198"/>
      <c r="BQ22" s="198"/>
      <c r="BR22" s="198"/>
      <c r="BS22" s="198"/>
      <c r="BT22" s="202"/>
      <c r="BU22" s="198"/>
      <c r="BV22" s="198"/>
      <c r="BW22" s="205"/>
      <c r="BX22" s="179"/>
    </row>
    <row r="23" spans="1:76" ht="12.75" customHeight="1">
      <c r="A23" s="179"/>
      <c r="B23" s="206"/>
      <c r="C23" s="198"/>
      <c r="D23" s="198"/>
      <c r="E23" s="198"/>
      <c r="F23" s="198"/>
      <c r="G23" s="198"/>
      <c r="H23" s="198"/>
      <c r="I23" s="198"/>
      <c r="J23" s="198"/>
      <c r="K23" s="198"/>
      <c r="L23" s="198"/>
      <c r="M23" s="198"/>
      <c r="N23" s="198"/>
      <c r="O23" s="198"/>
      <c r="P23" s="198"/>
      <c r="Q23" s="198"/>
      <c r="R23" s="198"/>
      <c r="S23" s="198"/>
      <c r="T23" s="179"/>
      <c r="U23" s="179"/>
      <c r="V23" s="198"/>
      <c r="W23" s="198"/>
      <c r="X23" s="198"/>
      <c r="Y23" s="198"/>
      <c r="Z23" s="207"/>
      <c r="AA23" s="198"/>
      <c r="AB23" s="179"/>
      <c r="AC23" s="179"/>
      <c r="AD23" s="179"/>
      <c r="AE23" s="179"/>
      <c r="AF23" s="179"/>
      <c r="AG23" s="179"/>
      <c r="AH23" s="179"/>
      <c r="AI23" s="179"/>
      <c r="AJ23" s="202"/>
      <c r="AK23" s="198"/>
      <c r="AL23" s="198"/>
      <c r="AM23" s="179"/>
      <c r="AN23" s="179"/>
      <c r="AO23" s="179"/>
      <c r="AP23" s="179"/>
      <c r="AQ23" s="179"/>
      <c r="AR23" s="179"/>
      <c r="AS23" s="216"/>
      <c r="AT23" s="214"/>
      <c r="AU23" s="214"/>
      <c r="AV23" s="214"/>
      <c r="AW23" s="214"/>
      <c r="AX23" s="214"/>
      <c r="AY23" s="198"/>
      <c r="AZ23" s="179"/>
      <c r="BA23" s="179"/>
      <c r="BB23" s="179"/>
      <c r="BC23" s="179"/>
      <c r="BD23" s="179"/>
      <c r="BE23" s="198"/>
      <c r="BF23" s="179"/>
      <c r="BG23" s="215"/>
      <c r="BH23" s="198"/>
      <c r="BI23" s="198"/>
      <c r="BJ23" s="198"/>
      <c r="BK23" s="198"/>
      <c r="BL23" s="198"/>
      <c r="BM23" s="198"/>
      <c r="BN23" s="198"/>
      <c r="BO23" s="198"/>
      <c r="BP23" s="198"/>
      <c r="BQ23" s="198"/>
      <c r="BR23" s="198"/>
      <c r="BS23" s="198"/>
      <c r="BT23" s="179"/>
      <c r="BU23" s="179"/>
      <c r="BV23" s="179"/>
      <c r="BW23" s="205"/>
      <c r="BX23" s="179"/>
    </row>
    <row r="24" spans="1:76" ht="12.75" customHeight="1">
      <c r="A24" s="179"/>
      <c r="B24" s="206"/>
      <c r="C24" s="198"/>
      <c r="D24" s="198"/>
      <c r="E24" s="198"/>
      <c r="F24" s="198"/>
      <c r="G24" s="198"/>
      <c r="H24" s="198"/>
      <c r="I24" s="198"/>
      <c r="J24" s="198"/>
      <c r="K24" s="198"/>
      <c r="L24" s="198"/>
      <c r="M24" s="198"/>
      <c r="N24" s="198"/>
      <c r="O24" s="198"/>
      <c r="P24" s="198"/>
      <c r="Q24" s="198"/>
      <c r="R24" s="198"/>
      <c r="S24" s="198"/>
      <c r="T24" s="179"/>
      <c r="U24" s="179"/>
      <c r="V24" s="202" t="s">
        <v>752</v>
      </c>
      <c r="W24" s="198"/>
      <c r="X24" s="210"/>
      <c r="Y24" s="198"/>
      <c r="Z24" s="207"/>
      <c r="AA24" s="198"/>
      <c r="AB24" s="179"/>
      <c r="AC24" s="179"/>
      <c r="AD24" s="179"/>
      <c r="AE24" s="179"/>
      <c r="AF24" s="179"/>
      <c r="AG24" s="179"/>
      <c r="AH24" s="202" t="s">
        <v>1285</v>
      </c>
      <c r="AI24" s="179"/>
      <c r="AJ24" s="457"/>
      <c r="AK24" s="458"/>
      <c r="AL24" s="459"/>
      <c r="AM24" s="179"/>
      <c r="AN24" s="179"/>
      <c r="AO24" s="179"/>
      <c r="AP24" s="179"/>
      <c r="AQ24" s="179"/>
      <c r="AR24" s="179"/>
      <c r="AS24" s="179"/>
      <c r="AT24" s="179"/>
      <c r="AU24" s="198"/>
      <c r="AV24" s="198"/>
      <c r="AW24" s="179"/>
      <c r="AX24" s="198"/>
      <c r="AY24" s="219"/>
      <c r="AZ24" s="383"/>
      <c r="BA24" s="219"/>
      <c r="BB24" s="219"/>
      <c r="BC24" s="219"/>
      <c r="BD24" s="219"/>
      <c r="BE24" s="219"/>
      <c r="BF24" s="219"/>
      <c r="BG24" s="219"/>
      <c r="BH24" s="219"/>
      <c r="BI24" s="219"/>
      <c r="BJ24" s="219"/>
      <c r="BK24" s="219"/>
      <c r="BL24" s="219"/>
      <c r="BM24" s="219"/>
      <c r="BN24" s="219"/>
      <c r="BO24" s="219"/>
      <c r="BP24" s="219"/>
      <c r="BQ24" s="219"/>
      <c r="BR24" s="219"/>
      <c r="BS24" s="219"/>
      <c r="BT24" s="222"/>
      <c r="BU24" s="219"/>
      <c r="BV24" s="223" t="s">
        <v>1356</v>
      </c>
      <c r="BW24" s="224"/>
      <c r="BX24" s="179"/>
    </row>
    <row r="25" spans="1:76" ht="12.75" customHeight="1">
      <c r="A25" s="179"/>
      <c r="B25" s="213"/>
      <c r="C25" s="214"/>
      <c r="D25" s="214"/>
      <c r="E25" s="214"/>
      <c r="F25" s="214"/>
      <c r="G25" s="214"/>
      <c r="H25" s="214"/>
      <c r="I25" s="214"/>
      <c r="J25" s="214"/>
      <c r="K25" s="214"/>
      <c r="L25" s="214"/>
      <c r="M25" s="214"/>
      <c r="N25" s="214"/>
      <c r="O25" s="214"/>
      <c r="P25" s="214"/>
      <c r="Q25" s="214"/>
      <c r="R25" s="214"/>
      <c r="S25" s="214"/>
      <c r="T25" s="214"/>
      <c r="U25" s="214"/>
      <c r="V25" s="214"/>
      <c r="W25" s="214"/>
      <c r="X25" s="214"/>
      <c r="Y25" s="215"/>
      <c r="Z25" s="207"/>
      <c r="AA25" s="198"/>
      <c r="AB25" s="179"/>
      <c r="AC25" s="179"/>
      <c r="AD25" s="179"/>
      <c r="AE25" s="179"/>
      <c r="AF25" s="179"/>
      <c r="AG25" s="179"/>
      <c r="AH25" s="185"/>
      <c r="AI25" s="179"/>
      <c r="AJ25" s="179"/>
      <c r="AK25" s="198"/>
      <c r="AL25" s="198"/>
      <c r="AM25" s="179"/>
      <c r="AN25" s="179"/>
      <c r="AO25" s="179"/>
      <c r="AP25" s="179"/>
      <c r="AQ25" s="179"/>
      <c r="AR25" s="179"/>
      <c r="AS25" s="179"/>
      <c r="AT25" s="179"/>
      <c r="AU25" s="198"/>
      <c r="AV25" s="198"/>
      <c r="AW25" s="179"/>
      <c r="AX25" s="179"/>
      <c r="AY25" s="198"/>
      <c r="AZ25" s="211"/>
      <c r="BA25" s="198"/>
      <c r="BB25" s="198"/>
      <c r="BC25" s="198"/>
      <c r="BD25" s="198"/>
      <c r="BE25" s="198"/>
      <c r="BF25" s="198"/>
      <c r="BG25" s="198"/>
      <c r="BH25" s="198"/>
      <c r="BI25" s="198"/>
      <c r="BJ25" s="198"/>
      <c r="BK25" s="198"/>
      <c r="BL25" s="198"/>
      <c r="BM25" s="198"/>
      <c r="BN25" s="198"/>
      <c r="BO25" s="198"/>
      <c r="BP25" s="198"/>
      <c r="BQ25" s="198"/>
      <c r="BR25" s="198"/>
      <c r="BS25" s="198"/>
      <c r="BT25" s="202"/>
      <c r="BU25" s="198"/>
      <c r="BV25" s="198"/>
      <c r="BW25" s="205"/>
      <c r="BX25" s="179"/>
    </row>
    <row r="26" spans="1:76" ht="12.75" customHeight="1">
      <c r="A26" s="179"/>
      <c r="B26" s="467" t="s">
        <v>1286</v>
      </c>
      <c r="C26" s="468"/>
      <c r="D26" s="468"/>
      <c r="E26" s="468"/>
      <c r="F26" s="468"/>
      <c r="G26" s="468"/>
      <c r="H26" s="468"/>
      <c r="I26" s="468"/>
      <c r="J26" s="468"/>
      <c r="K26" s="468"/>
      <c r="L26" s="468"/>
      <c r="M26" s="468"/>
      <c r="N26" s="468"/>
      <c r="O26" s="468"/>
      <c r="P26" s="468"/>
      <c r="Q26" s="468"/>
      <c r="R26" s="468"/>
      <c r="S26" s="468"/>
      <c r="T26" s="468"/>
      <c r="U26" s="468"/>
      <c r="V26" s="468"/>
      <c r="W26" s="468"/>
      <c r="X26" s="468"/>
      <c r="Y26" s="469"/>
      <c r="Z26" s="207"/>
      <c r="AA26" s="198"/>
      <c r="AB26" s="179"/>
      <c r="AC26" s="179"/>
      <c r="AD26" s="179"/>
      <c r="AE26" s="179"/>
      <c r="AF26" s="179"/>
      <c r="AG26" s="179"/>
      <c r="AH26" s="202" t="s">
        <v>1287</v>
      </c>
      <c r="AI26" s="179"/>
      <c r="AJ26" s="457"/>
      <c r="AK26" s="458"/>
      <c r="AL26" s="459"/>
      <c r="AM26" s="179"/>
      <c r="AN26" s="179"/>
      <c r="AO26" s="179"/>
      <c r="AP26" s="179"/>
      <c r="AQ26" s="179"/>
      <c r="AR26" s="179"/>
      <c r="AS26" s="179"/>
      <c r="AT26" s="179"/>
      <c r="AU26" s="179"/>
      <c r="AV26" s="221"/>
      <c r="AW26" s="179"/>
      <c r="AX26" s="179"/>
      <c r="AY26" s="179"/>
      <c r="AZ26" s="384" t="s">
        <v>1335</v>
      </c>
      <c r="BA26" s="198"/>
      <c r="BB26" s="198"/>
      <c r="BC26" s="198"/>
      <c r="BD26" s="198"/>
      <c r="BE26" s="198"/>
      <c r="BF26" s="198"/>
      <c r="BG26" s="198"/>
      <c r="BH26" s="198"/>
      <c r="BI26" s="198"/>
      <c r="BJ26" s="198"/>
      <c r="BK26" s="198"/>
      <c r="BL26" s="198"/>
      <c r="BM26" s="198"/>
      <c r="BN26" s="198"/>
      <c r="BO26" s="198"/>
      <c r="BP26" s="198"/>
      <c r="BQ26" s="198"/>
      <c r="BR26" s="198"/>
      <c r="BS26" s="198"/>
      <c r="BT26" s="202"/>
      <c r="BU26" s="202" t="s">
        <v>1288</v>
      </c>
      <c r="BV26" s="210"/>
      <c r="BW26" s="205"/>
      <c r="BX26" s="179"/>
    </row>
    <row r="27" spans="1:76" ht="12.75" customHeight="1">
      <c r="A27" s="179"/>
      <c r="B27" s="206"/>
      <c r="C27" s="198"/>
      <c r="D27" s="198"/>
      <c r="E27" s="198"/>
      <c r="F27" s="198"/>
      <c r="G27" s="198"/>
      <c r="H27" s="198"/>
      <c r="I27" s="198"/>
      <c r="J27" s="198"/>
      <c r="K27" s="198"/>
      <c r="L27" s="198"/>
      <c r="M27" s="198"/>
      <c r="N27" s="198"/>
      <c r="O27" s="198"/>
      <c r="P27" s="198"/>
      <c r="Q27" s="198"/>
      <c r="R27" s="198"/>
      <c r="S27" s="198"/>
      <c r="T27" s="198"/>
      <c r="U27" s="198"/>
      <c r="V27" s="198"/>
      <c r="W27" s="198"/>
      <c r="X27" s="198"/>
      <c r="Y27" s="211"/>
      <c r="Z27" s="207"/>
      <c r="AA27" s="198"/>
      <c r="AB27" s="179"/>
      <c r="AC27" s="179"/>
      <c r="AD27" s="179"/>
      <c r="AE27" s="179"/>
      <c r="AF27" s="179"/>
      <c r="AG27" s="179"/>
      <c r="AH27" s="202"/>
      <c r="AI27" s="179"/>
      <c r="AJ27" s="179"/>
      <c r="AK27" s="198"/>
      <c r="AL27" s="198"/>
      <c r="AM27" s="179"/>
      <c r="AN27" s="179"/>
      <c r="AO27" s="179"/>
      <c r="AP27" s="179"/>
      <c r="AQ27" s="198"/>
      <c r="AR27" s="198"/>
      <c r="AS27" s="198"/>
      <c r="AT27" s="198"/>
      <c r="AU27" s="179"/>
      <c r="AV27" s="202"/>
      <c r="AW27" s="179"/>
      <c r="AX27" s="179"/>
      <c r="AY27" s="179"/>
      <c r="AZ27" s="211"/>
      <c r="BA27" s="198"/>
      <c r="BB27" s="198"/>
      <c r="BC27" s="198"/>
      <c r="BD27" s="198"/>
      <c r="BE27" s="198"/>
      <c r="BF27" s="198"/>
      <c r="BG27" s="198"/>
      <c r="BH27" s="198"/>
      <c r="BI27" s="198"/>
      <c r="BJ27" s="198"/>
      <c r="BK27" s="198"/>
      <c r="BL27" s="198"/>
      <c r="BM27" s="198"/>
      <c r="BN27" s="198"/>
      <c r="BO27" s="198"/>
      <c r="BP27" s="198"/>
      <c r="BQ27" s="198"/>
      <c r="BR27" s="198"/>
      <c r="BS27" s="198"/>
      <c r="BT27" s="202"/>
      <c r="BU27" s="198"/>
      <c r="BV27" s="198"/>
      <c r="BW27" s="205"/>
      <c r="BX27" s="179"/>
    </row>
    <row r="28" spans="1:76" ht="12.75" customHeight="1">
      <c r="A28" s="179"/>
      <c r="B28" s="467" t="s">
        <v>1289</v>
      </c>
      <c r="C28" s="468"/>
      <c r="D28" s="468"/>
      <c r="E28" s="468"/>
      <c r="F28" s="468"/>
      <c r="G28" s="468"/>
      <c r="H28" s="468"/>
      <c r="I28" s="468"/>
      <c r="J28" s="468"/>
      <c r="K28" s="468"/>
      <c r="L28" s="468"/>
      <c r="M28" s="468"/>
      <c r="N28" s="468"/>
      <c r="O28" s="468"/>
      <c r="P28" s="468"/>
      <c r="Q28" s="468"/>
      <c r="R28" s="468"/>
      <c r="S28" s="468"/>
      <c r="T28" s="468"/>
      <c r="U28" s="468"/>
      <c r="V28" s="468"/>
      <c r="W28" s="468"/>
      <c r="X28" s="468"/>
      <c r="Y28" s="469"/>
      <c r="Z28" s="179"/>
      <c r="AA28" s="179"/>
      <c r="AB28" s="179"/>
      <c r="AC28" s="179"/>
      <c r="AD28" s="179"/>
      <c r="AE28" s="179"/>
      <c r="AF28" s="179"/>
      <c r="AG28" s="179"/>
      <c r="AH28" s="202" t="s">
        <v>1290</v>
      </c>
      <c r="AI28" s="179"/>
      <c r="AJ28" s="457"/>
      <c r="AK28" s="458"/>
      <c r="AL28" s="459"/>
      <c r="AM28" s="179"/>
      <c r="AN28" s="179"/>
      <c r="AO28" s="179"/>
      <c r="AP28" s="179"/>
      <c r="AQ28" s="179"/>
      <c r="AR28" s="179"/>
      <c r="AS28" s="198"/>
      <c r="AT28" s="202" t="s">
        <v>1291</v>
      </c>
      <c r="AU28" s="179"/>
      <c r="AV28" s="457">
        <v>11</v>
      </c>
      <c r="AW28" s="458"/>
      <c r="AX28" s="459"/>
      <c r="AY28" s="314"/>
      <c r="AZ28" s="385"/>
      <c r="BA28" s="198"/>
      <c r="BB28" s="198"/>
      <c r="BC28" s="198"/>
      <c r="BD28" s="198"/>
      <c r="BE28" s="198"/>
      <c r="BF28" s="198"/>
      <c r="BG28" s="198"/>
      <c r="BH28" s="198"/>
      <c r="BI28" s="198"/>
      <c r="BJ28" s="198"/>
      <c r="BK28" s="198"/>
      <c r="BL28" s="198"/>
      <c r="BM28" s="198"/>
      <c r="BN28" s="198"/>
      <c r="BO28" s="198"/>
      <c r="BP28" s="198"/>
      <c r="BQ28" s="198"/>
      <c r="BR28" s="198"/>
      <c r="BS28" s="198"/>
      <c r="BT28" s="202"/>
      <c r="BU28" s="202" t="s">
        <v>1292</v>
      </c>
      <c r="BV28" s="210"/>
      <c r="BW28" s="205"/>
      <c r="BX28" s="179"/>
    </row>
    <row r="29" spans="1:76" ht="12.75" customHeight="1" thickBot="1">
      <c r="A29" s="179"/>
      <c r="B29" s="206"/>
      <c r="C29" s="198"/>
      <c r="D29" s="225" t="e">
        <f>#REF!</f>
        <v>#REF!</v>
      </c>
      <c r="E29" s="225"/>
      <c r="F29" s="225"/>
      <c r="G29" s="225"/>
      <c r="H29" s="225"/>
      <c r="I29" s="225"/>
      <c r="J29" s="225"/>
      <c r="K29" s="225"/>
      <c r="L29" s="225"/>
      <c r="M29" s="225"/>
      <c r="N29" s="225"/>
      <c r="O29" s="225"/>
      <c r="P29" s="225"/>
      <c r="Q29" s="225"/>
      <c r="R29" s="225"/>
      <c r="S29" s="225"/>
      <c r="T29" s="225"/>
      <c r="U29" s="225"/>
      <c r="V29" s="225"/>
      <c r="W29" s="198"/>
      <c r="X29" s="198"/>
      <c r="Y29" s="211"/>
      <c r="Z29" s="179"/>
      <c r="AA29" s="179"/>
      <c r="AB29" s="179"/>
      <c r="AC29" s="179"/>
      <c r="AD29" s="179"/>
      <c r="AE29" s="179"/>
      <c r="AF29" s="179"/>
      <c r="AG29" s="179"/>
      <c r="AH29" s="202"/>
      <c r="AI29" s="179"/>
      <c r="AJ29" s="179"/>
      <c r="AK29" s="198"/>
      <c r="AL29" s="198"/>
      <c r="AM29" s="179"/>
      <c r="AN29" s="179"/>
      <c r="AO29" s="179"/>
      <c r="AP29" s="179"/>
      <c r="AQ29" s="179"/>
      <c r="AR29" s="179"/>
      <c r="AS29" s="198"/>
      <c r="AT29" s="202"/>
      <c r="AU29" s="179"/>
      <c r="AV29" s="226"/>
      <c r="AW29" s="226"/>
      <c r="AX29" s="226"/>
      <c r="AY29" s="314"/>
      <c r="AZ29" s="385"/>
      <c r="BA29" s="198"/>
      <c r="BB29" s="198"/>
      <c r="BC29" s="198"/>
      <c r="BD29" s="198"/>
      <c r="BE29" s="198"/>
      <c r="BF29" s="198"/>
      <c r="BG29" s="198"/>
      <c r="BH29" s="198"/>
      <c r="BI29" s="198"/>
      <c r="BJ29" s="198"/>
      <c r="BK29" s="198"/>
      <c r="BL29" s="198"/>
      <c r="BM29" s="198"/>
      <c r="BN29" s="198"/>
      <c r="BO29" s="198"/>
      <c r="BP29" s="198"/>
      <c r="BQ29" s="198"/>
      <c r="BR29" s="198"/>
      <c r="BS29" s="198"/>
      <c r="BT29" s="202"/>
      <c r="BU29" s="198"/>
      <c r="BV29" s="198"/>
      <c r="BW29" s="205"/>
      <c r="BX29" s="179"/>
    </row>
    <row r="30" spans="1:76" ht="12.75" customHeight="1">
      <c r="A30" s="179"/>
      <c r="B30" s="227"/>
      <c r="C30" s="208"/>
      <c r="D30" s="516">
        <f>'E-OG'!P421</f>
        <v>81243101</v>
      </c>
      <c r="E30" s="517"/>
      <c r="F30" s="517"/>
      <c r="G30" s="517"/>
      <c r="H30" s="517"/>
      <c r="I30" s="517"/>
      <c r="J30" s="517"/>
      <c r="K30" s="517"/>
      <c r="L30" s="517"/>
      <c r="M30" s="517"/>
      <c r="N30" s="517"/>
      <c r="O30" s="517"/>
      <c r="P30" s="517"/>
      <c r="Q30" s="517"/>
      <c r="R30" s="517"/>
      <c r="S30" s="517"/>
      <c r="T30" s="517"/>
      <c r="U30" s="517"/>
      <c r="V30" s="517"/>
      <c r="W30" s="518"/>
      <c r="X30" s="208"/>
      <c r="Y30" s="228"/>
      <c r="Z30" s="179"/>
      <c r="AA30" s="179"/>
      <c r="AB30" s="179"/>
      <c r="AC30" s="179"/>
      <c r="AD30" s="179"/>
      <c r="AE30" s="179"/>
      <c r="AF30" s="179"/>
      <c r="AG30" s="179"/>
      <c r="AH30" s="229" t="s">
        <v>1293</v>
      </c>
      <c r="AI30" s="208"/>
      <c r="AJ30" s="210">
        <v>1</v>
      </c>
      <c r="AK30" s="209"/>
      <c r="AL30" s="209"/>
      <c r="AM30" s="179"/>
      <c r="AN30" s="179"/>
      <c r="AO30" s="179"/>
      <c r="AP30" s="179"/>
      <c r="AQ30" s="179"/>
      <c r="AR30" s="179"/>
      <c r="AS30" s="198"/>
      <c r="AT30" s="202" t="s">
        <v>1294</v>
      </c>
      <c r="AU30" s="179"/>
      <c r="AV30" s="457">
        <v>0</v>
      </c>
      <c r="AW30" s="458"/>
      <c r="AX30" s="459"/>
      <c r="AY30" s="314"/>
      <c r="AZ30" s="385"/>
      <c r="BA30" s="198"/>
      <c r="BB30" s="198"/>
      <c r="BC30" s="198"/>
      <c r="BD30" s="198"/>
      <c r="BE30" s="198"/>
      <c r="BF30" s="198"/>
      <c r="BG30" s="198"/>
      <c r="BH30" s="198"/>
      <c r="BI30" s="198"/>
      <c r="BJ30" s="198"/>
      <c r="BK30" s="198"/>
      <c r="BL30" s="198"/>
      <c r="BM30" s="198"/>
      <c r="BN30" s="198"/>
      <c r="BO30" s="198"/>
      <c r="BP30" s="198"/>
      <c r="BQ30" s="198"/>
      <c r="BR30" s="198"/>
      <c r="BS30" s="198"/>
      <c r="BT30" s="202"/>
      <c r="BU30" s="202" t="s">
        <v>1357</v>
      </c>
      <c r="BV30" s="210"/>
      <c r="BW30" s="205"/>
      <c r="BX30" s="179"/>
    </row>
    <row r="31" spans="1:76" ht="12.75" customHeight="1">
      <c r="A31" s="179"/>
      <c r="B31" s="206"/>
      <c r="C31" s="198"/>
      <c r="D31" s="519"/>
      <c r="E31" s="520"/>
      <c r="F31" s="520"/>
      <c r="G31" s="520"/>
      <c r="H31" s="520"/>
      <c r="I31" s="520"/>
      <c r="J31" s="520"/>
      <c r="K31" s="520"/>
      <c r="L31" s="520"/>
      <c r="M31" s="520"/>
      <c r="N31" s="520"/>
      <c r="O31" s="520"/>
      <c r="P31" s="520"/>
      <c r="Q31" s="520"/>
      <c r="R31" s="520"/>
      <c r="S31" s="520"/>
      <c r="T31" s="520"/>
      <c r="U31" s="520"/>
      <c r="V31" s="520"/>
      <c r="W31" s="521"/>
      <c r="X31" s="198"/>
      <c r="Y31" s="211"/>
      <c r="Z31" s="179"/>
      <c r="AA31" s="179"/>
      <c r="AB31" s="179"/>
      <c r="AC31" s="179"/>
      <c r="AD31" s="179"/>
      <c r="AE31" s="179"/>
      <c r="AF31" s="179"/>
      <c r="AG31" s="179"/>
      <c r="AH31" s="179"/>
      <c r="AI31" s="179"/>
      <c r="AJ31" s="179"/>
      <c r="AK31" s="198"/>
      <c r="AL31" s="198"/>
      <c r="AM31" s="179"/>
      <c r="AN31" s="179"/>
      <c r="AO31" s="179"/>
      <c r="AP31" s="179"/>
      <c r="AQ31" s="179"/>
      <c r="AR31" s="179"/>
      <c r="AS31" s="198"/>
      <c r="AT31" s="202"/>
      <c r="AU31" s="179"/>
      <c r="AV31" s="179"/>
      <c r="AW31" s="179"/>
      <c r="AX31" s="179"/>
      <c r="AY31" s="314"/>
      <c r="AZ31" s="385"/>
      <c r="BA31" s="198"/>
      <c r="BB31" s="198"/>
      <c r="BC31" s="198"/>
      <c r="BD31" s="198"/>
      <c r="BE31" s="198"/>
      <c r="BF31" s="198"/>
      <c r="BG31" s="198"/>
      <c r="BH31" s="198"/>
      <c r="BI31" s="198"/>
      <c r="BJ31" s="198"/>
      <c r="BK31" s="198"/>
      <c r="BL31" s="198"/>
      <c r="BM31" s="198"/>
      <c r="BN31" s="198"/>
      <c r="BO31" s="198"/>
      <c r="BP31" s="198"/>
      <c r="BQ31" s="198"/>
      <c r="BR31" s="198"/>
      <c r="BS31" s="198"/>
      <c r="BT31" s="202"/>
      <c r="BU31" s="198"/>
      <c r="BV31" s="198"/>
      <c r="BW31" s="205"/>
      <c r="BX31" s="179"/>
    </row>
    <row r="32" spans="1:76" ht="12.75" customHeight="1" thickBot="1">
      <c r="A32" s="179"/>
      <c r="B32" s="227"/>
      <c r="C32" s="208"/>
      <c r="D32" s="522"/>
      <c r="E32" s="523"/>
      <c r="F32" s="523"/>
      <c r="G32" s="523"/>
      <c r="H32" s="523"/>
      <c r="I32" s="523"/>
      <c r="J32" s="523"/>
      <c r="K32" s="523"/>
      <c r="L32" s="523"/>
      <c r="M32" s="523"/>
      <c r="N32" s="523"/>
      <c r="O32" s="523"/>
      <c r="P32" s="523"/>
      <c r="Q32" s="523"/>
      <c r="R32" s="523"/>
      <c r="S32" s="523"/>
      <c r="T32" s="523"/>
      <c r="U32" s="523"/>
      <c r="V32" s="523"/>
      <c r="W32" s="524"/>
      <c r="X32" s="208"/>
      <c r="Y32" s="228"/>
      <c r="Z32" s="179"/>
      <c r="AA32" s="179"/>
      <c r="AB32" s="179"/>
      <c r="AC32" s="179"/>
      <c r="AD32" s="179"/>
      <c r="AE32" s="179"/>
      <c r="AF32" s="179"/>
      <c r="AG32" s="179"/>
      <c r="AH32" s="185" t="s">
        <v>1295</v>
      </c>
      <c r="AI32" s="179"/>
      <c r="AJ32" s="210"/>
      <c r="AK32" s="207"/>
      <c r="AL32" s="198"/>
      <c r="AM32" s="179"/>
      <c r="AN32" s="179"/>
      <c r="AO32" s="179"/>
      <c r="AP32" s="179"/>
      <c r="AQ32" s="179"/>
      <c r="AR32" s="179"/>
      <c r="AS32" s="198"/>
      <c r="AT32" s="221" t="s">
        <v>739</v>
      </c>
      <c r="AU32" s="179"/>
      <c r="AV32" s="498">
        <f>AV28+AV30</f>
        <v>11</v>
      </c>
      <c r="AW32" s="499"/>
      <c r="AX32" s="500"/>
      <c r="AY32" s="314"/>
      <c r="AZ32" s="385"/>
      <c r="BA32" s="198"/>
      <c r="BB32" s="198"/>
      <c r="BC32" s="198"/>
      <c r="BD32" s="198"/>
      <c r="BE32" s="198"/>
      <c r="BF32" s="198"/>
      <c r="BG32" s="198"/>
      <c r="BH32" s="198"/>
      <c r="BI32" s="198"/>
      <c r="BJ32" s="198"/>
      <c r="BK32" s="198"/>
      <c r="BL32" s="198"/>
      <c r="BM32" s="198"/>
      <c r="BN32" s="198"/>
      <c r="BO32" s="198"/>
      <c r="BP32" s="198"/>
      <c r="BQ32" s="198"/>
      <c r="BR32" s="198"/>
      <c r="BS32" s="198"/>
      <c r="BT32" s="202"/>
      <c r="BU32" s="202" t="s">
        <v>1390</v>
      </c>
      <c r="BV32" s="210">
        <v>1</v>
      </c>
      <c r="BW32" s="205"/>
      <c r="BX32" s="179"/>
    </row>
    <row r="33" spans="1:76" ht="12.75" customHeight="1">
      <c r="A33" s="179"/>
      <c r="B33" s="213"/>
      <c r="C33" s="214"/>
      <c r="D33" s="230"/>
      <c r="E33" s="230"/>
      <c r="F33" s="230"/>
      <c r="G33" s="230"/>
      <c r="H33" s="230"/>
      <c r="I33" s="230"/>
      <c r="J33" s="230"/>
      <c r="K33" s="230"/>
      <c r="L33" s="230"/>
      <c r="M33" s="230"/>
      <c r="N33" s="230"/>
      <c r="O33" s="230"/>
      <c r="P33" s="230"/>
      <c r="Q33" s="230"/>
      <c r="R33" s="230"/>
      <c r="S33" s="230"/>
      <c r="T33" s="230"/>
      <c r="U33" s="230"/>
      <c r="V33" s="230"/>
      <c r="W33" s="231"/>
      <c r="X33" s="214"/>
      <c r="Y33" s="215"/>
      <c r="Z33" s="214"/>
      <c r="AA33" s="214"/>
      <c r="AB33" s="214"/>
      <c r="AC33" s="214"/>
      <c r="AD33" s="232"/>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5"/>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7"/>
      <c r="BX33" s="179"/>
    </row>
    <row r="34" spans="1:76" ht="12.75" customHeight="1">
      <c r="A34" s="179"/>
      <c r="B34" s="233" t="s">
        <v>1296</v>
      </c>
      <c r="C34" s="234"/>
      <c r="D34" s="234"/>
      <c r="E34" s="234"/>
      <c r="F34" s="234"/>
      <c r="G34" s="234"/>
      <c r="H34" s="234"/>
      <c r="I34" s="234"/>
      <c r="J34" s="234"/>
      <c r="K34" s="234"/>
      <c r="L34" s="234"/>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179"/>
      <c r="AZ34" s="179"/>
      <c r="BA34" s="179"/>
      <c r="BB34" s="179"/>
      <c r="BC34" s="179"/>
      <c r="BD34" s="179"/>
      <c r="BE34" s="179"/>
      <c r="BF34" s="219"/>
      <c r="BG34" s="219"/>
      <c r="BH34" s="219"/>
      <c r="BI34" s="219"/>
      <c r="BJ34" s="219"/>
      <c r="BK34" s="219"/>
      <c r="BL34" s="219"/>
      <c r="BM34" s="219"/>
      <c r="BN34" s="219"/>
      <c r="BO34" s="219"/>
      <c r="BP34" s="219"/>
      <c r="BQ34" s="219"/>
      <c r="BR34" s="219"/>
      <c r="BS34" s="219"/>
      <c r="BT34" s="219"/>
      <c r="BU34" s="219"/>
      <c r="BV34" s="219"/>
      <c r="BW34" s="224"/>
      <c r="BX34" s="179"/>
    </row>
    <row r="35" spans="1:76" ht="12.75" customHeight="1">
      <c r="A35" s="179"/>
      <c r="B35" s="206"/>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c r="BV35" s="198"/>
      <c r="BW35" s="205"/>
      <c r="BX35" s="179"/>
    </row>
    <row r="36" spans="1:76" ht="12.75" customHeight="1">
      <c r="A36" s="179"/>
      <c r="B36" s="206"/>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455"/>
      <c r="BP36" s="455"/>
      <c r="BQ36" s="455"/>
      <c r="BR36" s="455"/>
      <c r="BS36" s="455"/>
      <c r="BT36" s="455"/>
      <c r="BU36" s="455"/>
      <c r="BV36" s="455"/>
      <c r="BW36" s="205"/>
      <c r="BX36" s="179"/>
    </row>
    <row r="37" spans="1:76" ht="12.75" customHeight="1">
      <c r="A37" s="179"/>
      <c r="B37" s="206"/>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55"/>
      <c r="AO37" s="455"/>
      <c r="AP37" s="455"/>
      <c r="AQ37" s="455"/>
      <c r="AR37" s="455"/>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205"/>
      <c r="BX37" s="179"/>
    </row>
    <row r="38" spans="1:76" ht="12.75" customHeight="1">
      <c r="A38" s="179"/>
      <c r="B38" s="206"/>
      <c r="C38" s="455"/>
      <c r="D38" s="455"/>
      <c r="E38" s="455"/>
      <c r="F38" s="455"/>
      <c r="G38" s="455"/>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5"/>
      <c r="AY38" s="455"/>
      <c r="AZ38" s="455"/>
      <c r="BA38" s="455"/>
      <c r="BB38" s="455"/>
      <c r="BC38" s="455"/>
      <c r="BD38" s="455"/>
      <c r="BE38" s="455"/>
      <c r="BF38" s="455"/>
      <c r="BG38" s="455"/>
      <c r="BH38" s="455"/>
      <c r="BI38" s="455"/>
      <c r="BJ38" s="455"/>
      <c r="BK38" s="455"/>
      <c r="BL38" s="455"/>
      <c r="BM38" s="455"/>
      <c r="BN38" s="455"/>
      <c r="BO38" s="455"/>
      <c r="BP38" s="455"/>
      <c r="BQ38" s="455"/>
      <c r="BR38" s="455"/>
      <c r="BS38" s="455"/>
      <c r="BT38" s="455"/>
      <c r="BU38" s="455"/>
      <c r="BV38" s="455"/>
      <c r="BW38" s="205"/>
      <c r="BX38" s="179"/>
    </row>
    <row r="39" spans="1:76" ht="12.75" customHeight="1">
      <c r="A39" s="179"/>
      <c r="B39" s="206"/>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205"/>
      <c r="BX39" s="179"/>
    </row>
    <row r="40" spans="1:76" ht="12.75" customHeight="1">
      <c r="A40" s="179"/>
      <c r="B40" s="206"/>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55"/>
      <c r="BS40" s="455"/>
      <c r="BT40" s="455"/>
      <c r="BU40" s="455"/>
      <c r="BV40" s="455"/>
      <c r="BW40" s="205"/>
      <c r="BX40" s="179"/>
    </row>
    <row r="41" spans="1:76" ht="12.75" customHeight="1">
      <c r="A41" s="179"/>
      <c r="B41" s="206"/>
      <c r="C41" s="455"/>
      <c r="D41" s="455"/>
      <c r="E41" s="455"/>
      <c r="F41" s="455"/>
      <c r="G41" s="455"/>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55"/>
      <c r="AO41" s="455"/>
      <c r="AP41" s="455"/>
      <c r="AQ41" s="455"/>
      <c r="AR41" s="455"/>
      <c r="AS41" s="455"/>
      <c r="AT41" s="455"/>
      <c r="AU41" s="455"/>
      <c r="AV41" s="455"/>
      <c r="AW41" s="455"/>
      <c r="AX41" s="455"/>
      <c r="AY41" s="455"/>
      <c r="AZ41" s="455"/>
      <c r="BA41" s="455"/>
      <c r="BB41" s="455"/>
      <c r="BC41" s="455"/>
      <c r="BD41" s="455"/>
      <c r="BE41" s="455"/>
      <c r="BF41" s="455"/>
      <c r="BG41" s="455"/>
      <c r="BH41" s="455"/>
      <c r="BI41" s="455"/>
      <c r="BJ41" s="455"/>
      <c r="BK41" s="455"/>
      <c r="BL41" s="455"/>
      <c r="BM41" s="455"/>
      <c r="BN41" s="455"/>
      <c r="BO41" s="455"/>
      <c r="BP41" s="455"/>
      <c r="BQ41" s="455"/>
      <c r="BR41" s="455"/>
      <c r="BS41" s="455"/>
      <c r="BT41" s="455"/>
      <c r="BU41" s="455"/>
      <c r="BV41" s="455"/>
      <c r="BW41" s="205"/>
      <c r="BX41" s="179"/>
    </row>
    <row r="42" spans="1:76" ht="12.75" customHeight="1">
      <c r="A42" s="179"/>
      <c r="B42" s="206"/>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5"/>
      <c r="AX42" s="455"/>
      <c r="AY42" s="455"/>
      <c r="AZ42" s="455"/>
      <c r="BA42" s="455"/>
      <c r="BB42" s="455"/>
      <c r="BC42" s="455"/>
      <c r="BD42" s="455"/>
      <c r="BE42" s="455"/>
      <c r="BF42" s="455"/>
      <c r="BG42" s="455"/>
      <c r="BH42" s="455"/>
      <c r="BI42" s="455"/>
      <c r="BJ42" s="455"/>
      <c r="BK42" s="455"/>
      <c r="BL42" s="455"/>
      <c r="BM42" s="455"/>
      <c r="BN42" s="455"/>
      <c r="BO42" s="455"/>
      <c r="BP42" s="455"/>
      <c r="BQ42" s="455"/>
      <c r="BR42" s="455"/>
      <c r="BS42" s="455"/>
      <c r="BT42" s="455"/>
      <c r="BU42" s="455"/>
      <c r="BV42" s="455"/>
      <c r="BW42" s="205"/>
      <c r="BX42" s="179"/>
    </row>
    <row r="43" spans="1:76" ht="12.75" customHeight="1">
      <c r="A43" s="179"/>
      <c r="B43" s="206"/>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455"/>
      <c r="AW43" s="455"/>
      <c r="AX43" s="455"/>
      <c r="AY43" s="455"/>
      <c r="AZ43" s="455"/>
      <c r="BA43" s="455"/>
      <c r="BB43" s="455"/>
      <c r="BC43" s="455"/>
      <c r="BD43" s="455"/>
      <c r="BE43" s="455"/>
      <c r="BF43" s="455"/>
      <c r="BG43" s="455"/>
      <c r="BH43" s="455"/>
      <c r="BI43" s="455"/>
      <c r="BJ43" s="455"/>
      <c r="BK43" s="455"/>
      <c r="BL43" s="455"/>
      <c r="BM43" s="455"/>
      <c r="BN43" s="455"/>
      <c r="BO43" s="455"/>
      <c r="BP43" s="455"/>
      <c r="BQ43" s="455"/>
      <c r="BR43" s="455"/>
      <c r="BS43" s="455"/>
      <c r="BT43" s="455"/>
      <c r="BU43" s="455"/>
      <c r="BV43" s="455"/>
      <c r="BW43" s="205"/>
      <c r="BX43" s="179"/>
    </row>
    <row r="44" spans="1:76" ht="12.75" customHeight="1">
      <c r="A44" s="179"/>
      <c r="B44" s="206"/>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5"/>
      <c r="BJ44" s="455"/>
      <c r="BK44" s="455"/>
      <c r="BL44" s="455"/>
      <c r="BM44" s="455"/>
      <c r="BN44" s="455"/>
      <c r="BO44" s="455"/>
      <c r="BP44" s="455"/>
      <c r="BQ44" s="455"/>
      <c r="BR44" s="455"/>
      <c r="BS44" s="455"/>
      <c r="BT44" s="455"/>
      <c r="BU44" s="455"/>
      <c r="BV44" s="455"/>
      <c r="BW44" s="205"/>
      <c r="BX44" s="179"/>
    </row>
    <row r="45" spans="1:76" ht="12.75" customHeight="1">
      <c r="A45" s="179"/>
      <c r="B45" s="206"/>
      <c r="C45" s="455"/>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55"/>
      <c r="AO45" s="455"/>
      <c r="AP45" s="455"/>
      <c r="AQ45" s="455"/>
      <c r="AR45" s="455"/>
      <c r="AS45" s="455"/>
      <c r="AT45" s="455"/>
      <c r="AU45" s="455"/>
      <c r="AV45" s="455"/>
      <c r="AW45" s="455"/>
      <c r="AX45" s="455"/>
      <c r="AY45" s="455"/>
      <c r="AZ45" s="455"/>
      <c r="BA45" s="455"/>
      <c r="BB45" s="455"/>
      <c r="BC45" s="455"/>
      <c r="BD45" s="455"/>
      <c r="BE45" s="455"/>
      <c r="BF45" s="455"/>
      <c r="BG45" s="455"/>
      <c r="BH45" s="455"/>
      <c r="BI45" s="455"/>
      <c r="BJ45" s="455"/>
      <c r="BK45" s="455"/>
      <c r="BL45" s="455"/>
      <c r="BM45" s="455"/>
      <c r="BN45" s="455"/>
      <c r="BO45" s="455"/>
      <c r="BP45" s="455"/>
      <c r="BQ45" s="455"/>
      <c r="BR45" s="455"/>
      <c r="BS45" s="455"/>
      <c r="BT45" s="455"/>
      <c r="BU45" s="455"/>
      <c r="BV45" s="455"/>
      <c r="BW45" s="205"/>
      <c r="BX45" s="179"/>
    </row>
    <row r="46" spans="1:76" ht="12.75" customHeight="1">
      <c r="A46" s="179"/>
      <c r="B46" s="206"/>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5"/>
      <c r="BD46" s="455"/>
      <c r="BE46" s="455"/>
      <c r="BF46" s="455"/>
      <c r="BG46" s="455"/>
      <c r="BH46" s="455"/>
      <c r="BI46" s="455"/>
      <c r="BJ46" s="455"/>
      <c r="BK46" s="455"/>
      <c r="BL46" s="455"/>
      <c r="BM46" s="455"/>
      <c r="BN46" s="455"/>
      <c r="BO46" s="455"/>
      <c r="BP46" s="455"/>
      <c r="BQ46" s="455"/>
      <c r="BR46" s="455"/>
      <c r="BS46" s="455"/>
      <c r="BT46" s="455"/>
      <c r="BU46" s="455"/>
      <c r="BV46" s="455"/>
      <c r="BW46" s="205"/>
      <c r="BX46" s="179"/>
    </row>
    <row r="47" spans="1:76" ht="12.75" customHeight="1">
      <c r="A47" s="179"/>
      <c r="B47" s="206"/>
      <c r="C47" s="455"/>
      <c r="D47" s="455"/>
      <c r="E47" s="455"/>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5"/>
      <c r="AP47" s="455"/>
      <c r="AQ47" s="455"/>
      <c r="AR47" s="455"/>
      <c r="AS47" s="455"/>
      <c r="AT47" s="455"/>
      <c r="AU47" s="455"/>
      <c r="AV47" s="455"/>
      <c r="AW47" s="455"/>
      <c r="AX47" s="455"/>
      <c r="AY47" s="455"/>
      <c r="AZ47" s="455"/>
      <c r="BA47" s="455"/>
      <c r="BB47" s="455"/>
      <c r="BC47" s="455"/>
      <c r="BD47" s="455"/>
      <c r="BE47" s="455"/>
      <c r="BF47" s="455"/>
      <c r="BG47" s="455"/>
      <c r="BH47" s="455"/>
      <c r="BI47" s="455"/>
      <c r="BJ47" s="455"/>
      <c r="BK47" s="455"/>
      <c r="BL47" s="455"/>
      <c r="BM47" s="455"/>
      <c r="BN47" s="455"/>
      <c r="BO47" s="455"/>
      <c r="BP47" s="455"/>
      <c r="BQ47" s="455"/>
      <c r="BR47" s="455"/>
      <c r="BS47" s="455"/>
      <c r="BT47" s="455"/>
      <c r="BU47" s="455"/>
      <c r="BV47" s="455"/>
      <c r="BW47" s="205"/>
      <c r="BX47" s="179"/>
    </row>
    <row r="48" spans="1:76" ht="12.75" customHeight="1">
      <c r="A48" s="179"/>
      <c r="B48" s="206"/>
      <c r="C48" s="455"/>
      <c r="D48" s="455"/>
      <c r="E48" s="455"/>
      <c r="F48" s="455"/>
      <c r="G48" s="455"/>
      <c r="H48" s="455"/>
      <c r="I48" s="455"/>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455"/>
      <c r="AS48" s="455"/>
      <c r="AT48" s="455"/>
      <c r="AU48" s="455"/>
      <c r="AV48" s="455"/>
      <c r="AW48" s="455"/>
      <c r="AX48" s="455"/>
      <c r="AY48" s="455"/>
      <c r="AZ48" s="455"/>
      <c r="BA48" s="455"/>
      <c r="BB48" s="455"/>
      <c r="BC48" s="455"/>
      <c r="BD48" s="455"/>
      <c r="BE48" s="455"/>
      <c r="BF48" s="455"/>
      <c r="BG48" s="455"/>
      <c r="BH48" s="455"/>
      <c r="BI48" s="455"/>
      <c r="BJ48" s="455"/>
      <c r="BK48" s="455"/>
      <c r="BL48" s="455"/>
      <c r="BM48" s="455"/>
      <c r="BN48" s="455"/>
      <c r="BO48" s="455"/>
      <c r="BP48" s="455"/>
      <c r="BQ48" s="455"/>
      <c r="BR48" s="455"/>
      <c r="BS48" s="455"/>
      <c r="BT48" s="455"/>
      <c r="BU48" s="455"/>
      <c r="BV48" s="455"/>
      <c r="BW48" s="205"/>
      <c r="BX48" s="179"/>
    </row>
    <row r="49" spans="1:76" ht="12.75" customHeight="1">
      <c r="A49" s="179"/>
      <c r="B49" s="206"/>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5"/>
      <c r="BM49" s="455"/>
      <c r="BN49" s="455"/>
      <c r="BO49" s="455"/>
      <c r="BP49" s="455"/>
      <c r="BQ49" s="455"/>
      <c r="BR49" s="455"/>
      <c r="BS49" s="455"/>
      <c r="BT49" s="455"/>
      <c r="BU49" s="455"/>
      <c r="BV49" s="455"/>
      <c r="BW49" s="205"/>
      <c r="BX49" s="179"/>
    </row>
    <row r="50" spans="1:76" ht="12.75" customHeight="1">
      <c r="A50" s="179"/>
      <c r="B50" s="206"/>
      <c r="C50" s="455"/>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5"/>
      <c r="AY50" s="455"/>
      <c r="AZ50" s="455"/>
      <c r="BA50" s="455"/>
      <c r="BB50" s="455"/>
      <c r="BC50" s="455"/>
      <c r="BD50" s="455"/>
      <c r="BE50" s="455"/>
      <c r="BF50" s="455"/>
      <c r="BG50" s="455"/>
      <c r="BH50" s="455"/>
      <c r="BI50" s="455"/>
      <c r="BJ50" s="455"/>
      <c r="BK50" s="455"/>
      <c r="BL50" s="455"/>
      <c r="BM50" s="455"/>
      <c r="BN50" s="455"/>
      <c r="BO50" s="455"/>
      <c r="BP50" s="455"/>
      <c r="BQ50" s="455"/>
      <c r="BR50" s="455"/>
      <c r="BS50" s="455"/>
      <c r="BT50" s="455"/>
      <c r="BU50" s="455"/>
      <c r="BV50" s="455"/>
      <c r="BW50" s="205"/>
      <c r="BX50" s="179"/>
    </row>
    <row r="51" spans="1:76" ht="12.75" customHeight="1" thickBot="1">
      <c r="A51" s="179"/>
      <c r="B51" s="235"/>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236"/>
      <c r="BX51" s="179"/>
    </row>
    <row r="52" spans="1:76" ht="12.75" customHeight="1">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row>
    <row r="53" spans="1:76" ht="12.75" customHeight="1" thickBot="1">
      <c r="A53" s="179"/>
      <c r="B53" s="237" t="s">
        <v>1297</v>
      </c>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row>
    <row r="54" spans="1:76" ht="12.75" customHeight="1">
      <c r="A54" s="179"/>
      <c r="B54" s="191"/>
      <c r="C54" s="192"/>
      <c r="D54" s="192"/>
      <c r="E54" s="192"/>
      <c r="F54" s="192"/>
      <c r="G54" s="192"/>
      <c r="H54" s="192"/>
      <c r="I54" s="192"/>
      <c r="J54" s="192"/>
      <c r="K54" s="193"/>
      <c r="L54" s="193"/>
      <c r="M54" s="193"/>
      <c r="N54" s="193"/>
      <c r="O54" s="193"/>
      <c r="P54" s="193"/>
      <c r="Q54" s="193"/>
      <c r="R54" s="193"/>
      <c r="S54" s="193"/>
      <c r="T54" s="193"/>
      <c r="U54" s="193"/>
      <c r="V54" s="193"/>
      <c r="W54" s="193"/>
      <c r="X54" s="193"/>
      <c r="Y54" s="193"/>
      <c r="Z54" s="238"/>
      <c r="AA54" s="192"/>
      <c r="AB54" s="192"/>
      <c r="AC54" s="192"/>
      <c r="AD54" s="192"/>
      <c r="AE54" s="192"/>
      <c r="AF54" s="192"/>
      <c r="AG54" s="192"/>
      <c r="AH54" s="192"/>
      <c r="AI54" s="192"/>
      <c r="AJ54" s="192"/>
      <c r="AK54" s="193"/>
      <c r="AL54" s="193"/>
      <c r="AM54" s="193"/>
      <c r="AN54" s="193"/>
      <c r="AO54" s="193"/>
      <c r="AP54" s="193"/>
      <c r="AQ54" s="193"/>
      <c r="AR54" s="193"/>
      <c r="AS54" s="193"/>
      <c r="AT54" s="193"/>
      <c r="AU54" s="193"/>
      <c r="AV54" s="193"/>
      <c r="AW54" s="193"/>
      <c r="AX54" s="238"/>
      <c r="AY54" s="192"/>
      <c r="AZ54" s="192"/>
      <c r="BA54" s="192"/>
      <c r="BB54" s="192"/>
      <c r="BC54" s="192"/>
      <c r="BD54" s="192"/>
      <c r="BE54" s="192"/>
      <c r="BF54" s="192"/>
      <c r="BG54" s="192"/>
      <c r="BH54" s="192"/>
      <c r="BI54" s="192"/>
      <c r="BJ54" s="193"/>
      <c r="BK54" s="193"/>
      <c r="BL54" s="193"/>
      <c r="BM54" s="193"/>
      <c r="BN54" s="193"/>
      <c r="BO54" s="193"/>
      <c r="BP54" s="193"/>
      <c r="BQ54" s="193"/>
      <c r="BR54" s="193"/>
      <c r="BS54" s="193"/>
      <c r="BT54" s="193"/>
      <c r="BU54" s="193"/>
      <c r="BV54" s="193"/>
      <c r="BW54" s="195"/>
      <c r="BX54" s="179"/>
    </row>
    <row r="55" spans="1:76" ht="12.75" customHeight="1">
      <c r="A55" s="179"/>
      <c r="B55" s="196" t="s">
        <v>1298</v>
      </c>
      <c r="C55" s="197"/>
      <c r="D55" s="197"/>
      <c r="E55" s="197"/>
      <c r="F55" s="197"/>
      <c r="G55" s="197"/>
      <c r="H55" s="197"/>
      <c r="I55" s="197"/>
      <c r="J55" s="197"/>
      <c r="K55" s="198"/>
      <c r="L55" s="198"/>
      <c r="M55" s="198"/>
      <c r="N55" s="198"/>
      <c r="O55" s="198"/>
      <c r="P55" s="198"/>
      <c r="Q55" s="198"/>
      <c r="R55" s="198"/>
      <c r="S55" s="198"/>
      <c r="T55" s="198"/>
      <c r="U55" s="198"/>
      <c r="V55" s="198"/>
      <c r="W55" s="198"/>
      <c r="X55" s="198"/>
      <c r="Y55" s="198"/>
      <c r="Z55" s="199" t="s">
        <v>1299</v>
      </c>
      <c r="AA55" s="197"/>
      <c r="AB55" s="197"/>
      <c r="AC55" s="197"/>
      <c r="AD55" s="197"/>
      <c r="AE55" s="197"/>
      <c r="AF55" s="197"/>
      <c r="AG55" s="197"/>
      <c r="AH55" s="197"/>
      <c r="AI55" s="197"/>
      <c r="AJ55" s="197"/>
      <c r="AK55" s="198"/>
      <c r="AL55" s="198"/>
      <c r="AM55" s="198"/>
      <c r="AN55" s="198"/>
      <c r="AO55" s="198"/>
      <c r="AP55" s="198"/>
      <c r="AQ55" s="198"/>
      <c r="AR55" s="198"/>
      <c r="AS55" s="198"/>
      <c r="AT55" s="198"/>
      <c r="AU55" s="198"/>
      <c r="AV55" s="198"/>
      <c r="AW55" s="198"/>
      <c r="AX55" s="199" t="s">
        <v>1300</v>
      </c>
      <c r="AY55" s="197"/>
      <c r="AZ55" s="197"/>
      <c r="BA55" s="197"/>
      <c r="BB55" s="197"/>
      <c r="BC55" s="197"/>
      <c r="BD55" s="197"/>
      <c r="BE55" s="197"/>
      <c r="BF55" s="197"/>
      <c r="BG55" s="197"/>
      <c r="BH55" s="197"/>
      <c r="BI55" s="197"/>
      <c r="BJ55" s="198"/>
      <c r="BK55" s="198"/>
      <c r="BL55" s="198"/>
      <c r="BM55" s="198"/>
      <c r="BN55" s="198"/>
      <c r="BO55" s="198"/>
      <c r="BP55" s="198"/>
      <c r="BQ55" s="198"/>
      <c r="BR55" s="198"/>
      <c r="BS55" s="198"/>
      <c r="BT55" s="198"/>
      <c r="BU55" s="198"/>
      <c r="BV55" s="198"/>
      <c r="BW55" s="205"/>
      <c r="BX55" s="179"/>
    </row>
    <row r="56" spans="1:76" ht="12.75" customHeight="1">
      <c r="A56" s="179"/>
      <c r="B56" s="206"/>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207"/>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207"/>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205"/>
      <c r="BX56" s="179"/>
    </row>
    <row r="57" spans="1:76" ht="12.75" customHeight="1">
      <c r="A57" s="179"/>
      <c r="B57" s="206"/>
      <c r="C57" s="198"/>
      <c r="D57" s="210">
        <v>1</v>
      </c>
      <c r="E57" s="198"/>
      <c r="F57" s="456" t="s">
        <v>1352</v>
      </c>
      <c r="G57" s="456"/>
      <c r="H57" s="456"/>
      <c r="I57" s="456"/>
      <c r="J57" s="456"/>
      <c r="K57" s="456"/>
      <c r="L57" s="456"/>
      <c r="M57" s="456"/>
      <c r="N57" s="456"/>
      <c r="O57" s="456"/>
      <c r="P57" s="456"/>
      <c r="Q57" s="456"/>
      <c r="R57" s="456"/>
      <c r="S57" s="456"/>
      <c r="T57" s="456"/>
      <c r="U57" s="456"/>
      <c r="V57" s="456"/>
      <c r="W57" s="456"/>
      <c r="X57" s="456"/>
      <c r="Y57" s="198"/>
      <c r="Z57" s="207"/>
      <c r="AA57" s="198"/>
      <c r="AB57" s="210">
        <v>1</v>
      </c>
      <c r="AC57" s="198"/>
      <c r="AD57" s="456" t="s">
        <v>1354</v>
      </c>
      <c r="AE57" s="456"/>
      <c r="AF57" s="456"/>
      <c r="AG57" s="456"/>
      <c r="AH57" s="456"/>
      <c r="AI57" s="456"/>
      <c r="AJ57" s="456"/>
      <c r="AK57" s="456"/>
      <c r="AL57" s="456"/>
      <c r="AM57" s="456"/>
      <c r="AN57" s="456"/>
      <c r="AO57" s="456"/>
      <c r="AP57" s="456"/>
      <c r="AQ57" s="456"/>
      <c r="AR57" s="456"/>
      <c r="AS57" s="456"/>
      <c r="AT57" s="456"/>
      <c r="AU57" s="456"/>
      <c r="AV57" s="456"/>
      <c r="AW57" s="198"/>
      <c r="AX57" s="207"/>
      <c r="AY57" s="198"/>
      <c r="AZ57" s="210">
        <v>1</v>
      </c>
      <c r="BA57" s="198"/>
      <c r="BB57" s="456" t="s">
        <v>1355</v>
      </c>
      <c r="BC57" s="456"/>
      <c r="BD57" s="456"/>
      <c r="BE57" s="456"/>
      <c r="BF57" s="456"/>
      <c r="BG57" s="456"/>
      <c r="BH57" s="456"/>
      <c r="BI57" s="456"/>
      <c r="BJ57" s="456"/>
      <c r="BK57" s="456"/>
      <c r="BL57" s="456"/>
      <c r="BM57" s="456"/>
      <c r="BN57" s="456"/>
      <c r="BO57" s="456"/>
      <c r="BP57" s="456"/>
      <c r="BQ57" s="456"/>
      <c r="BR57" s="456"/>
      <c r="BS57" s="456"/>
      <c r="BT57" s="456"/>
      <c r="BU57" s="456"/>
      <c r="BV57" s="456"/>
      <c r="BW57" s="205"/>
      <c r="BX57" s="179"/>
    </row>
    <row r="58" spans="1:76" ht="12.75" customHeight="1">
      <c r="A58" s="179"/>
      <c r="B58" s="206"/>
      <c r="C58" s="198"/>
      <c r="D58" s="179"/>
      <c r="E58" s="198"/>
      <c r="F58" s="456"/>
      <c r="G58" s="456"/>
      <c r="H58" s="456"/>
      <c r="I58" s="456"/>
      <c r="J58" s="456"/>
      <c r="K58" s="456"/>
      <c r="L58" s="456"/>
      <c r="M58" s="456"/>
      <c r="N58" s="456"/>
      <c r="O58" s="456"/>
      <c r="P58" s="456"/>
      <c r="Q58" s="456"/>
      <c r="R58" s="456"/>
      <c r="S58" s="456"/>
      <c r="T58" s="456"/>
      <c r="U58" s="456"/>
      <c r="V58" s="456"/>
      <c r="W58" s="456"/>
      <c r="X58" s="456"/>
      <c r="Y58" s="198"/>
      <c r="Z58" s="207"/>
      <c r="AA58" s="198"/>
      <c r="AB58" s="179"/>
      <c r="AC58" s="198"/>
      <c r="AD58" s="456"/>
      <c r="AE58" s="456"/>
      <c r="AF58" s="456"/>
      <c r="AG58" s="456"/>
      <c r="AH58" s="456"/>
      <c r="AI58" s="456"/>
      <c r="AJ58" s="456"/>
      <c r="AK58" s="456"/>
      <c r="AL58" s="456"/>
      <c r="AM58" s="456"/>
      <c r="AN58" s="456"/>
      <c r="AO58" s="456"/>
      <c r="AP58" s="456"/>
      <c r="AQ58" s="456"/>
      <c r="AR58" s="456"/>
      <c r="AS58" s="456"/>
      <c r="AT58" s="456"/>
      <c r="AU58" s="456"/>
      <c r="AV58" s="456"/>
      <c r="AW58" s="198"/>
      <c r="AX58" s="207"/>
      <c r="AY58" s="198"/>
      <c r="AZ58" s="198"/>
      <c r="BA58" s="198"/>
      <c r="BB58" s="456"/>
      <c r="BC58" s="456"/>
      <c r="BD58" s="456"/>
      <c r="BE58" s="456"/>
      <c r="BF58" s="456"/>
      <c r="BG58" s="456"/>
      <c r="BH58" s="456"/>
      <c r="BI58" s="456"/>
      <c r="BJ58" s="456"/>
      <c r="BK58" s="456"/>
      <c r="BL58" s="456"/>
      <c r="BM58" s="456"/>
      <c r="BN58" s="456"/>
      <c r="BO58" s="456"/>
      <c r="BP58" s="456"/>
      <c r="BQ58" s="456"/>
      <c r="BR58" s="456"/>
      <c r="BS58" s="456"/>
      <c r="BT58" s="456"/>
      <c r="BU58" s="456"/>
      <c r="BV58" s="456"/>
      <c r="BW58" s="205"/>
      <c r="BX58" s="179"/>
    </row>
    <row r="59" spans="1:76" ht="12.75" customHeight="1">
      <c r="A59" s="179"/>
      <c r="B59" s="206"/>
      <c r="C59" s="198"/>
      <c r="D59" s="457"/>
      <c r="E59" s="458"/>
      <c r="F59" s="459"/>
      <c r="G59" s="239"/>
      <c r="H59" s="198" t="s">
        <v>1353</v>
      </c>
      <c r="I59" s="239"/>
      <c r="J59" s="239"/>
      <c r="K59" s="239"/>
      <c r="L59" s="239"/>
      <c r="M59" s="239"/>
      <c r="N59" s="239"/>
      <c r="O59" s="239"/>
      <c r="P59" s="239"/>
      <c r="Q59" s="239"/>
      <c r="R59" s="239"/>
      <c r="S59" s="239"/>
      <c r="T59" s="239"/>
      <c r="U59" s="239"/>
      <c r="V59" s="239"/>
      <c r="W59" s="239"/>
      <c r="X59" s="239"/>
      <c r="Y59" s="198"/>
      <c r="Z59" s="207"/>
      <c r="AA59" s="198"/>
      <c r="AB59" s="457"/>
      <c r="AC59" s="458"/>
      <c r="AD59" s="459"/>
      <c r="AE59" s="311"/>
      <c r="AF59" s="198" t="s">
        <v>1353</v>
      </c>
      <c r="AG59" s="311"/>
      <c r="AH59" s="311"/>
      <c r="AI59" s="311"/>
      <c r="AJ59" s="311"/>
      <c r="AK59" s="311"/>
      <c r="AL59" s="311"/>
      <c r="AM59" s="311"/>
      <c r="AN59" s="311"/>
      <c r="AO59" s="311"/>
      <c r="AP59" s="311"/>
      <c r="AQ59" s="311"/>
      <c r="AR59" s="311"/>
      <c r="AS59" s="311"/>
      <c r="AT59" s="311"/>
      <c r="AU59" s="311"/>
      <c r="AV59" s="311"/>
      <c r="AW59" s="198"/>
      <c r="AX59" s="207"/>
      <c r="AY59" s="198"/>
      <c r="AZ59" s="210">
        <v>1</v>
      </c>
      <c r="BA59" s="198"/>
      <c r="BB59" s="460" t="s">
        <v>1368</v>
      </c>
      <c r="BC59" s="460"/>
      <c r="BD59" s="460"/>
      <c r="BE59" s="460"/>
      <c r="BF59" s="460"/>
      <c r="BG59" s="460"/>
      <c r="BH59" s="460"/>
      <c r="BI59" s="460"/>
      <c r="BJ59" s="460"/>
      <c r="BK59" s="460"/>
      <c r="BL59" s="460"/>
      <c r="BM59" s="460"/>
      <c r="BN59" s="460"/>
      <c r="BO59" s="460"/>
      <c r="BP59" s="460"/>
      <c r="BQ59" s="460"/>
      <c r="BR59" s="460"/>
      <c r="BS59" s="460"/>
      <c r="BT59" s="460"/>
      <c r="BU59" s="460"/>
      <c r="BV59" s="460"/>
      <c r="BW59" s="205"/>
      <c r="BX59" s="179"/>
    </row>
    <row r="60" spans="1:76" ht="12.75" customHeight="1">
      <c r="A60" s="179"/>
      <c r="B60" s="206"/>
      <c r="C60" s="198"/>
      <c r="D60" s="382"/>
      <c r="E60" s="382"/>
      <c r="F60" s="382"/>
      <c r="G60" s="313"/>
      <c r="H60" s="198"/>
      <c r="I60" s="313"/>
      <c r="J60" s="313"/>
      <c r="K60" s="313"/>
      <c r="L60" s="313"/>
      <c r="M60" s="313"/>
      <c r="N60" s="313"/>
      <c r="O60" s="313"/>
      <c r="P60" s="313"/>
      <c r="Q60" s="313"/>
      <c r="R60" s="313"/>
      <c r="S60" s="313"/>
      <c r="T60" s="313"/>
      <c r="U60" s="313"/>
      <c r="V60" s="313"/>
      <c r="W60" s="313"/>
      <c r="X60" s="313"/>
      <c r="Y60" s="198"/>
      <c r="Z60" s="207"/>
      <c r="AA60" s="198"/>
      <c r="AB60" s="382"/>
      <c r="AC60" s="382"/>
      <c r="AD60" s="382"/>
      <c r="AE60" s="313"/>
      <c r="AF60" s="198"/>
      <c r="AG60" s="313"/>
      <c r="AH60" s="313"/>
      <c r="AI60" s="313"/>
      <c r="AJ60" s="313"/>
      <c r="AK60" s="313"/>
      <c r="AL60" s="313"/>
      <c r="AM60" s="313"/>
      <c r="AN60" s="313"/>
      <c r="AO60" s="313"/>
      <c r="AP60" s="313"/>
      <c r="AQ60" s="313"/>
      <c r="AR60" s="313"/>
      <c r="AS60" s="313"/>
      <c r="AT60" s="313"/>
      <c r="AU60" s="313"/>
      <c r="AV60" s="313"/>
      <c r="AW60" s="198"/>
      <c r="AX60" s="207"/>
      <c r="AY60" s="198"/>
      <c r="AZ60" s="240"/>
      <c r="BA60" s="198"/>
      <c r="BB60" s="460"/>
      <c r="BC60" s="460"/>
      <c r="BD60" s="460"/>
      <c r="BE60" s="460"/>
      <c r="BF60" s="460"/>
      <c r="BG60" s="460"/>
      <c r="BH60" s="460"/>
      <c r="BI60" s="460"/>
      <c r="BJ60" s="460"/>
      <c r="BK60" s="460"/>
      <c r="BL60" s="460"/>
      <c r="BM60" s="460"/>
      <c r="BN60" s="460"/>
      <c r="BO60" s="460"/>
      <c r="BP60" s="460"/>
      <c r="BQ60" s="460"/>
      <c r="BR60" s="460"/>
      <c r="BS60" s="460"/>
      <c r="BT60" s="460"/>
      <c r="BU60" s="460"/>
      <c r="BV60" s="460"/>
      <c r="BW60" s="205"/>
      <c r="BX60" s="179"/>
    </row>
    <row r="61" spans="1:76" ht="12.75" customHeight="1">
      <c r="A61" s="179"/>
      <c r="B61" s="206"/>
      <c r="C61" s="198"/>
      <c r="D61" s="382"/>
      <c r="E61" s="382"/>
      <c r="F61" s="382"/>
      <c r="G61" s="313"/>
      <c r="H61" s="198"/>
      <c r="I61" s="313"/>
      <c r="J61" s="313"/>
      <c r="K61" s="313"/>
      <c r="L61" s="313"/>
      <c r="M61" s="313"/>
      <c r="N61" s="313"/>
      <c r="O61" s="313"/>
      <c r="P61" s="313"/>
      <c r="Q61" s="313"/>
      <c r="R61" s="313"/>
      <c r="S61" s="313"/>
      <c r="T61" s="313"/>
      <c r="U61" s="313"/>
      <c r="V61" s="313"/>
      <c r="W61" s="313"/>
      <c r="X61" s="313"/>
      <c r="Y61" s="198"/>
      <c r="Z61" s="207"/>
      <c r="AA61" s="198"/>
      <c r="AB61" s="382"/>
      <c r="AC61" s="382"/>
      <c r="AD61" s="382"/>
      <c r="AE61" s="313"/>
      <c r="AF61" s="198"/>
      <c r="AG61" s="313"/>
      <c r="AH61" s="313"/>
      <c r="AI61" s="313"/>
      <c r="AJ61" s="313"/>
      <c r="AK61" s="313"/>
      <c r="AL61" s="313"/>
      <c r="AM61" s="313"/>
      <c r="AN61" s="313"/>
      <c r="AO61" s="313"/>
      <c r="AP61" s="313"/>
      <c r="AQ61" s="313"/>
      <c r="AR61" s="313"/>
      <c r="AS61" s="313"/>
      <c r="AT61" s="313"/>
      <c r="AU61" s="313"/>
      <c r="AV61" s="313"/>
      <c r="AW61" s="198"/>
      <c r="AX61" s="207"/>
      <c r="AY61" s="198"/>
      <c r="AZ61" s="240"/>
      <c r="BA61" s="198"/>
      <c r="BB61" s="460"/>
      <c r="BC61" s="460"/>
      <c r="BD61" s="460"/>
      <c r="BE61" s="460"/>
      <c r="BF61" s="460"/>
      <c r="BG61" s="460"/>
      <c r="BH61" s="460"/>
      <c r="BI61" s="460"/>
      <c r="BJ61" s="460"/>
      <c r="BK61" s="460"/>
      <c r="BL61" s="460"/>
      <c r="BM61" s="460"/>
      <c r="BN61" s="460"/>
      <c r="BO61" s="460"/>
      <c r="BP61" s="460"/>
      <c r="BQ61" s="460"/>
      <c r="BR61" s="460"/>
      <c r="BS61" s="460"/>
      <c r="BT61" s="460"/>
      <c r="BU61" s="460"/>
      <c r="BV61" s="460"/>
      <c r="BW61" s="205"/>
      <c r="BX61" s="179"/>
    </row>
    <row r="62" spans="1:76" ht="12.75" customHeight="1">
      <c r="A62" s="179"/>
      <c r="B62" s="206"/>
      <c r="C62" s="198"/>
      <c r="D62" s="179"/>
      <c r="E62" s="198"/>
      <c r="F62" s="239"/>
      <c r="G62" s="239"/>
      <c r="H62" s="239"/>
      <c r="I62" s="239"/>
      <c r="J62" s="239"/>
      <c r="K62" s="239"/>
      <c r="L62" s="239"/>
      <c r="M62" s="239"/>
      <c r="N62" s="239"/>
      <c r="O62" s="239"/>
      <c r="P62" s="239"/>
      <c r="Q62" s="239"/>
      <c r="R62" s="239"/>
      <c r="S62" s="239"/>
      <c r="T62" s="239"/>
      <c r="U62" s="239"/>
      <c r="V62" s="239"/>
      <c r="W62" s="239"/>
      <c r="X62" s="239"/>
      <c r="Y62" s="198"/>
      <c r="Z62" s="207"/>
      <c r="AA62" s="198"/>
      <c r="AB62" s="198"/>
      <c r="AC62" s="198"/>
      <c r="AD62" s="241"/>
      <c r="AE62" s="241"/>
      <c r="AF62" s="241"/>
      <c r="AG62" s="241"/>
      <c r="AH62" s="241"/>
      <c r="AI62" s="241"/>
      <c r="AJ62" s="241"/>
      <c r="AK62" s="241"/>
      <c r="AL62" s="241"/>
      <c r="AM62" s="241"/>
      <c r="AN62" s="241"/>
      <c r="AO62" s="241"/>
      <c r="AP62" s="241"/>
      <c r="AQ62" s="241"/>
      <c r="AR62" s="241"/>
      <c r="AS62" s="241"/>
      <c r="AT62" s="241"/>
      <c r="AU62" s="241"/>
      <c r="AV62" s="241"/>
      <c r="AW62" s="198"/>
      <c r="AX62" s="207"/>
      <c r="AY62" s="198"/>
      <c r="AZ62" s="198"/>
      <c r="BA62" s="198"/>
      <c r="BB62" s="460"/>
      <c r="BC62" s="460"/>
      <c r="BD62" s="460"/>
      <c r="BE62" s="460"/>
      <c r="BF62" s="460"/>
      <c r="BG62" s="460"/>
      <c r="BH62" s="460"/>
      <c r="BI62" s="460"/>
      <c r="BJ62" s="460"/>
      <c r="BK62" s="460"/>
      <c r="BL62" s="460"/>
      <c r="BM62" s="460"/>
      <c r="BN62" s="460"/>
      <c r="BO62" s="460"/>
      <c r="BP62" s="460"/>
      <c r="BQ62" s="460"/>
      <c r="BR62" s="460"/>
      <c r="BS62" s="460"/>
      <c r="BT62" s="460"/>
      <c r="BU62" s="460"/>
      <c r="BV62" s="460"/>
      <c r="BW62" s="205"/>
      <c r="BX62" s="179"/>
    </row>
    <row r="63" spans="1:76" ht="12.75" customHeight="1">
      <c r="A63" s="179"/>
      <c r="B63" s="206"/>
      <c r="C63" s="198"/>
      <c r="D63" s="315"/>
      <c r="E63" s="198"/>
      <c r="F63" s="311"/>
      <c r="G63" s="312"/>
      <c r="H63" s="312"/>
      <c r="I63" s="312"/>
      <c r="J63" s="312"/>
      <c r="K63" s="312"/>
      <c r="L63" s="312"/>
      <c r="M63" s="312"/>
      <c r="N63" s="312"/>
      <c r="O63" s="312"/>
      <c r="P63" s="312"/>
      <c r="Q63" s="312"/>
      <c r="R63" s="312"/>
      <c r="S63" s="312"/>
      <c r="T63" s="312"/>
      <c r="U63" s="312"/>
      <c r="V63" s="312"/>
      <c r="W63" s="312"/>
      <c r="X63" s="312"/>
      <c r="Y63" s="198"/>
      <c r="Z63" s="207"/>
      <c r="AA63" s="198"/>
      <c r="AB63" s="240"/>
      <c r="AC63" s="198"/>
      <c r="AD63" s="241"/>
      <c r="AE63" s="241"/>
      <c r="AF63" s="241"/>
      <c r="AG63" s="241"/>
      <c r="AH63" s="241"/>
      <c r="AI63" s="241"/>
      <c r="AJ63" s="241"/>
      <c r="AK63" s="241"/>
      <c r="AL63" s="241"/>
      <c r="AM63" s="241"/>
      <c r="AN63" s="241"/>
      <c r="AO63" s="241"/>
      <c r="AP63" s="241"/>
      <c r="AQ63" s="241"/>
      <c r="AR63" s="241"/>
      <c r="AS63" s="241"/>
      <c r="AT63" s="241"/>
      <c r="AU63" s="241"/>
      <c r="AV63" s="241"/>
      <c r="AW63" s="198"/>
      <c r="AX63" s="207"/>
      <c r="AY63" s="198"/>
      <c r="AZ63" s="210">
        <v>1</v>
      </c>
      <c r="BA63" s="198"/>
      <c r="BB63" s="453" t="s">
        <v>1391</v>
      </c>
      <c r="BC63" s="453"/>
      <c r="BD63" s="453"/>
      <c r="BE63" s="453"/>
      <c r="BF63" s="453"/>
      <c r="BG63" s="453"/>
      <c r="BH63" s="453"/>
      <c r="BI63" s="453"/>
      <c r="BJ63" s="453"/>
      <c r="BK63" s="453"/>
      <c r="BL63" s="453"/>
      <c r="BM63" s="453"/>
      <c r="BN63" s="453"/>
      <c r="BO63" s="453"/>
      <c r="BP63" s="453"/>
      <c r="BQ63" s="453"/>
      <c r="BR63" s="453"/>
      <c r="BS63" s="453"/>
      <c r="BT63" s="453"/>
      <c r="BU63" s="453"/>
      <c r="BV63" s="453"/>
      <c r="BW63" s="205"/>
      <c r="BX63" s="179"/>
    </row>
    <row r="64" spans="1:76" ht="12.75" customHeight="1">
      <c r="A64" s="179"/>
      <c r="B64" s="206"/>
      <c r="C64" s="198"/>
      <c r="D64" s="315"/>
      <c r="E64" s="198"/>
      <c r="F64" s="388"/>
      <c r="G64" s="312"/>
      <c r="H64" s="312"/>
      <c r="I64" s="312"/>
      <c r="J64" s="312"/>
      <c r="K64" s="312"/>
      <c r="L64" s="312"/>
      <c r="M64" s="312"/>
      <c r="N64" s="312"/>
      <c r="O64" s="312"/>
      <c r="P64" s="312"/>
      <c r="Q64" s="312"/>
      <c r="R64" s="312"/>
      <c r="S64" s="312"/>
      <c r="T64" s="312"/>
      <c r="U64" s="312"/>
      <c r="V64" s="312"/>
      <c r="W64" s="312"/>
      <c r="X64" s="312"/>
      <c r="Y64" s="198"/>
      <c r="Z64" s="207"/>
      <c r="AA64" s="198"/>
      <c r="AB64" s="240"/>
      <c r="AC64" s="198"/>
      <c r="AD64" s="241"/>
      <c r="AE64" s="241"/>
      <c r="AF64" s="241"/>
      <c r="AG64" s="241"/>
      <c r="AH64" s="241"/>
      <c r="AI64" s="241"/>
      <c r="AJ64" s="241"/>
      <c r="AK64" s="241"/>
      <c r="AL64" s="241"/>
      <c r="AM64" s="241"/>
      <c r="AN64" s="241"/>
      <c r="AO64" s="241"/>
      <c r="AP64" s="241"/>
      <c r="AQ64" s="241"/>
      <c r="AR64" s="241"/>
      <c r="AS64" s="241"/>
      <c r="AT64" s="241"/>
      <c r="AU64" s="241"/>
      <c r="AV64" s="241"/>
      <c r="AW64" s="198"/>
      <c r="AX64" s="207"/>
      <c r="AY64" s="198"/>
      <c r="AZ64" s="315"/>
      <c r="BA64" s="198"/>
      <c r="BB64" s="453"/>
      <c r="BC64" s="453"/>
      <c r="BD64" s="453"/>
      <c r="BE64" s="453"/>
      <c r="BF64" s="453"/>
      <c r="BG64" s="453"/>
      <c r="BH64" s="453"/>
      <c r="BI64" s="453"/>
      <c r="BJ64" s="453"/>
      <c r="BK64" s="453"/>
      <c r="BL64" s="453"/>
      <c r="BM64" s="453"/>
      <c r="BN64" s="453"/>
      <c r="BO64" s="453"/>
      <c r="BP64" s="453"/>
      <c r="BQ64" s="453"/>
      <c r="BR64" s="453"/>
      <c r="BS64" s="453"/>
      <c r="BT64" s="453"/>
      <c r="BU64" s="453"/>
      <c r="BV64" s="453"/>
      <c r="BW64" s="205"/>
      <c r="BX64" s="179"/>
    </row>
    <row r="65" spans="1:76" ht="12.75" customHeight="1">
      <c r="A65" s="179"/>
      <c r="B65" s="206"/>
      <c r="C65" s="198"/>
      <c r="D65" s="315"/>
      <c r="E65" s="198"/>
      <c r="F65" s="313"/>
      <c r="G65" s="312"/>
      <c r="H65" s="312"/>
      <c r="I65" s="312"/>
      <c r="J65" s="312"/>
      <c r="K65" s="312"/>
      <c r="L65" s="312"/>
      <c r="M65" s="312"/>
      <c r="N65" s="312"/>
      <c r="O65" s="312"/>
      <c r="P65" s="312"/>
      <c r="Q65" s="312"/>
      <c r="R65" s="312"/>
      <c r="S65" s="312"/>
      <c r="T65" s="312"/>
      <c r="U65" s="312"/>
      <c r="V65" s="312"/>
      <c r="W65" s="312"/>
      <c r="X65" s="312"/>
      <c r="Y65" s="198"/>
      <c r="Z65" s="207"/>
      <c r="AA65" s="198"/>
      <c r="AB65" s="240"/>
      <c r="AC65" s="198"/>
      <c r="AD65" s="241"/>
      <c r="AE65" s="241"/>
      <c r="AF65" s="241"/>
      <c r="AG65" s="241"/>
      <c r="AH65" s="241"/>
      <c r="AI65" s="241"/>
      <c r="AJ65" s="241"/>
      <c r="AK65" s="241"/>
      <c r="AL65" s="241"/>
      <c r="AM65" s="241"/>
      <c r="AN65" s="241"/>
      <c r="AO65" s="241"/>
      <c r="AP65" s="241"/>
      <c r="AQ65" s="241"/>
      <c r="AR65" s="241"/>
      <c r="AS65" s="241"/>
      <c r="AT65" s="241"/>
      <c r="AU65" s="241"/>
      <c r="AV65" s="241"/>
      <c r="AW65" s="198"/>
      <c r="AX65" s="207"/>
      <c r="AY65" s="198"/>
      <c r="AZ65" s="240"/>
      <c r="BA65" s="198"/>
      <c r="BB65" s="453"/>
      <c r="BC65" s="453"/>
      <c r="BD65" s="453"/>
      <c r="BE65" s="453"/>
      <c r="BF65" s="453"/>
      <c r="BG65" s="453"/>
      <c r="BH65" s="453"/>
      <c r="BI65" s="453"/>
      <c r="BJ65" s="453"/>
      <c r="BK65" s="453"/>
      <c r="BL65" s="453"/>
      <c r="BM65" s="453"/>
      <c r="BN65" s="453"/>
      <c r="BO65" s="453"/>
      <c r="BP65" s="453"/>
      <c r="BQ65" s="453"/>
      <c r="BR65" s="453"/>
      <c r="BS65" s="453"/>
      <c r="BT65" s="453"/>
      <c r="BU65" s="453"/>
      <c r="BV65" s="453"/>
      <c r="BW65" s="205"/>
      <c r="BX65" s="179"/>
    </row>
    <row r="66" spans="1:76" ht="12.75" customHeight="1">
      <c r="A66" s="179"/>
      <c r="B66" s="206"/>
      <c r="C66" s="198"/>
      <c r="D66" s="198"/>
      <c r="E66" s="198"/>
      <c r="F66" s="312"/>
      <c r="G66" s="312"/>
      <c r="H66" s="312"/>
      <c r="I66" s="312"/>
      <c r="J66" s="312"/>
      <c r="K66" s="312"/>
      <c r="L66" s="312"/>
      <c r="M66" s="312"/>
      <c r="N66" s="312"/>
      <c r="O66" s="312"/>
      <c r="P66" s="312"/>
      <c r="Q66" s="312"/>
      <c r="R66" s="312"/>
      <c r="S66" s="312"/>
      <c r="T66" s="312"/>
      <c r="U66" s="312"/>
      <c r="V66" s="312"/>
      <c r="W66" s="312"/>
      <c r="X66" s="312"/>
      <c r="Y66" s="198"/>
      <c r="Z66" s="207"/>
      <c r="AA66" s="198"/>
      <c r="AB66" s="198"/>
      <c r="AC66" s="198"/>
      <c r="AD66" s="241"/>
      <c r="AE66" s="241"/>
      <c r="AF66" s="241"/>
      <c r="AG66" s="241"/>
      <c r="AH66" s="241"/>
      <c r="AI66" s="241"/>
      <c r="AJ66" s="241"/>
      <c r="AK66" s="241"/>
      <c r="AL66" s="241"/>
      <c r="AM66" s="241"/>
      <c r="AN66" s="241"/>
      <c r="AO66" s="241"/>
      <c r="AP66" s="241"/>
      <c r="AQ66" s="241"/>
      <c r="AR66" s="241"/>
      <c r="AS66" s="241"/>
      <c r="AT66" s="241"/>
      <c r="AU66" s="241"/>
      <c r="AV66" s="241"/>
      <c r="AW66" s="198"/>
      <c r="AX66" s="207"/>
      <c r="AY66" s="198"/>
      <c r="AZ66" s="198"/>
      <c r="BA66" s="198"/>
      <c r="BB66" s="453"/>
      <c r="BC66" s="453"/>
      <c r="BD66" s="453"/>
      <c r="BE66" s="453"/>
      <c r="BF66" s="453"/>
      <c r="BG66" s="453"/>
      <c r="BH66" s="453"/>
      <c r="BI66" s="453"/>
      <c r="BJ66" s="453"/>
      <c r="BK66" s="453"/>
      <c r="BL66" s="453"/>
      <c r="BM66" s="453"/>
      <c r="BN66" s="453"/>
      <c r="BO66" s="453"/>
      <c r="BP66" s="453"/>
      <c r="BQ66" s="453"/>
      <c r="BR66" s="453"/>
      <c r="BS66" s="453"/>
      <c r="BT66" s="453"/>
      <c r="BU66" s="453"/>
      <c r="BV66" s="453"/>
      <c r="BW66" s="205"/>
      <c r="BX66" s="179"/>
    </row>
    <row r="67" spans="1:76" ht="12.75" customHeight="1">
      <c r="A67" s="179"/>
      <c r="B67" s="206"/>
      <c r="C67" s="198"/>
      <c r="D67" s="242"/>
      <c r="E67" s="242"/>
      <c r="F67" s="242"/>
      <c r="G67" s="198"/>
      <c r="H67" s="179"/>
      <c r="I67" s="198"/>
      <c r="J67" s="198"/>
      <c r="K67" s="198"/>
      <c r="L67" s="198"/>
      <c r="M67" s="198"/>
      <c r="N67" s="198"/>
      <c r="O67" s="198"/>
      <c r="P67" s="198"/>
      <c r="Q67" s="198"/>
      <c r="R67" s="239"/>
      <c r="S67" s="239"/>
      <c r="T67" s="239"/>
      <c r="U67" s="239"/>
      <c r="V67" s="239"/>
      <c r="W67" s="239"/>
      <c r="X67" s="239"/>
      <c r="Y67" s="198"/>
      <c r="Z67" s="207"/>
      <c r="AA67" s="198"/>
      <c r="AB67" s="240"/>
      <c r="AC67" s="198"/>
      <c r="AD67" s="241"/>
      <c r="AE67" s="241"/>
      <c r="AF67" s="241"/>
      <c r="AG67" s="241"/>
      <c r="AH67" s="241"/>
      <c r="AI67" s="241"/>
      <c r="AJ67" s="241"/>
      <c r="AK67" s="241"/>
      <c r="AL67" s="241"/>
      <c r="AM67" s="241"/>
      <c r="AN67" s="241"/>
      <c r="AO67" s="241"/>
      <c r="AP67" s="241"/>
      <c r="AQ67" s="241"/>
      <c r="AR67" s="241"/>
      <c r="AS67" s="241"/>
      <c r="AT67" s="241"/>
      <c r="AU67" s="241"/>
      <c r="AV67" s="241"/>
      <c r="AW67" s="198"/>
      <c r="AX67" s="207"/>
      <c r="AY67" s="198"/>
      <c r="AZ67" s="210">
        <v>1</v>
      </c>
      <c r="BA67" s="198"/>
      <c r="BB67" s="454" t="s">
        <v>1351</v>
      </c>
      <c r="BC67" s="454"/>
      <c r="BD67" s="454"/>
      <c r="BE67" s="454"/>
      <c r="BF67" s="454"/>
      <c r="BG67" s="454"/>
      <c r="BH67" s="454"/>
      <c r="BI67" s="454"/>
      <c r="BJ67" s="454"/>
      <c r="BK67" s="454"/>
      <c r="BL67" s="454"/>
      <c r="BM67" s="454"/>
      <c r="BN67" s="454"/>
      <c r="BO67" s="454"/>
      <c r="BP67" s="454"/>
      <c r="BQ67" s="454"/>
      <c r="BR67" s="454"/>
      <c r="BS67" s="454"/>
      <c r="BT67" s="454"/>
      <c r="BU67" s="454"/>
      <c r="BV67" s="454"/>
      <c r="BW67" s="205"/>
      <c r="BX67" s="179"/>
    </row>
    <row r="68" spans="1:76" ht="12.75" customHeight="1">
      <c r="A68" s="179"/>
      <c r="B68" s="206"/>
      <c r="C68" s="198"/>
      <c r="D68" s="242"/>
      <c r="E68" s="242"/>
      <c r="F68" s="242"/>
      <c r="G68" s="198"/>
      <c r="H68" s="179"/>
      <c r="I68" s="198"/>
      <c r="J68" s="198"/>
      <c r="K68" s="198"/>
      <c r="L68" s="198"/>
      <c r="M68" s="198"/>
      <c r="N68" s="198"/>
      <c r="O68" s="198"/>
      <c r="P68" s="198"/>
      <c r="Q68" s="198"/>
      <c r="R68" s="313"/>
      <c r="S68" s="313"/>
      <c r="T68" s="313"/>
      <c r="U68" s="313"/>
      <c r="V68" s="313"/>
      <c r="W68" s="313"/>
      <c r="X68" s="313"/>
      <c r="Y68" s="198"/>
      <c r="Z68" s="207"/>
      <c r="AA68" s="198"/>
      <c r="AB68" s="240"/>
      <c r="AC68" s="198"/>
      <c r="AD68" s="241"/>
      <c r="AE68" s="241"/>
      <c r="AF68" s="241"/>
      <c r="AG68" s="241"/>
      <c r="AH68" s="241"/>
      <c r="AI68" s="241"/>
      <c r="AJ68" s="241"/>
      <c r="AK68" s="241"/>
      <c r="AL68" s="241"/>
      <c r="AM68" s="241"/>
      <c r="AN68" s="241"/>
      <c r="AO68" s="241"/>
      <c r="AP68" s="241"/>
      <c r="AQ68" s="241"/>
      <c r="AR68" s="241"/>
      <c r="AS68" s="241"/>
      <c r="AT68" s="241"/>
      <c r="AU68" s="241"/>
      <c r="AV68" s="241"/>
      <c r="AW68" s="198"/>
      <c r="AX68" s="207"/>
      <c r="AY68" s="198"/>
      <c r="AZ68" s="240"/>
      <c r="BA68" s="198"/>
      <c r="BB68" s="454"/>
      <c r="BC68" s="454"/>
      <c r="BD68" s="454"/>
      <c r="BE68" s="454"/>
      <c r="BF68" s="454"/>
      <c r="BG68" s="454"/>
      <c r="BH68" s="454"/>
      <c r="BI68" s="454"/>
      <c r="BJ68" s="454"/>
      <c r="BK68" s="454"/>
      <c r="BL68" s="454"/>
      <c r="BM68" s="454"/>
      <c r="BN68" s="454"/>
      <c r="BO68" s="454"/>
      <c r="BP68" s="454"/>
      <c r="BQ68" s="454"/>
      <c r="BR68" s="454"/>
      <c r="BS68" s="454"/>
      <c r="BT68" s="454"/>
      <c r="BU68" s="454"/>
      <c r="BV68" s="454"/>
      <c r="BW68" s="205"/>
      <c r="BX68" s="179"/>
    </row>
    <row r="69" spans="1:76" s="321" customFormat="1" ht="12.75" customHeight="1">
      <c r="A69" s="246"/>
      <c r="B69" s="316"/>
      <c r="C69" s="209"/>
      <c r="D69" s="209"/>
      <c r="E69" s="209"/>
      <c r="F69" s="317"/>
      <c r="G69" s="317"/>
      <c r="H69" s="317"/>
      <c r="I69" s="317"/>
      <c r="J69" s="317"/>
      <c r="K69" s="317"/>
      <c r="L69" s="317"/>
      <c r="M69" s="317"/>
      <c r="N69" s="317"/>
      <c r="O69" s="317"/>
      <c r="P69" s="317"/>
      <c r="Q69" s="317"/>
      <c r="R69" s="317"/>
      <c r="S69" s="317"/>
      <c r="T69" s="317"/>
      <c r="U69" s="317"/>
      <c r="V69" s="317"/>
      <c r="W69" s="317"/>
      <c r="X69" s="317"/>
      <c r="Y69" s="209"/>
      <c r="Z69" s="318"/>
      <c r="AA69" s="209"/>
      <c r="AB69" s="209"/>
      <c r="AC69" s="209"/>
      <c r="AD69" s="319"/>
      <c r="AE69" s="319"/>
      <c r="AF69" s="319"/>
      <c r="AG69" s="319"/>
      <c r="AH69" s="319"/>
      <c r="AI69" s="319"/>
      <c r="AJ69" s="319"/>
      <c r="AK69" s="319"/>
      <c r="AL69" s="319"/>
      <c r="AM69" s="319"/>
      <c r="AN69" s="319"/>
      <c r="AO69" s="319"/>
      <c r="AP69" s="319"/>
      <c r="AQ69" s="319"/>
      <c r="AR69" s="319"/>
      <c r="AS69" s="319"/>
      <c r="AT69" s="319"/>
      <c r="AU69" s="319"/>
      <c r="AV69" s="319"/>
      <c r="AW69" s="209"/>
      <c r="AX69" s="318"/>
      <c r="AY69" s="209"/>
      <c r="AZ69" s="209"/>
      <c r="BA69" s="209"/>
      <c r="BB69" s="454"/>
      <c r="BC69" s="454"/>
      <c r="BD69" s="454"/>
      <c r="BE69" s="454"/>
      <c r="BF69" s="454"/>
      <c r="BG69" s="454"/>
      <c r="BH69" s="454"/>
      <c r="BI69" s="454"/>
      <c r="BJ69" s="454"/>
      <c r="BK69" s="454"/>
      <c r="BL69" s="454"/>
      <c r="BM69" s="454"/>
      <c r="BN69" s="454"/>
      <c r="BO69" s="454"/>
      <c r="BP69" s="454"/>
      <c r="BQ69" s="454"/>
      <c r="BR69" s="454"/>
      <c r="BS69" s="454"/>
      <c r="BT69" s="454"/>
      <c r="BU69" s="454"/>
      <c r="BV69" s="454"/>
      <c r="BW69" s="320"/>
      <c r="BX69" s="246"/>
    </row>
    <row r="70" spans="1:76" ht="12.75" customHeight="1">
      <c r="A70" s="179"/>
      <c r="B70" s="206"/>
      <c r="C70" s="198"/>
      <c r="D70" s="240"/>
      <c r="E70" s="198"/>
      <c r="F70" s="239"/>
      <c r="G70" s="239"/>
      <c r="H70" s="239"/>
      <c r="I70" s="239"/>
      <c r="J70" s="239"/>
      <c r="K70" s="239"/>
      <c r="L70" s="239"/>
      <c r="M70" s="239"/>
      <c r="N70" s="239"/>
      <c r="O70" s="239"/>
      <c r="P70" s="239"/>
      <c r="Q70" s="239"/>
      <c r="R70" s="239"/>
      <c r="S70" s="239"/>
      <c r="T70" s="239"/>
      <c r="U70" s="239"/>
      <c r="V70" s="239"/>
      <c r="W70" s="239"/>
      <c r="X70" s="239"/>
      <c r="Y70" s="198"/>
      <c r="Z70" s="207"/>
      <c r="AA70" s="198"/>
      <c r="AB70" s="240"/>
      <c r="AC70" s="198"/>
      <c r="AD70" s="241"/>
      <c r="AE70" s="241"/>
      <c r="AF70" s="241"/>
      <c r="AG70" s="241"/>
      <c r="AH70" s="241"/>
      <c r="AI70" s="241"/>
      <c r="AJ70" s="241"/>
      <c r="AK70" s="241"/>
      <c r="AL70" s="241"/>
      <c r="AM70" s="241"/>
      <c r="AN70" s="241"/>
      <c r="AO70" s="241"/>
      <c r="AP70" s="241"/>
      <c r="AQ70" s="241"/>
      <c r="AR70" s="241"/>
      <c r="AS70" s="241"/>
      <c r="AT70" s="241"/>
      <c r="AU70" s="241"/>
      <c r="AV70" s="241"/>
      <c r="AW70" s="198"/>
      <c r="AX70" s="207"/>
      <c r="AY70" s="198"/>
      <c r="AZ70" s="210">
        <v>1</v>
      </c>
      <c r="BA70" s="198"/>
      <c r="BB70" s="453" t="s">
        <v>1392</v>
      </c>
      <c r="BC70" s="453"/>
      <c r="BD70" s="453"/>
      <c r="BE70" s="453"/>
      <c r="BF70" s="453"/>
      <c r="BG70" s="453"/>
      <c r="BH70" s="453"/>
      <c r="BI70" s="453"/>
      <c r="BJ70" s="453"/>
      <c r="BK70" s="453"/>
      <c r="BL70" s="453"/>
      <c r="BM70" s="453"/>
      <c r="BN70" s="453"/>
      <c r="BO70" s="453"/>
      <c r="BP70" s="453"/>
      <c r="BQ70" s="453"/>
      <c r="BR70" s="453"/>
      <c r="BS70" s="453"/>
      <c r="BT70" s="453"/>
      <c r="BU70" s="453"/>
      <c r="BV70" s="453"/>
      <c r="BW70" s="205"/>
      <c r="BX70" s="179"/>
    </row>
    <row r="71" spans="1:76" ht="12.75" customHeight="1">
      <c r="A71" s="179"/>
      <c r="B71" s="206"/>
      <c r="C71" s="198"/>
      <c r="D71" s="240"/>
      <c r="E71" s="198"/>
      <c r="F71" s="313"/>
      <c r="G71" s="313"/>
      <c r="H71" s="313"/>
      <c r="I71" s="313"/>
      <c r="J71" s="313"/>
      <c r="K71" s="313"/>
      <c r="L71" s="313"/>
      <c r="M71" s="313"/>
      <c r="N71" s="313"/>
      <c r="O71" s="313"/>
      <c r="P71" s="313"/>
      <c r="Q71" s="313"/>
      <c r="R71" s="313"/>
      <c r="S71" s="313"/>
      <c r="T71" s="313"/>
      <c r="U71" s="313"/>
      <c r="V71" s="313"/>
      <c r="W71" s="313"/>
      <c r="X71" s="313"/>
      <c r="Y71" s="198"/>
      <c r="Z71" s="207"/>
      <c r="AA71" s="198"/>
      <c r="AB71" s="240"/>
      <c r="AC71" s="198"/>
      <c r="AD71" s="241"/>
      <c r="AE71" s="241"/>
      <c r="AF71" s="241"/>
      <c r="AG71" s="241"/>
      <c r="AH71" s="241"/>
      <c r="AI71" s="241"/>
      <c r="AJ71" s="241"/>
      <c r="AK71" s="241"/>
      <c r="AL71" s="241"/>
      <c r="AM71" s="241"/>
      <c r="AN71" s="241"/>
      <c r="AO71" s="241"/>
      <c r="AP71" s="241"/>
      <c r="AQ71" s="241"/>
      <c r="AR71" s="241"/>
      <c r="AS71" s="241"/>
      <c r="AT71" s="241"/>
      <c r="AU71" s="241"/>
      <c r="AV71" s="241"/>
      <c r="AW71" s="198"/>
      <c r="AX71" s="207"/>
      <c r="AY71" s="198"/>
      <c r="AZ71" s="240"/>
      <c r="BA71" s="198"/>
      <c r="BB71" s="453"/>
      <c r="BC71" s="453"/>
      <c r="BD71" s="453"/>
      <c r="BE71" s="453"/>
      <c r="BF71" s="453"/>
      <c r="BG71" s="453"/>
      <c r="BH71" s="453"/>
      <c r="BI71" s="453"/>
      <c r="BJ71" s="453"/>
      <c r="BK71" s="453"/>
      <c r="BL71" s="453"/>
      <c r="BM71" s="453"/>
      <c r="BN71" s="453"/>
      <c r="BO71" s="453"/>
      <c r="BP71" s="453"/>
      <c r="BQ71" s="453"/>
      <c r="BR71" s="453"/>
      <c r="BS71" s="453"/>
      <c r="BT71" s="453"/>
      <c r="BU71" s="453"/>
      <c r="BV71" s="453"/>
      <c r="BW71" s="205"/>
      <c r="BX71" s="179"/>
    </row>
    <row r="72" spans="1:76" ht="12.75" customHeight="1">
      <c r="A72" s="179"/>
      <c r="B72" s="206"/>
      <c r="C72" s="198"/>
      <c r="D72" s="198"/>
      <c r="E72" s="198"/>
      <c r="F72" s="239"/>
      <c r="G72" s="239"/>
      <c r="H72" s="239"/>
      <c r="I72" s="239"/>
      <c r="J72" s="239"/>
      <c r="K72" s="239"/>
      <c r="L72" s="239"/>
      <c r="M72" s="239"/>
      <c r="N72" s="239"/>
      <c r="O72" s="239"/>
      <c r="P72" s="239"/>
      <c r="Q72" s="239"/>
      <c r="R72" s="239"/>
      <c r="S72" s="239"/>
      <c r="T72" s="239"/>
      <c r="U72" s="239"/>
      <c r="V72" s="239"/>
      <c r="W72" s="239"/>
      <c r="X72" s="239"/>
      <c r="Y72" s="198"/>
      <c r="Z72" s="207"/>
      <c r="AA72" s="198"/>
      <c r="AB72" s="198"/>
      <c r="AC72" s="198"/>
      <c r="AD72" s="241"/>
      <c r="AE72" s="241"/>
      <c r="AF72" s="241"/>
      <c r="AG72" s="241"/>
      <c r="AH72" s="241"/>
      <c r="AI72" s="241"/>
      <c r="AJ72" s="241"/>
      <c r="AK72" s="241"/>
      <c r="AL72" s="241"/>
      <c r="AM72" s="241"/>
      <c r="AN72" s="241"/>
      <c r="AO72" s="241"/>
      <c r="AP72" s="241"/>
      <c r="AQ72" s="241"/>
      <c r="AR72" s="241"/>
      <c r="AS72" s="241"/>
      <c r="AT72" s="241"/>
      <c r="AU72" s="241"/>
      <c r="AV72" s="241"/>
      <c r="AW72" s="198"/>
      <c r="AX72" s="207"/>
      <c r="AY72" s="198"/>
      <c r="AZ72" s="198"/>
      <c r="BA72" s="198"/>
      <c r="BB72" s="453"/>
      <c r="BC72" s="453"/>
      <c r="BD72" s="453"/>
      <c r="BE72" s="453"/>
      <c r="BF72" s="453"/>
      <c r="BG72" s="453"/>
      <c r="BH72" s="453"/>
      <c r="BI72" s="453"/>
      <c r="BJ72" s="453"/>
      <c r="BK72" s="453"/>
      <c r="BL72" s="453"/>
      <c r="BM72" s="453"/>
      <c r="BN72" s="453"/>
      <c r="BO72" s="453"/>
      <c r="BP72" s="453"/>
      <c r="BQ72" s="453"/>
      <c r="BR72" s="453"/>
      <c r="BS72" s="453"/>
      <c r="BT72" s="453"/>
      <c r="BU72" s="453"/>
      <c r="BV72" s="453"/>
      <c r="BW72" s="205"/>
      <c r="BX72" s="179"/>
    </row>
    <row r="73" spans="1:76" ht="12.75" customHeight="1">
      <c r="A73" s="179"/>
      <c r="B73" s="206"/>
      <c r="C73" s="198"/>
      <c r="D73" s="242"/>
      <c r="E73" s="242"/>
      <c r="F73" s="242"/>
      <c r="G73" s="198"/>
      <c r="H73" s="198"/>
      <c r="I73" s="198"/>
      <c r="J73" s="198"/>
      <c r="K73" s="198"/>
      <c r="L73" s="198"/>
      <c r="M73" s="198"/>
      <c r="N73" s="198"/>
      <c r="O73" s="198"/>
      <c r="P73" s="198"/>
      <c r="Q73" s="198"/>
      <c r="R73" s="198"/>
      <c r="S73" s="198"/>
      <c r="T73" s="198"/>
      <c r="U73" s="198"/>
      <c r="V73" s="198"/>
      <c r="W73" s="198"/>
      <c r="X73" s="198"/>
      <c r="Y73" s="198"/>
      <c r="Z73" s="207"/>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207"/>
      <c r="AY73" s="198"/>
      <c r="AZ73" s="210">
        <v>1</v>
      </c>
      <c r="BA73" s="198"/>
      <c r="BB73" s="453" t="s">
        <v>1393</v>
      </c>
      <c r="BC73" s="453"/>
      <c r="BD73" s="453"/>
      <c r="BE73" s="453"/>
      <c r="BF73" s="453"/>
      <c r="BG73" s="453"/>
      <c r="BH73" s="453"/>
      <c r="BI73" s="453"/>
      <c r="BJ73" s="453"/>
      <c r="BK73" s="453"/>
      <c r="BL73" s="453"/>
      <c r="BM73" s="453"/>
      <c r="BN73" s="453"/>
      <c r="BO73" s="453"/>
      <c r="BP73" s="453"/>
      <c r="BQ73" s="453"/>
      <c r="BR73" s="453"/>
      <c r="BS73" s="453"/>
      <c r="BT73" s="453"/>
      <c r="BU73" s="453"/>
      <c r="BV73" s="453"/>
      <c r="BW73" s="205"/>
      <c r="BX73" s="179"/>
    </row>
    <row r="74" spans="1:76" ht="12.75" customHeight="1">
      <c r="A74" s="179"/>
      <c r="B74" s="206"/>
      <c r="C74" s="198"/>
      <c r="D74" s="242"/>
      <c r="E74" s="242"/>
      <c r="F74" s="242"/>
      <c r="G74" s="198"/>
      <c r="H74" s="198"/>
      <c r="I74" s="198"/>
      <c r="J74" s="198"/>
      <c r="K74" s="198"/>
      <c r="L74" s="198"/>
      <c r="M74" s="198"/>
      <c r="N74" s="198"/>
      <c r="O74" s="198"/>
      <c r="P74" s="198"/>
      <c r="Q74" s="198"/>
      <c r="R74" s="198"/>
      <c r="S74" s="198"/>
      <c r="T74" s="198"/>
      <c r="U74" s="198"/>
      <c r="V74" s="198"/>
      <c r="W74" s="198"/>
      <c r="X74" s="198"/>
      <c r="Y74" s="198"/>
      <c r="Z74" s="207"/>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207"/>
      <c r="AY74" s="198"/>
      <c r="AZ74" s="240"/>
      <c r="BA74" s="198"/>
      <c r="BB74" s="453"/>
      <c r="BC74" s="453"/>
      <c r="BD74" s="453"/>
      <c r="BE74" s="453"/>
      <c r="BF74" s="453"/>
      <c r="BG74" s="453"/>
      <c r="BH74" s="453"/>
      <c r="BI74" s="453"/>
      <c r="BJ74" s="453"/>
      <c r="BK74" s="453"/>
      <c r="BL74" s="453"/>
      <c r="BM74" s="453"/>
      <c r="BN74" s="453"/>
      <c r="BO74" s="453"/>
      <c r="BP74" s="453"/>
      <c r="BQ74" s="453"/>
      <c r="BR74" s="453"/>
      <c r="BS74" s="453"/>
      <c r="BT74" s="453"/>
      <c r="BU74" s="453"/>
      <c r="BV74" s="453"/>
      <c r="BW74" s="205"/>
      <c r="BX74" s="179"/>
    </row>
    <row r="75" spans="1:76" ht="12.75" customHeight="1">
      <c r="A75" s="179"/>
      <c r="B75" s="206"/>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207"/>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207"/>
      <c r="AY75" s="198"/>
      <c r="AZ75" s="198"/>
      <c r="BA75" s="198"/>
      <c r="BB75" s="453"/>
      <c r="BC75" s="453"/>
      <c r="BD75" s="453"/>
      <c r="BE75" s="453"/>
      <c r="BF75" s="453"/>
      <c r="BG75" s="453"/>
      <c r="BH75" s="453"/>
      <c r="BI75" s="453"/>
      <c r="BJ75" s="453"/>
      <c r="BK75" s="453"/>
      <c r="BL75" s="453"/>
      <c r="BM75" s="453"/>
      <c r="BN75" s="453"/>
      <c r="BO75" s="453"/>
      <c r="BP75" s="453"/>
      <c r="BQ75" s="453"/>
      <c r="BR75" s="453"/>
      <c r="BS75" s="453"/>
      <c r="BT75" s="453"/>
      <c r="BU75" s="453"/>
      <c r="BV75" s="453"/>
      <c r="BW75" s="205"/>
      <c r="BX75" s="179"/>
    </row>
    <row r="76" spans="1:76" ht="12.75" customHeight="1" thickBot="1">
      <c r="A76" s="179"/>
      <c r="B76" s="235"/>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243"/>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243"/>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236"/>
      <c r="BX76" s="179"/>
    </row>
    <row r="77" spans="1:76" ht="12.75" customHeight="1">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row>
    <row r="78" spans="1:76" ht="12.75" customHeight="1">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row>
    <row r="79" spans="1:76" ht="12.75" customHeight="1">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row>
    <row r="80" spans="1:76" ht="12.75" customHeight="1" thickBot="1">
      <c r="A80" s="179"/>
      <c r="B80" s="237" t="s">
        <v>1301</v>
      </c>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row>
    <row r="81" spans="1:76" ht="12.75" customHeight="1">
      <c r="A81" s="179"/>
      <c r="B81" s="191"/>
      <c r="C81" s="192"/>
      <c r="D81" s="192"/>
      <c r="E81" s="192"/>
      <c r="F81" s="192"/>
      <c r="G81" s="192"/>
      <c r="H81" s="192"/>
      <c r="I81" s="193"/>
      <c r="J81" s="193"/>
      <c r="K81" s="193"/>
      <c r="L81" s="193"/>
      <c r="M81" s="193"/>
      <c r="N81" s="193"/>
      <c r="O81" s="193"/>
      <c r="P81" s="193"/>
      <c r="Q81" s="193"/>
      <c r="R81" s="193"/>
      <c r="S81" s="193"/>
      <c r="T81" s="238"/>
      <c r="U81" s="192"/>
      <c r="V81" s="192"/>
      <c r="W81" s="192"/>
      <c r="X81" s="192"/>
      <c r="Y81" s="192"/>
      <c r="Z81" s="192"/>
      <c r="AA81" s="192"/>
      <c r="AB81" s="192"/>
      <c r="AC81" s="192"/>
      <c r="AD81" s="192"/>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244"/>
      <c r="BB81" s="238"/>
      <c r="BC81" s="192"/>
      <c r="BD81" s="192"/>
      <c r="BE81" s="192"/>
      <c r="BF81" s="192"/>
      <c r="BG81" s="192"/>
      <c r="BH81" s="192"/>
      <c r="BI81" s="192"/>
      <c r="BJ81" s="192"/>
      <c r="BK81" s="192"/>
      <c r="BL81" s="192"/>
      <c r="BM81" s="193"/>
      <c r="BN81" s="193"/>
      <c r="BO81" s="193"/>
      <c r="BP81" s="193"/>
      <c r="BQ81" s="193"/>
      <c r="BR81" s="193"/>
      <c r="BS81" s="193"/>
      <c r="BT81" s="193"/>
      <c r="BU81" s="193"/>
      <c r="BV81" s="193"/>
      <c r="BW81" s="195"/>
      <c r="BX81" s="179"/>
    </row>
    <row r="82" spans="1:76" ht="12.75" customHeight="1">
      <c r="A82" s="179"/>
      <c r="B82" s="196" t="s">
        <v>1302</v>
      </c>
      <c r="C82" s="197"/>
      <c r="D82" s="197"/>
      <c r="E82" s="197"/>
      <c r="F82" s="197"/>
      <c r="G82" s="197"/>
      <c r="H82" s="197"/>
      <c r="I82" s="198"/>
      <c r="J82" s="198"/>
      <c r="K82" s="198"/>
      <c r="L82" s="198"/>
      <c r="M82" s="198"/>
      <c r="N82" s="198"/>
      <c r="O82" s="198"/>
      <c r="P82" s="198"/>
      <c r="Q82" s="198"/>
      <c r="R82" s="198"/>
      <c r="S82" s="198"/>
      <c r="T82" s="199" t="s">
        <v>1303</v>
      </c>
      <c r="U82" s="197"/>
      <c r="V82" s="197"/>
      <c r="W82" s="197"/>
      <c r="X82" s="197"/>
      <c r="Y82" s="197"/>
      <c r="Z82" s="200"/>
      <c r="AA82" s="197"/>
      <c r="AB82" s="197"/>
      <c r="AC82" s="197"/>
      <c r="AD82" s="197"/>
      <c r="AE82" s="198"/>
      <c r="AF82" s="198"/>
      <c r="AG82" s="198"/>
      <c r="AH82" s="198"/>
      <c r="AI82" s="198"/>
      <c r="AJ82" s="198"/>
      <c r="AK82" s="198"/>
      <c r="AL82" s="198"/>
      <c r="AM82" s="198"/>
      <c r="AN82" s="198"/>
      <c r="AO82" s="198"/>
      <c r="AP82" s="198"/>
      <c r="AQ82" s="198"/>
      <c r="AR82" s="198"/>
      <c r="AS82" s="198"/>
      <c r="AT82" s="198"/>
      <c r="AU82" s="198"/>
      <c r="AV82" s="198"/>
      <c r="AW82" s="198"/>
      <c r="AX82" s="245"/>
      <c r="AY82" s="198"/>
      <c r="AZ82" s="198"/>
      <c r="BA82" s="211"/>
      <c r="BB82" s="199" t="s">
        <v>1304</v>
      </c>
      <c r="BC82" s="197"/>
      <c r="BD82" s="197"/>
      <c r="BE82" s="197"/>
      <c r="BF82" s="197"/>
      <c r="BG82" s="197"/>
      <c r="BH82" s="197"/>
      <c r="BI82" s="197"/>
      <c r="BJ82" s="197"/>
      <c r="BK82" s="197"/>
      <c r="BL82" s="197"/>
      <c r="BM82" s="198"/>
      <c r="BN82" s="198"/>
      <c r="BO82" s="198"/>
      <c r="BP82" s="198"/>
      <c r="BQ82" s="198"/>
      <c r="BR82" s="198"/>
      <c r="BS82" s="198"/>
      <c r="BT82" s="198"/>
      <c r="BU82" s="198"/>
      <c r="BV82" s="198"/>
      <c r="BW82" s="205"/>
      <c r="BX82" s="179"/>
    </row>
    <row r="83" spans="1:76" ht="12.75" customHeight="1">
      <c r="A83" s="179"/>
      <c r="B83" s="206"/>
      <c r="C83" s="198"/>
      <c r="D83" s="198"/>
      <c r="E83" s="198"/>
      <c r="F83" s="198"/>
      <c r="G83" s="198"/>
      <c r="H83" s="198"/>
      <c r="I83" s="198"/>
      <c r="J83" s="198"/>
      <c r="K83" s="198"/>
      <c r="L83" s="198"/>
      <c r="M83" s="198"/>
      <c r="N83" s="198"/>
      <c r="O83" s="198"/>
      <c r="P83" s="198"/>
      <c r="Q83" s="198"/>
      <c r="R83" s="198"/>
      <c r="S83" s="198"/>
      <c r="T83" s="216"/>
      <c r="U83" s="198"/>
      <c r="V83" s="198"/>
      <c r="W83" s="198"/>
      <c r="X83" s="198"/>
      <c r="Y83" s="198"/>
      <c r="Z83" s="214"/>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214"/>
      <c r="AY83" s="214"/>
      <c r="AZ83" s="214"/>
      <c r="BA83" s="215"/>
      <c r="BB83" s="216"/>
      <c r="BC83" s="198"/>
      <c r="BD83" s="198"/>
      <c r="BE83" s="198"/>
      <c r="BF83" s="198"/>
      <c r="BG83" s="198"/>
      <c r="BH83" s="198"/>
      <c r="BI83" s="198"/>
      <c r="BJ83" s="198"/>
      <c r="BK83" s="198"/>
      <c r="BL83" s="198"/>
      <c r="BM83" s="198"/>
      <c r="BN83" s="198"/>
      <c r="BO83" s="198"/>
      <c r="BP83" s="198"/>
      <c r="BQ83" s="198"/>
      <c r="BR83" s="198"/>
      <c r="BS83" s="198"/>
      <c r="BT83" s="198"/>
      <c r="BU83" s="198"/>
      <c r="BV83" s="198"/>
      <c r="BW83" s="205"/>
      <c r="BX83" s="179"/>
    </row>
    <row r="84" spans="1:76" ht="12.75" customHeight="1">
      <c r="A84" s="179"/>
      <c r="B84" s="461" t="s">
        <v>1305</v>
      </c>
      <c r="C84" s="462"/>
      <c r="D84" s="462"/>
      <c r="E84" s="462"/>
      <c r="F84" s="462"/>
      <c r="G84" s="462"/>
      <c r="H84" s="462"/>
      <c r="I84" s="462"/>
      <c r="J84" s="462"/>
      <c r="K84" s="462"/>
      <c r="L84" s="462"/>
      <c r="M84" s="462"/>
      <c r="N84" s="462"/>
      <c r="O84" s="462"/>
      <c r="P84" s="462"/>
      <c r="Q84" s="462"/>
      <c r="R84" s="462"/>
      <c r="S84" s="462"/>
      <c r="T84" s="463" t="s">
        <v>1261</v>
      </c>
      <c r="U84" s="464"/>
      <c r="V84" s="464"/>
      <c r="W84" s="463" t="s">
        <v>1190</v>
      </c>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464"/>
      <c r="BA84" s="465"/>
      <c r="BB84" s="463" t="s">
        <v>1190</v>
      </c>
      <c r="BC84" s="464"/>
      <c r="BD84" s="464"/>
      <c r="BE84" s="464"/>
      <c r="BF84" s="464"/>
      <c r="BG84" s="464"/>
      <c r="BH84" s="464"/>
      <c r="BI84" s="464"/>
      <c r="BJ84" s="464"/>
      <c r="BK84" s="464"/>
      <c r="BL84" s="464"/>
      <c r="BM84" s="464"/>
      <c r="BN84" s="464"/>
      <c r="BO84" s="464"/>
      <c r="BP84" s="464"/>
      <c r="BQ84" s="464"/>
      <c r="BR84" s="464"/>
      <c r="BS84" s="464"/>
      <c r="BT84" s="464"/>
      <c r="BU84" s="464"/>
      <c r="BV84" s="464"/>
      <c r="BW84" s="466"/>
      <c r="BX84" s="179"/>
    </row>
    <row r="85" spans="1:76" ht="12.75" customHeight="1">
      <c r="A85" s="179"/>
      <c r="B85" s="482" t="s">
        <v>1358</v>
      </c>
      <c r="C85" s="483"/>
      <c r="D85" s="483"/>
      <c r="E85" s="483"/>
      <c r="F85" s="483"/>
      <c r="G85" s="483"/>
      <c r="H85" s="483"/>
      <c r="I85" s="483"/>
      <c r="J85" s="483"/>
      <c r="K85" s="483"/>
      <c r="L85" s="483"/>
      <c r="M85" s="483"/>
      <c r="N85" s="483"/>
      <c r="O85" s="483"/>
      <c r="P85" s="483"/>
      <c r="Q85" s="483"/>
      <c r="R85" s="483"/>
      <c r="S85" s="484"/>
      <c r="T85" s="428">
        <v>1.1000000000000001</v>
      </c>
      <c r="U85" s="428"/>
      <c r="V85" s="428"/>
      <c r="W85" s="429" t="s">
        <v>1394</v>
      </c>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0"/>
      <c r="AY85" s="430"/>
      <c r="AZ85" s="430"/>
      <c r="BA85" s="430"/>
      <c r="BB85" s="419" t="str">
        <f>IF(SH!C26&gt;0,"","No se anexa el formato de Situación Hacendaria o falta integrar información 2010.")</f>
        <v/>
      </c>
      <c r="BC85" s="420"/>
      <c r="BD85" s="420"/>
      <c r="BE85" s="420"/>
      <c r="BF85" s="420"/>
      <c r="BG85" s="420"/>
      <c r="BH85" s="420"/>
      <c r="BI85" s="420"/>
      <c r="BJ85" s="420"/>
      <c r="BK85" s="420"/>
      <c r="BL85" s="420"/>
      <c r="BM85" s="420"/>
      <c r="BN85" s="420"/>
      <c r="BO85" s="420"/>
      <c r="BP85" s="420"/>
      <c r="BQ85" s="420"/>
      <c r="BR85" s="420"/>
      <c r="BS85" s="420"/>
      <c r="BT85" s="420"/>
      <c r="BU85" s="420"/>
      <c r="BV85" s="420"/>
      <c r="BW85" s="421"/>
      <c r="BX85" s="179"/>
    </row>
    <row r="86" spans="1:76" ht="12.75" customHeight="1">
      <c r="A86" s="179"/>
      <c r="B86" s="485"/>
      <c r="C86" s="486"/>
      <c r="D86" s="486"/>
      <c r="E86" s="486"/>
      <c r="F86" s="486"/>
      <c r="G86" s="486"/>
      <c r="H86" s="486"/>
      <c r="I86" s="486"/>
      <c r="J86" s="486"/>
      <c r="K86" s="486"/>
      <c r="L86" s="486"/>
      <c r="M86" s="486"/>
      <c r="N86" s="486"/>
      <c r="O86" s="486"/>
      <c r="P86" s="486"/>
      <c r="Q86" s="486"/>
      <c r="R86" s="486"/>
      <c r="S86" s="487"/>
      <c r="T86" s="428"/>
      <c r="U86" s="428"/>
      <c r="V86" s="428"/>
      <c r="W86" s="429"/>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0"/>
      <c r="AY86" s="430"/>
      <c r="AZ86" s="430"/>
      <c r="BA86" s="430"/>
      <c r="BB86" s="422"/>
      <c r="BC86" s="423"/>
      <c r="BD86" s="423"/>
      <c r="BE86" s="423"/>
      <c r="BF86" s="423"/>
      <c r="BG86" s="423"/>
      <c r="BH86" s="423"/>
      <c r="BI86" s="423"/>
      <c r="BJ86" s="423"/>
      <c r="BK86" s="423"/>
      <c r="BL86" s="423"/>
      <c r="BM86" s="423"/>
      <c r="BN86" s="423"/>
      <c r="BO86" s="423"/>
      <c r="BP86" s="423"/>
      <c r="BQ86" s="423"/>
      <c r="BR86" s="423"/>
      <c r="BS86" s="423"/>
      <c r="BT86" s="423"/>
      <c r="BU86" s="423"/>
      <c r="BV86" s="423"/>
      <c r="BW86" s="424"/>
      <c r="BX86" s="179"/>
    </row>
    <row r="87" spans="1:76" ht="12.75" customHeight="1">
      <c r="A87" s="179"/>
      <c r="B87" s="485"/>
      <c r="C87" s="486"/>
      <c r="D87" s="486"/>
      <c r="E87" s="486"/>
      <c r="F87" s="486"/>
      <c r="G87" s="486"/>
      <c r="H87" s="486"/>
      <c r="I87" s="486"/>
      <c r="J87" s="486"/>
      <c r="K87" s="486"/>
      <c r="L87" s="486"/>
      <c r="M87" s="486"/>
      <c r="N87" s="486"/>
      <c r="O87" s="486"/>
      <c r="P87" s="486"/>
      <c r="Q87" s="486"/>
      <c r="R87" s="486"/>
      <c r="S87" s="487"/>
      <c r="T87" s="428"/>
      <c r="U87" s="428"/>
      <c r="V87" s="428"/>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0"/>
      <c r="AZ87" s="430"/>
      <c r="BA87" s="430"/>
      <c r="BB87" s="422"/>
      <c r="BC87" s="423"/>
      <c r="BD87" s="423"/>
      <c r="BE87" s="423"/>
      <c r="BF87" s="423"/>
      <c r="BG87" s="423"/>
      <c r="BH87" s="423"/>
      <c r="BI87" s="423"/>
      <c r="BJ87" s="423"/>
      <c r="BK87" s="423"/>
      <c r="BL87" s="423"/>
      <c r="BM87" s="423"/>
      <c r="BN87" s="423"/>
      <c r="BO87" s="423"/>
      <c r="BP87" s="423"/>
      <c r="BQ87" s="423"/>
      <c r="BR87" s="423"/>
      <c r="BS87" s="423"/>
      <c r="BT87" s="423"/>
      <c r="BU87" s="423"/>
      <c r="BV87" s="423"/>
      <c r="BW87" s="424"/>
      <c r="BX87" s="179"/>
    </row>
    <row r="88" spans="1:76" ht="12.75" customHeight="1">
      <c r="A88" s="179"/>
      <c r="B88" s="485"/>
      <c r="C88" s="486"/>
      <c r="D88" s="486"/>
      <c r="E88" s="486"/>
      <c r="F88" s="486"/>
      <c r="G88" s="486"/>
      <c r="H88" s="486"/>
      <c r="I88" s="486"/>
      <c r="J88" s="486"/>
      <c r="K88" s="486"/>
      <c r="L88" s="486"/>
      <c r="M88" s="486"/>
      <c r="N88" s="486"/>
      <c r="O88" s="486"/>
      <c r="P88" s="486"/>
      <c r="Q88" s="486"/>
      <c r="R88" s="486"/>
      <c r="S88" s="487"/>
      <c r="T88" s="428"/>
      <c r="U88" s="428"/>
      <c r="V88" s="428"/>
      <c r="W88" s="430"/>
      <c r="X88" s="430"/>
      <c r="Y88" s="430"/>
      <c r="Z88" s="430"/>
      <c r="AA88" s="430"/>
      <c r="AB88" s="430"/>
      <c r="AC88" s="430"/>
      <c r="AD88" s="430"/>
      <c r="AE88" s="430"/>
      <c r="AF88" s="430"/>
      <c r="AG88" s="430"/>
      <c r="AH88" s="430"/>
      <c r="AI88" s="430"/>
      <c r="AJ88" s="430"/>
      <c r="AK88" s="430"/>
      <c r="AL88" s="430"/>
      <c r="AM88" s="430"/>
      <c r="AN88" s="430"/>
      <c r="AO88" s="430"/>
      <c r="AP88" s="430"/>
      <c r="AQ88" s="430"/>
      <c r="AR88" s="430"/>
      <c r="AS88" s="430"/>
      <c r="AT88" s="430"/>
      <c r="AU88" s="430"/>
      <c r="AV88" s="430"/>
      <c r="AW88" s="430"/>
      <c r="AX88" s="430"/>
      <c r="AY88" s="430"/>
      <c r="AZ88" s="430"/>
      <c r="BA88" s="430"/>
      <c r="BB88" s="422"/>
      <c r="BC88" s="423"/>
      <c r="BD88" s="423"/>
      <c r="BE88" s="423"/>
      <c r="BF88" s="423"/>
      <c r="BG88" s="423"/>
      <c r="BH88" s="423"/>
      <c r="BI88" s="423"/>
      <c r="BJ88" s="423"/>
      <c r="BK88" s="423"/>
      <c r="BL88" s="423"/>
      <c r="BM88" s="423"/>
      <c r="BN88" s="423"/>
      <c r="BO88" s="423"/>
      <c r="BP88" s="423"/>
      <c r="BQ88" s="423"/>
      <c r="BR88" s="423"/>
      <c r="BS88" s="423"/>
      <c r="BT88" s="423"/>
      <c r="BU88" s="423"/>
      <c r="BV88" s="423"/>
      <c r="BW88" s="424"/>
      <c r="BX88" s="179"/>
    </row>
    <row r="89" spans="1:76" ht="12.75" customHeight="1">
      <c r="A89" s="179"/>
      <c r="B89" s="485"/>
      <c r="C89" s="486"/>
      <c r="D89" s="486"/>
      <c r="E89" s="486"/>
      <c r="F89" s="486"/>
      <c r="G89" s="486"/>
      <c r="H89" s="486"/>
      <c r="I89" s="486"/>
      <c r="J89" s="486"/>
      <c r="K89" s="486"/>
      <c r="L89" s="486"/>
      <c r="M89" s="486"/>
      <c r="N89" s="486"/>
      <c r="O89" s="486"/>
      <c r="P89" s="486"/>
      <c r="Q89" s="486"/>
      <c r="R89" s="486"/>
      <c r="S89" s="487"/>
      <c r="T89" s="428"/>
      <c r="U89" s="428"/>
      <c r="V89" s="428"/>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0"/>
      <c r="AY89" s="430"/>
      <c r="AZ89" s="430"/>
      <c r="BA89" s="430"/>
      <c r="BB89" s="425"/>
      <c r="BC89" s="426"/>
      <c r="BD89" s="426"/>
      <c r="BE89" s="426"/>
      <c r="BF89" s="426"/>
      <c r="BG89" s="426"/>
      <c r="BH89" s="426"/>
      <c r="BI89" s="426"/>
      <c r="BJ89" s="426"/>
      <c r="BK89" s="426"/>
      <c r="BL89" s="426"/>
      <c r="BM89" s="426"/>
      <c r="BN89" s="426"/>
      <c r="BO89" s="426"/>
      <c r="BP89" s="426"/>
      <c r="BQ89" s="426"/>
      <c r="BR89" s="426"/>
      <c r="BS89" s="426"/>
      <c r="BT89" s="426"/>
      <c r="BU89" s="426"/>
      <c r="BV89" s="426"/>
      <c r="BW89" s="427"/>
      <c r="BX89" s="179"/>
    </row>
    <row r="90" spans="1:76" ht="12.75" customHeight="1">
      <c r="A90" s="179"/>
      <c r="B90" s="485"/>
      <c r="C90" s="486"/>
      <c r="D90" s="486"/>
      <c r="E90" s="486"/>
      <c r="F90" s="486"/>
      <c r="G90" s="486"/>
      <c r="H90" s="486"/>
      <c r="I90" s="486"/>
      <c r="J90" s="486"/>
      <c r="K90" s="486"/>
      <c r="L90" s="486"/>
      <c r="M90" s="486"/>
      <c r="N90" s="486"/>
      <c r="O90" s="486"/>
      <c r="P90" s="486"/>
      <c r="Q90" s="486"/>
      <c r="R90" s="486"/>
      <c r="S90" s="487"/>
      <c r="T90" s="428">
        <v>1.2</v>
      </c>
      <c r="U90" s="428"/>
      <c r="V90" s="428"/>
      <c r="W90" s="429" t="s">
        <v>1362</v>
      </c>
      <c r="X90" s="430"/>
      <c r="Y90" s="430"/>
      <c r="Z90" s="430"/>
      <c r="AA90" s="430"/>
      <c r="AB90" s="430"/>
      <c r="AC90" s="430"/>
      <c r="AD90" s="430"/>
      <c r="AE90" s="430"/>
      <c r="AF90" s="430"/>
      <c r="AG90" s="430"/>
      <c r="AH90" s="430"/>
      <c r="AI90" s="430"/>
      <c r="AJ90" s="430"/>
      <c r="AK90" s="430"/>
      <c r="AL90" s="430"/>
      <c r="AM90" s="430"/>
      <c r="AN90" s="430"/>
      <c r="AO90" s="430"/>
      <c r="AP90" s="430"/>
      <c r="AQ90" s="430"/>
      <c r="AR90" s="430"/>
      <c r="AS90" s="430"/>
      <c r="AT90" s="430"/>
      <c r="AU90" s="430"/>
      <c r="AV90" s="430"/>
      <c r="AW90" s="430"/>
      <c r="AX90" s="430"/>
      <c r="AY90" s="430"/>
      <c r="AZ90" s="430"/>
      <c r="BA90" s="430"/>
      <c r="BB90" s="410" t="str">
        <f>IF(SH!E15=SH!E26,"","Los INGRESOS estimados son $"&amp;SH!E15&amp;" y en los EGRESOS es $"&amp;SH!E26&amp;", por lo que no existe equilibrio.")</f>
        <v>Los INGRESOS estimados son $80484212 y en los EGRESOS es $81243101, por lo que no existe equilibrio.</v>
      </c>
      <c r="BC90" s="411"/>
      <c r="BD90" s="411"/>
      <c r="BE90" s="411"/>
      <c r="BF90" s="411"/>
      <c r="BG90" s="411"/>
      <c r="BH90" s="411"/>
      <c r="BI90" s="411"/>
      <c r="BJ90" s="411"/>
      <c r="BK90" s="411"/>
      <c r="BL90" s="411"/>
      <c r="BM90" s="411"/>
      <c r="BN90" s="411"/>
      <c r="BO90" s="411"/>
      <c r="BP90" s="411"/>
      <c r="BQ90" s="411"/>
      <c r="BR90" s="411"/>
      <c r="BS90" s="411"/>
      <c r="BT90" s="411"/>
      <c r="BU90" s="411"/>
      <c r="BV90" s="411"/>
      <c r="BW90" s="412"/>
      <c r="BX90" s="179"/>
    </row>
    <row r="91" spans="1:76" ht="12.75" customHeight="1">
      <c r="A91" s="179"/>
      <c r="B91" s="485"/>
      <c r="C91" s="486"/>
      <c r="D91" s="486"/>
      <c r="E91" s="486"/>
      <c r="F91" s="486"/>
      <c r="G91" s="486"/>
      <c r="H91" s="486"/>
      <c r="I91" s="486"/>
      <c r="J91" s="486"/>
      <c r="K91" s="486"/>
      <c r="L91" s="486"/>
      <c r="M91" s="486"/>
      <c r="N91" s="486"/>
      <c r="O91" s="486"/>
      <c r="P91" s="486"/>
      <c r="Q91" s="486"/>
      <c r="R91" s="486"/>
      <c r="S91" s="487"/>
      <c r="T91" s="428"/>
      <c r="U91" s="428"/>
      <c r="V91" s="428"/>
      <c r="W91" s="429"/>
      <c r="X91" s="430"/>
      <c r="Y91" s="430"/>
      <c r="Z91" s="430"/>
      <c r="AA91" s="430"/>
      <c r="AB91" s="430"/>
      <c r="AC91" s="430"/>
      <c r="AD91" s="430"/>
      <c r="AE91" s="430"/>
      <c r="AF91" s="430"/>
      <c r="AG91" s="430"/>
      <c r="AH91" s="430"/>
      <c r="AI91" s="430"/>
      <c r="AJ91" s="430"/>
      <c r="AK91" s="430"/>
      <c r="AL91" s="430"/>
      <c r="AM91" s="430"/>
      <c r="AN91" s="430"/>
      <c r="AO91" s="430"/>
      <c r="AP91" s="430"/>
      <c r="AQ91" s="430"/>
      <c r="AR91" s="430"/>
      <c r="AS91" s="430"/>
      <c r="AT91" s="430"/>
      <c r="AU91" s="430"/>
      <c r="AV91" s="430"/>
      <c r="AW91" s="430"/>
      <c r="AX91" s="430"/>
      <c r="AY91" s="430"/>
      <c r="AZ91" s="430"/>
      <c r="BA91" s="430"/>
      <c r="BB91" s="413"/>
      <c r="BC91" s="414"/>
      <c r="BD91" s="414"/>
      <c r="BE91" s="414"/>
      <c r="BF91" s="414"/>
      <c r="BG91" s="414"/>
      <c r="BH91" s="414"/>
      <c r="BI91" s="414"/>
      <c r="BJ91" s="414"/>
      <c r="BK91" s="414"/>
      <c r="BL91" s="414"/>
      <c r="BM91" s="414"/>
      <c r="BN91" s="414"/>
      <c r="BO91" s="414"/>
      <c r="BP91" s="414"/>
      <c r="BQ91" s="414"/>
      <c r="BR91" s="414"/>
      <c r="BS91" s="414"/>
      <c r="BT91" s="414"/>
      <c r="BU91" s="414"/>
      <c r="BV91" s="414"/>
      <c r="BW91" s="415"/>
      <c r="BX91" s="179"/>
    </row>
    <row r="92" spans="1:76" ht="12.75" customHeight="1">
      <c r="A92" s="179"/>
      <c r="B92" s="485"/>
      <c r="C92" s="486"/>
      <c r="D92" s="486"/>
      <c r="E92" s="486"/>
      <c r="F92" s="486"/>
      <c r="G92" s="486"/>
      <c r="H92" s="486"/>
      <c r="I92" s="486"/>
      <c r="J92" s="486"/>
      <c r="K92" s="486"/>
      <c r="L92" s="486"/>
      <c r="M92" s="486"/>
      <c r="N92" s="486"/>
      <c r="O92" s="486"/>
      <c r="P92" s="486"/>
      <c r="Q92" s="486"/>
      <c r="R92" s="486"/>
      <c r="S92" s="487"/>
      <c r="T92" s="428"/>
      <c r="U92" s="428"/>
      <c r="V92" s="428"/>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0"/>
      <c r="AZ92" s="430"/>
      <c r="BA92" s="430"/>
      <c r="BB92" s="413"/>
      <c r="BC92" s="414"/>
      <c r="BD92" s="414"/>
      <c r="BE92" s="414"/>
      <c r="BF92" s="414"/>
      <c r="BG92" s="414"/>
      <c r="BH92" s="414"/>
      <c r="BI92" s="414"/>
      <c r="BJ92" s="414"/>
      <c r="BK92" s="414"/>
      <c r="BL92" s="414"/>
      <c r="BM92" s="414"/>
      <c r="BN92" s="414"/>
      <c r="BO92" s="414"/>
      <c r="BP92" s="414"/>
      <c r="BQ92" s="414"/>
      <c r="BR92" s="414"/>
      <c r="BS92" s="414"/>
      <c r="BT92" s="414"/>
      <c r="BU92" s="414"/>
      <c r="BV92" s="414"/>
      <c r="BW92" s="415"/>
      <c r="BX92" s="179"/>
    </row>
    <row r="93" spans="1:76" ht="12.75" customHeight="1">
      <c r="A93" s="179"/>
      <c r="B93" s="485"/>
      <c r="C93" s="486"/>
      <c r="D93" s="486"/>
      <c r="E93" s="486"/>
      <c r="F93" s="486"/>
      <c r="G93" s="486"/>
      <c r="H93" s="486"/>
      <c r="I93" s="486"/>
      <c r="J93" s="486"/>
      <c r="K93" s="486"/>
      <c r="L93" s="486"/>
      <c r="M93" s="486"/>
      <c r="N93" s="486"/>
      <c r="O93" s="486"/>
      <c r="P93" s="486"/>
      <c r="Q93" s="486"/>
      <c r="R93" s="486"/>
      <c r="S93" s="487"/>
      <c r="T93" s="428"/>
      <c r="U93" s="428"/>
      <c r="V93" s="428"/>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0"/>
      <c r="AZ93" s="430"/>
      <c r="BA93" s="430"/>
      <c r="BB93" s="413"/>
      <c r="BC93" s="414"/>
      <c r="BD93" s="414"/>
      <c r="BE93" s="414"/>
      <c r="BF93" s="414"/>
      <c r="BG93" s="414"/>
      <c r="BH93" s="414"/>
      <c r="BI93" s="414"/>
      <c r="BJ93" s="414"/>
      <c r="BK93" s="414"/>
      <c r="BL93" s="414"/>
      <c r="BM93" s="414"/>
      <c r="BN93" s="414"/>
      <c r="BO93" s="414"/>
      <c r="BP93" s="414"/>
      <c r="BQ93" s="414"/>
      <c r="BR93" s="414"/>
      <c r="BS93" s="414"/>
      <c r="BT93" s="414"/>
      <c r="BU93" s="414"/>
      <c r="BV93" s="414"/>
      <c r="BW93" s="415"/>
      <c r="BX93" s="179"/>
    </row>
    <row r="94" spans="1:76" ht="12.75" customHeight="1">
      <c r="A94" s="179"/>
      <c r="B94" s="488"/>
      <c r="C94" s="489"/>
      <c r="D94" s="489"/>
      <c r="E94" s="489"/>
      <c r="F94" s="489"/>
      <c r="G94" s="489"/>
      <c r="H94" s="489"/>
      <c r="I94" s="489"/>
      <c r="J94" s="489"/>
      <c r="K94" s="489"/>
      <c r="L94" s="489"/>
      <c r="M94" s="489"/>
      <c r="N94" s="489"/>
      <c r="O94" s="489"/>
      <c r="P94" s="489"/>
      <c r="Q94" s="489"/>
      <c r="R94" s="489"/>
      <c r="S94" s="490"/>
      <c r="T94" s="428"/>
      <c r="U94" s="428"/>
      <c r="V94" s="428"/>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0"/>
      <c r="AY94" s="430"/>
      <c r="AZ94" s="430"/>
      <c r="BA94" s="430"/>
      <c r="BB94" s="431"/>
      <c r="BC94" s="432"/>
      <c r="BD94" s="432"/>
      <c r="BE94" s="432"/>
      <c r="BF94" s="432"/>
      <c r="BG94" s="432"/>
      <c r="BH94" s="432"/>
      <c r="BI94" s="432"/>
      <c r="BJ94" s="432"/>
      <c r="BK94" s="432"/>
      <c r="BL94" s="432"/>
      <c r="BM94" s="432"/>
      <c r="BN94" s="432"/>
      <c r="BO94" s="432"/>
      <c r="BP94" s="432"/>
      <c r="BQ94" s="432"/>
      <c r="BR94" s="432"/>
      <c r="BS94" s="432"/>
      <c r="BT94" s="432"/>
      <c r="BU94" s="432"/>
      <c r="BV94" s="432"/>
      <c r="BW94" s="433"/>
      <c r="BX94" s="179"/>
    </row>
    <row r="95" spans="1:76" ht="12.75" customHeight="1">
      <c r="A95" s="179"/>
      <c r="B95" s="482" t="s">
        <v>1359</v>
      </c>
      <c r="C95" s="483"/>
      <c r="D95" s="483"/>
      <c r="E95" s="483"/>
      <c r="F95" s="483"/>
      <c r="G95" s="483"/>
      <c r="H95" s="483"/>
      <c r="I95" s="483"/>
      <c r="J95" s="483"/>
      <c r="K95" s="483"/>
      <c r="L95" s="483"/>
      <c r="M95" s="483"/>
      <c r="N95" s="483"/>
      <c r="O95" s="483"/>
      <c r="P95" s="483"/>
      <c r="Q95" s="483"/>
      <c r="R95" s="483"/>
      <c r="S95" s="484"/>
      <c r="T95" s="428">
        <v>2.1</v>
      </c>
      <c r="U95" s="428"/>
      <c r="V95" s="428"/>
      <c r="W95" s="429" t="s">
        <v>1394</v>
      </c>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0"/>
      <c r="AY95" s="430"/>
      <c r="AZ95" s="430"/>
      <c r="BA95" s="430"/>
      <c r="BB95" s="419" t="str">
        <f>IF('I-TI'!Q341&gt;0,"","No se anexa el formato de Presupuesto de Ingresos Económico por fuente de Financiamiento y concepto o falta integrar información.")</f>
        <v/>
      </c>
      <c r="BC95" s="420"/>
      <c r="BD95" s="420"/>
      <c r="BE95" s="420"/>
      <c r="BF95" s="420"/>
      <c r="BG95" s="420"/>
      <c r="BH95" s="420"/>
      <c r="BI95" s="420"/>
      <c r="BJ95" s="420"/>
      <c r="BK95" s="420"/>
      <c r="BL95" s="420"/>
      <c r="BM95" s="420"/>
      <c r="BN95" s="420"/>
      <c r="BO95" s="420"/>
      <c r="BP95" s="420"/>
      <c r="BQ95" s="420"/>
      <c r="BR95" s="420"/>
      <c r="BS95" s="420"/>
      <c r="BT95" s="420"/>
      <c r="BU95" s="420"/>
      <c r="BV95" s="420"/>
      <c r="BW95" s="421"/>
      <c r="BX95" s="179"/>
    </row>
    <row r="96" spans="1:76" ht="12.75" customHeight="1">
      <c r="A96" s="179"/>
      <c r="B96" s="485"/>
      <c r="C96" s="486"/>
      <c r="D96" s="486"/>
      <c r="E96" s="486"/>
      <c r="F96" s="486"/>
      <c r="G96" s="486"/>
      <c r="H96" s="486"/>
      <c r="I96" s="486"/>
      <c r="J96" s="486"/>
      <c r="K96" s="486"/>
      <c r="L96" s="486"/>
      <c r="M96" s="486"/>
      <c r="N96" s="486"/>
      <c r="O96" s="486"/>
      <c r="P96" s="486"/>
      <c r="Q96" s="486"/>
      <c r="R96" s="486"/>
      <c r="S96" s="487"/>
      <c r="T96" s="428"/>
      <c r="U96" s="428"/>
      <c r="V96" s="428"/>
      <c r="W96" s="429"/>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0"/>
      <c r="AY96" s="430"/>
      <c r="AZ96" s="430"/>
      <c r="BA96" s="430"/>
      <c r="BB96" s="422"/>
      <c r="BC96" s="423"/>
      <c r="BD96" s="423"/>
      <c r="BE96" s="423"/>
      <c r="BF96" s="423"/>
      <c r="BG96" s="423"/>
      <c r="BH96" s="423"/>
      <c r="BI96" s="423"/>
      <c r="BJ96" s="423"/>
      <c r="BK96" s="423"/>
      <c r="BL96" s="423"/>
      <c r="BM96" s="423"/>
      <c r="BN96" s="423"/>
      <c r="BO96" s="423"/>
      <c r="BP96" s="423"/>
      <c r="BQ96" s="423"/>
      <c r="BR96" s="423"/>
      <c r="BS96" s="423"/>
      <c r="BT96" s="423"/>
      <c r="BU96" s="423"/>
      <c r="BV96" s="423"/>
      <c r="BW96" s="424"/>
      <c r="BX96" s="179"/>
    </row>
    <row r="97" spans="1:76" ht="12.75" customHeight="1">
      <c r="A97" s="179"/>
      <c r="B97" s="485"/>
      <c r="C97" s="486"/>
      <c r="D97" s="486"/>
      <c r="E97" s="486"/>
      <c r="F97" s="486"/>
      <c r="G97" s="486"/>
      <c r="H97" s="486"/>
      <c r="I97" s="486"/>
      <c r="J97" s="486"/>
      <c r="K97" s="486"/>
      <c r="L97" s="486"/>
      <c r="M97" s="486"/>
      <c r="N97" s="486"/>
      <c r="O97" s="486"/>
      <c r="P97" s="486"/>
      <c r="Q97" s="486"/>
      <c r="R97" s="486"/>
      <c r="S97" s="487"/>
      <c r="T97" s="428"/>
      <c r="U97" s="428"/>
      <c r="V97" s="428"/>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0"/>
      <c r="AY97" s="430"/>
      <c r="AZ97" s="430"/>
      <c r="BA97" s="430"/>
      <c r="BB97" s="422"/>
      <c r="BC97" s="423"/>
      <c r="BD97" s="423"/>
      <c r="BE97" s="423"/>
      <c r="BF97" s="423"/>
      <c r="BG97" s="423"/>
      <c r="BH97" s="423"/>
      <c r="BI97" s="423"/>
      <c r="BJ97" s="423"/>
      <c r="BK97" s="423"/>
      <c r="BL97" s="423"/>
      <c r="BM97" s="423"/>
      <c r="BN97" s="423"/>
      <c r="BO97" s="423"/>
      <c r="BP97" s="423"/>
      <c r="BQ97" s="423"/>
      <c r="BR97" s="423"/>
      <c r="BS97" s="423"/>
      <c r="BT97" s="423"/>
      <c r="BU97" s="423"/>
      <c r="BV97" s="423"/>
      <c r="BW97" s="424"/>
      <c r="BX97" s="179"/>
    </row>
    <row r="98" spans="1:76" ht="12.75" customHeight="1">
      <c r="A98" s="179"/>
      <c r="B98" s="485"/>
      <c r="C98" s="486"/>
      <c r="D98" s="486"/>
      <c r="E98" s="486"/>
      <c r="F98" s="486"/>
      <c r="G98" s="486"/>
      <c r="H98" s="486"/>
      <c r="I98" s="486"/>
      <c r="J98" s="486"/>
      <c r="K98" s="486"/>
      <c r="L98" s="486"/>
      <c r="M98" s="486"/>
      <c r="N98" s="486"/>
      <c r="O98" s="486"/>
      <c r="P98" s="486"/>
      <c r="Q98" s="486"/>
      <c r="R98" s="486"/>
      <c r="S98" s="487"/>
      <c r="T98" s="428"/>
      <c r="U98" s="428"/>
      <c r="V98" s="428"/>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0"/>
      <c r="AY98" s="430"/>
      <c r="AZ98" s="430"/>
      <c r="BA98" s="430"/>
      <c r="BB98" s="422"/>
      <c r="BC98" s="423"/>
      <c r="BD98" s="423"/>
      <c r="BE98" s="423"/>
      <c r="BF98" s="423"/>
      <c r="BG98" s="423"/>
      <c r="BH98" s="423"/>
      <c r="BI98" s="423"/>
      <c r="BJ98" s="423"/>
      <c r="BK98" s="423"/>
      <c r="BL98" s="423"/>
      <c r="BM98" s="423"/>
      <c r="BN98" s="423"/>
      <c r="BO98" s="423"/>
      <c r="BP98" s="423"/>
      <c r="BQ98" s="423"/>
      <c r="BR98" s="423"/>
      <c r="BS98" s="423"/>
      <c r="BT98" s="423"/>
      <c r="BU98" s="423"/>
      <c r="BV98" s="423"/>
      <c r="BW98" s="424"/>
      <c r="BX98" s="179"/>
    </row>
    <row r="99" spans="1:76" ht="12.75" customHeight="1">
      <c r="A99" s="179"/>
      <c r="B99" s="485"/>
      <c r="C99" s="486"/>
      <c r="D99" s="486"/>
      <c r="E99" s="486"/>
      <c r="F99" s="486"/>
      <c r="G99" s="486"/>
      <c r="H99" s="486"/>
      <c r="I99" s="486"/>
      <c r="J99" s="486"/>
      <c r="K99" s="486"/>
      <c r="L99" s="486"/>
      <c r="M99" s="486"/>
      <c r="N99" s="486"/>
      <c r="O99" s="486"/>
      <c r="P99" s="486"/>
      <c r="Q99" s="486"/>
      <c r="R99" s="486"/>
      <c r="S99" s="487"/>
      <c r="T99" s="428"/>
      <c r="U99" s="428"/>
      <c r="V99" s="428"/>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0"/>
      <c r="AY99" s="430"/>
      <c r="AZ99" s="430"/>
      <c r="BA99" s="430"/>
      <c r="BB99" s="425"/>
      <c r="BC99" s="426"/>
      <c r="BD99" s="426"/>
      <c r="BE99" s="426"/>
      <c r="BF99" s="426"/>
      <c r="BG99" s="426"/>
      <c r="BH99" s="426"/>
      <c r="BI99" s="426"/>
      <c r="BJ99" s="426"/>
      <c r="BK99" s="426"/>
      <c r="BL99" s="426"/>
      <c r="BM99" s="426"/>
      <c r="BN99" s="426"/>
      <c r="BO99" s="426"/>
      <c r="BP99" s="426"/>
      <c r="BQ99" s="426"/>
      <c r="BR99" s="426"/>
      <c r="BS99" s="426"/>
      <c r="BT99" s="426"/>
      <c r="BU99" s="426"/>
      <c r="BV99" s="426"/>
      <c r="BW99" s="427"/>
      <c r="BX99" s="179"/>
    </row>
    <row r="100" spans="1:76" ht="12.75" customHeight="1">
      <c r="A100" s="179"/>
      <c r="B100" s="485"/>
      <c r="C100" s="486"/>
      <c r="D100" s="486"/>
      <c r="E100" s="486"/>
      <c r="F100" s="486"/>
      <c r="G100" s="486"/>
      <c r="H100" s="486"/>
      <c r="I100" s="486"/>
      <c r="J100" s="486"/>
      <c r="K100" s="486"/>
      <c r="L100" s="486"/>
      <c r="M100" s="486"/>
      <c r="N100" s="486"/>
      <c r="O100" s="486"/>
      <c r="P100" s="486"/>
      <c r="Q100" s="486"/>
      <c r="R100" s="486"/>
      <c r="S100" s="487"/>
      <c r="T100" s="428">
        <v>2.2000000000000002</v>
      </c>
      <c r="U100" s="428"/>
      <c r="V100" s="428"/>
      <c r="W100" s="429" t="s">
        <v>1363</v>
      </c>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0"/>
      <c r="AY100" s="430"/>
      <c r="AZ100" s="430"/>
      <c r="BA100" s="430"/>
      <c r="BB100" s="419" t="str">
        <f>IF(H4=0,"","En la estimación de los Ingresos se dejo de presupuestar en algunos de los rubros que integran las partidas: "&amp;IF('I-TI'!J346&lt;1,"11100 ",)&amp;IF('I-TI'!J347&lt;1,"12100 ",)&amp;IF('I-TI'!J348&lt;1,"12200 ",)&amp;IF('I-TI'!J349&lt;1,"12300 ",)&amp;IF('I-TI'!J350&lt;1,"17100 ",)&amp;IF('I-TI'!J351&lt;1,"43100 ",)&amp;IF('I-TI'!J352&lt;1,"43200 ",)&amp;IF('I-TI'!J353&lt;1,"44100 ",)&amp;IF('I-TI'!J354&lt;1,"44200 ",)&amp;IF('I-TI'!J355&lt;1,"44300 ",)&amp;IF('I-TI'!J356&lt;1,"45100 ",)&amp;IF('I-TI'!J357&lt;1,"61100 ",)&amp;IF('I-TI'!J358&lt;1,"81100 ",)&amp;IF('I-TI'!J359&lt;1," 82100",))</f>
        <v xml:space="preserve">En la estimación de los Ingresos se dejo de presupuestar en algunos de los rubros que integran las partidas: 43100 </v>
      </c>
      <c r="BC100" s="420"/>
      <c r="BD100" s="420"/>
      <c r="BE100" s="420"/>
      <c r="BF100" s="420"/>
      <c r="BG100" s="420"/>
      <c r="BH100" s="420"/>
      <c r="BI100" s="420"/>
      <c r="BJ100" s="420"/>
      <c r="BK100" s="420"/>
      <c r="BL100" s="420"/>
      <c r="BM100" s="420"/>
      <c r="BN100" s="420"/>
      <c r="BO100" s="420"/>
      <c r="BP100" s="420"/>
      <c r="BQ100" s="420"/>
      <c r="BR100" s="420"/>
      <c r="BS100" s="420"/>
      <c r="BT100" s="420"/>
      <c r="BU100" s="420"/>
      <c r="BV100" s="420"/>
      <c r="BW100" s="421"/>
      <c r="BX100" s="179"/>
    </row>
    <row r="101" spans="1:76" ht="12.75" customHeight="1">
      <c r="A101" s="179"/>
      <c r="B101" s="485"/>
      <c r="C101" s="486"/>
      <c r="D101" s="486"/>
      <c r="E101" s="486"/>
      <c r="F101" s="486"/>
      <c r="G101" s="486"/>
      <c r="H101" s="486"/>
      <c r="I101" s="486"/>
      <c r="J101" s="486"/>
      <c r="K101" s="486"/>
      <c r="L101" s="486"/>
      <c r="M101" s="486"/>
      <c r="N101" s="486"/>
      <c r="O101" s="486"/>
      <c r="P101" s="486"/>
      <c r="Q101" s="486"/>
      <c r="R101" s="486"/>
      <c r="S101" s="487"/>
      <c r="T101" s="428"/>
      <c r="U101" s="428"/>
      <c r="V101" s="428"/>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0"/>
      <c r="AY101" s="430"/>
      <c r="AZ101" s="430"/>
      <c r="BA101" s="430"/>
      <c r="BB101" s="422"/>
      <c r="BC101" s="423"/>
      <c r="BD101" s="423"/>
      <c r="BE101" s="423"/>
      <c r="BF101" s="423"/>
      <c r="BG101" s="423"/>
      <c r="BH101" s="423"/>
      <c r="BI101" s="423"/>
      <c r="BJ101" s="423"/>
      <c r="BK101" s="423"/>
      <c r="BL101" s="423"/>
      <c r="BM101" s="423"/>
      <c r="BN101" s="423"/>
      <c r="BO101" s="423"/>
      <c r="BP101" s="423"/>
      <c r="BQ101" s="423"/>
      <c r="BR101" s="423"/>
      <c r="BS101" s="423"/>
      <c r="BT101" s="423"/>
      <c r="BU101" s="423"/>
      <c r="BV101" s="423"/>
      <c r="BW101" s="424"/>
      <c r="BX101" s="179"/>
    </row>
    <row r="102" spans="1:76" ht="12.75" customHeight="1">
      <c r="A102" s="179"/>
      <c r="B102" s="485"/>
      <c r="C102" s="486"/>
      <c r="D102" s="486"/>
      <c r="E102" s="486"/>
      <c r="F102" s="486"/>
      <c r="G102" s="486"/>
      <c r="H102" s="486"/>
      <c r="I102" s="486"/>
      <c r="J102" s="486"/>
      <c r="K102" s="486"/>
      <c r="L102" s="486"/>
      <c r="M102" s="486"/>
      <c r="N102" s="486"/>
      <c r="O102" s="486"/>
      <c r="P102" s="486"/>
      <c r="Q102" s="486"/>
      <c r="R102" s="486"/>
      <c r="S102" s="487"/>
      <c r="T102" s="428"/>
      <c r="U102" s="428"/>
      <c r="V102" s="428"/>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c r="AY102" s="430"/>
      <c r="AZ102" s="430"/>
      <c r="BA102" s="430"/>
      <c r="BB102" s="422"/>
      <c r="BC102" s="423"/>
      <c r="BD102" s="423"/>
      <c r="BE102" s="423"/>
      <c r="BF102" s="423"/>
      <c r="BG102" s="423"/>
      <c r="BH102" s="423"/>
      <c r="BI102" s="423"/>
      <c r="BJ102" s="423"/>
      <c r="BK102" s="423"/>
      <c r="BL102" s="423"/>
      <c r="BM102" s="423"/>
      <c r="BN102" s="423"/>
      <c r="BO102" s="423"/>
      <c r="BP102" s="423"/>
      <c r="BQ102" s="423"/>
      <c r="BR102" s="423"/>
      <c r="BS102" s="423"/>
      <c r="BT102" s="423"/>
      <c r="BU102" s="423"/>
      <c r="BV102" s="423"/>
      <c r="BW102" s="424"/>
      <c r="BX102" s="179"/>
    </row>
    <row r="103" spans="1:76" ht="12.75" customHeight="1">
      <c r="A103" s="179"/>
      <c r="B103" s="485"/>
      <c r="C103" s="486"/>
      <c r="D103" s="486"/>
      <c r="E103" s="486"/>
      <c r="F103" s="486"/>
      <c r="G103" s="486"/>
      <c r="H103" s="486"/>
      <c r="I103" s="486"/>
      <c r="J103" s="486"/>
      <c r="K103" s="486"/>
      <c r="L103" s="486"/>
      <c r="M103" s="486"/>
      <c r="N103" s="486"/>
      <c r="O103" s="486"/>
      <c r="P103" s="486"/>
      <c r="Q103" s="486"/>
      <c r="R103" s="486"/>
      <c r="S103" s="487"/>
      <c r="T103" s="428"/>
      <c r="U103" s="428"/>
      <c r="V103" s="428"/>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430"/>
      <c r="AR103" s="430"/>
      <c r="AS103" s="430"/>
      <c r="AT103" s="430"/>
      <c r="AU103" s="430"/>
      <c r="AV103" s="430"/>
      <c r="AW103" s="430"/>
      <c r="AX103" s="430"/>
      <c r="AY103" s="430"/>
      <c r="AZ103" s="430"/>
      <c r="BA103" s="430"/>
      <c r="BB103" s="422"/>
      <c r="BC103" s="423"/>
      <c r="BD103" s="423"/>
      <c r="BE103" s="423"/>
      <c r="BF103" s="423"/>
      <c r="BG103" s="423"/>
      <c r="BH103" s="423"/>
      <c r="BI103" s="423"/>
      <c r="BJ103" s="423"/>
      <c r="BK103" s="423"/>
      <c r="BL103" s="423"/>
      <c r="BM103" s="423"/>
      <c r="BN103" s="423"/>
      <c r="BO103" s="423"/>
      <c r="BP103" s="423"/>
      <c r="BQ103" s="423"/>
      <c r="BR103" s="423"/>
      <c r="BS103" s="423"/>
      <c r="BT103" s="423"/>
      <c r="BU103" s="423"/>
      <c r="BV103" s="423"/>
      <c r="BW103" s="424"/>
      <c r="BX103" s="179"/>
    </row>
    <row r="104" spans="1:76" ht="12.75" customHeight="1">
      <c r="A104" s="179"/>
      <c r="B104" s="485"/>
      <c r="C104" s="486"/>
      <c r="D104" s="486"/>
      <c r="E104" s="486"/>
      <c r="F104" s="486"/>
      <c r="G104" s="486"/>
      <c r="H104" s="486"/>
      <c r="I104" s="486"/>
      <c r="J104" s="486"/>
      <c r="K104" s="486"/>
      <c r="L104" s="486"/>
      <c r="M104" s="486"/>
      <c r="N104" s="486"/>
      <c r="O104" s="486"/>
      <c r="P104" s="486"/>
      <c r="Q104" s="486"/>
      <c r="R104" s="486"/>
      <c r="S104" s="487"/>
      <c r="T104" s="428"/>
      <c r="U104" s="428"/>
      <c r="V104" s="428"/>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0"/>
      <c r="AY104" s="430"/>
      <c r="AZ104" s="430"/>
      <c r="BA104" s="430"/>
      <c r="BB104" s="425"/>
      <c r="BC104" s="426"/>
      <c r="BD104" s="426"/>
      <c r="BE104" s="426"/>
      <c r="BF104" s="426"/>
      <c r="BG104" s="426"/>
      <c r="BH104" s="426"/>
      <c r="BI104" s="426"/>
      <c r="BJ104" s="426"/>
      <c r="BK104" s="426"/>
      <c r="BL104" s="426"/>
      <c r="BM104" s="426"/>
      <c r="BN104" s="426"/>
      <c r="BO104" s="426"/>
      <c r="BP104" s="426"/>
      <c r="BQ104" s="426"/>
      <c r="BR104" s="426"/>
      <c r="BS104" s="426"/>
      <c r="BT104" s="426"/>
      <c r="BU104" s="426"/>
      <c r="BV104" s="426"/>
      <c r="BW104" s="427"/>
      <c r="BX104" s="179"/>
    </row>
    <row r="105" spans="1:76" ht="12.75" customHeight="1">
      <c r="A105" s="179"/>
      <c r="B105" s="482" t="s">
        <v>1360</v>
      </c>
      <c r="C105" s="483"/>
      <c r="D105" s="483"/>
      <c r="E105" s="483"/>
      <c r="F105" s="483"/>
      <c r="G105" s="483"/>
      <c r="H105" s="483"/>
      <c r="I105" s="483"/>
      <c r="J105" s="483"/>
      <c r="K105" s="483"/>
      <c r="L105" s="483"/>
      <c r="M105" s="483"/>
      <c r="N105" s="483"/>
      <c r="O105" s="483"/>
      <c r="P105" s="483"/>
      <c r="Q105" s="483"/>
      <c r="R105" s="483"/>
      <c r="S105" s="484"/>
      <c r="T105" s="428">
        <v>3.1</v>
      </c>
      <c r="U105" s="428"/>
      <c r="V105" s="428"/>
      <c r="W105" s="429" t="s">
        <v>1394</v>
      </c>
      <c r="X105" s="430"/>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0"/>
      <c r="AY105" s="430"/>
      <c r="AZ105" s="430"/>
      <c r="BA105" s="430"/>
      <c r="BB105" s="419" t="str">
        <f>IF('E-OG'!P421&gt;0,"","No se anexa el formato de Presupuesto de Egresos Económica y por Objeto del Gasto o falta integrar información.")</f>
        <v/>
      </c>
      <c r="BC105" s="420"/>
      <c r="BD105" s="420"/>
      <c r="BE105" s="420"/>
      <c r="BF105" s="420"/>
      <c r="BG105" s="420"/>
      <c r="BH105" s="420"/>
      <c r="BI105" s="420"/>
      <c r="BJ105" s="420"/>
      <c r="BK105" s="420"/>
      <c r="BL105" s="420"/>
      <c r="BM105" s="420"/>
      <c r="BN105" s="420"/>
      <c r="BO105" s="420"/>
      <c r="BP105" s="420"/>
      <c r="BQ105" s="420"/>
      <c r="BR105" s="420"/>
      <c r="BS105" s="420"/>
      <c r="BT105" s="420"/>
      <c r="BU105" s="420"/>
      <c r="BV105" s="420"/>
      <c r="BW105" s="421"/>
      <c r="BX105" s="179"/>
    </row>
    <row r="106" spans="1:76" ht="12.75" customHeight="1">
      <c r="A106" s="179"/>
      <c r="B106" s="485"/>
      <c r="C106" s="486"/>
      <c r="D106" s="486"/>
      <c r="E106" s="486"/>
      <c r="F106" s="486"/>
      <c r="G106" s="486"/>
      <c r="H106" s="486"/>
      <c r="I106" s="486"/>
      <c r="J106" s="486"/>
      <c r="K106" s="486"/>
      <c r="L106" s="486"/>
      <c r="M106" s="486"/>
      <c r="N106" s="486"/>
      <c r="O106" s="486"/>
      <c r="P106" s="486"/>
      <c r="Q106" s="486"/>
      <c r="R106" s="486"/>
      <c r="S106" s="487"/>
      <c r="T106" s="428"/>
      <c r="U106" s="428"/>
      <c r="V106" s="428"/>
      <c r="W106" s="429"/>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22"/>
      <c r="BC106" s="423"/>
      <c r="BD106" s="423"/>
      <c r="BE106" s="423"/>
      <c r="BF106" s="423"/>
      <c r="BG106" s="423"/>
      <c r="BH106" s="423"/>
      <c r="BI106" s="423"/>
      <c r="BJ106" s="423"/>
      <c r="BK106" s="423"/>
      <c r="BL106" s="423"/>
      <c r="BM106" s="423"/>
      <c r="BN106" s="423"/>
      <c r="BO106" s="423"/>
      <c r="BP106" s="423"/>
      <c r="BQ106" s="423"/>
      <c r="BR106" s="423"/>
      <c r="BS106" s="423"/>
      <c r="BT106" s="423"/>
      <c r="BU106" s="423"/>
      <c r="BV106" s="423"/>
      <c r="BW106" s="424"/>
      <c r="BX106" s="179"/>
    </row>
    <row r="107" spans="1:76" ht="12.75" customHeight="1">
      <c r="A107" s="179"/>
      <c r="B107" s="485"/>
      <c r="C107" s="486"/>
      <c r="D107" s="486"/>
      <c r="E107" s="486"/>
      <c r="F107" s="486"/>
      <c r="G107" s="486"/>
      <c r="H107" s="486"/>
      <c r="I107" s="486"/>
      <c r="J107" s="486"/>
      <c r="K107" s="486"/>
      <c r="L107" s="486"/>
      <c r="M107" s="486"/>
      <c r="N107" s="486"/>
      <c r="O107" s="486"/>
      <c r="P107" s="486"/>
      <c r="Q107" s="486"/>
      <c r="R107" s="486"/>
      <c r="S107" s="487"/>
      <c r="T107" s="428"/>
      <c r="U107" s="428"/>
      <c r="V107" s="428"/>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0"/>
      <c r="AY107" s="430"/>
      <c r="AZ107" s="430"/>
      <c r="BA107" s="430"/>
      <c r="BB107" s="422"/>
      <c r="BC107" s="423"/>
      <c r="BD107" s="423"/>
      <c r="BE107" s="423"/>
      <c r="BF107" s="423"/>
      <c r="BG107" s="423"/>
      <c r="BH107" s="423"/>
      <c r="BI107" s="423"/>
      <c r="BJ107" s="423"/>
      <c r="BK107" s="423"/>
      <c r="BL107" s="423"/>
      <c r="BM107" s="423"/>
      <c r="BN107" s="423"/>
      <c r="BO107" s="423"/>
      <c r="BP107" s="423"/>
      <c r="BQ107" s="423"/>
      <c r="BR107" s="423"/>
      <c r="BS107" s="423"/>
      <c r="BT107" s="423"/>
      <c r="BU107" s="423"/>
      <c r="BV107" s="423"/>
      <c r="BW107" s="424"/>
      <c r="BX107" s="179"/>
    </row>
    <row r="108" spans="1:76" ht="12.75" customHeight="1">
      <c r="A108" s="179"/>
      <c r="B108" s="485"/>
      <c r="C108" s="486"/>
      <c r="D108" s="486"/>
      <c r="E108" s="486"/>
      <c r="F108" s="486"/>
      <c r="G108" s="486"/>
      <c r="H108" s="486"/>
      <c r="I108" s="486"/>
      <c r="J108" s="486"/>
      <c r="K108" s="486"/>
      <c r="L108" s="486"/>
      <c r="M108" s="486"/>
      <c r="N108" s="486"/>
      <c r="O108" s="486"/>
      <c r="P108" s="486"/>
      <c r="Q108" s="486"/>
      <c r="R108" s="486"/>
      <c r="S108" s="487"/>
      <c r="T108" s="428"/>
      <c r="U108" s="428"/>
      <c r="V108" s="428"/>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0"/>
      <c r="AY108" s="430"/>
      <c r="AZ108" s="430"/>
      <c r="BA108" s="430"/>
      <c r="BB108" s="422"/>
      <c r="BC108" s="423"/>
      <c r="BD108" s="423"/>
      <c r="BE108" s="423"/>
      <c r="BF108" s="423"/>
      <c r="BG108" s="423"/>
      <c r="BH108" s="423"/>
      <c r="BI108" s="423"/>
      <c r="BJ108" s="423"/>
      <c r="BK108" s="423"/>
      <c r="BL108" s="423"/>
      <c r="BM108" s="423"/>
      <c r="BN108" s="423"/>
      <c r="BO108" s="423"/>
      <c r="BP108" s="423"/>
      <c r="BQ108" s="423"/>
      <c r="BR108" s="423"/>
      <c r="BS108" s="423"/>
      <c r="BT108" s="423"/>
      <c r="BU108" s="423"/>
      <c r="BV108" s="423"/>
      <c r="BW108" s="424"/>
      <c r="BX108" s="179"/>
    </row>
    <row r="109" spans="1:76" ht="12.75" customHeight="1">
      <c r="A109" s="179"/>
      <c r="B109" s="485"/>
      <c r="C109" s="486"/>
      <c r="D109" s="486"/>
      <c r="E109" s="486"/>
      <c r="F109" s="486"/>
      <c r="G109" s="486"/>
      <c r="H109" s="486"/>
      <c r="I109" s="486"/>
      <c r="J109" s="486"/>
      <c r="K109" s="486"/>
      <c r="L109" s="486"/>
      <c r="M109" s="486"/>
      <c r="N109" s="486"/>
      <c r="O109" s="486"/>
      <c r="P109" s="486"/>
      <c r="Q109" s="486"/>
      <c r="R109" s="486"/>
      <c r="S109" s="487"/>
      <c r="T109" s="428"/>
      <c r="U109" s="428"/>
      <c r="V109" s="428"/>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0"/>
      <c r="AY109" s="430"/>
      <c r="AZ109" s="430"/>
      <c r="BA109" s="430"/>
      <c r="BB109" s="425"/>
      <c r="BC109" s="426"/>
      <c r="BD109" s="426"/>
      <c r="BE109" s="426"/>
      <c r="BF109" s="426"/>
      <c r="BG109" s="426"/>
      <c r="BH109" s="426"/>
      <c r="BI109" s="426"/>
      <c r="BJ109" s="426"/>
      <c r="BK109" s="426"/>
      <c r="BL109" s="426"/>
      <c r="BM109" s="426"/>
      <c r="BN109" s="426"/>
      <c r="BO109" s="426"/>
      <c r="BP109" s="426"/>
      <c r="BQ109" s="426"/>
      <c r="BR109" s="426"/>
      <c r="BS109" s="426"/>
      <c r="BT109" s="426"/>
      <c r="BU109" s="426"/>
      <c r="BV109" s="426"/>
      <c r="BW109" s="427"/>
      <c r="BX109" s="179"/>
    </row>
    <row r="110" spans="1:76" ht="12.75" customHeight="1">
      <c r="A110" s="179"/>
      <c r="B110" s="485"/>
      <c r="C110" s="486"/>
      <c r="D110" s="486"/>
      <c r="E110" s="486"/>
      <c r="F110" s="486"/>
      <c r="G110" s="486"/>
      <c r="H110" s="486"/>
      <c r="I110" s="486"/>
      <c r="J110" s="486"/>
      <c r="K110" s="486"/>
      <c r="L110" s="486"/>
      <c r="M110" s="486"/>
      <c r="N110" s="486"/>
      <c r="O110" s="486"/>
      <c r="P110" s="486"/>
      <c r="Q110" s="486"/>
      <c r="R110" s="486"/>
      <c r="S110" s="487"/>
      <c r="T110" s="428">
        <v>3.2</v>
      </c>
      <c r="U110" s="428"/>
      <c r="V110" s="428"/>
      <c r="W110" s="444" t="s">
        <v>1396</v>
      </c>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6"/>
      <c r="BB110" s="419" t="str">
        <f>IF(H4=0," ","En la estimación de los Egresos se dejo de presupuestar en algunos de los rubros que integran las partidas: "&amp;IF('E-OG'!I425&lt;1,"111 ",)&amp;IF('E-OG'!I426&lt;1,"113 ",)&amp;IF('E-OG'!I427&lt;1,"132 ",)&amp;IF('E-OG'!I428&lt;1,"141 ",)&amp;IF('E-OG'!I429&lt;1,"143 ",))</f>
        <v xml:space="preserve">En la estimación de los Egresos se dejo de presupuestar en algunos de los rubros que integran las partidas: </v>
      </c>
      <c r="BC110" s="420"/>
      <c r="BD110" s="420"/>
      <c r="BE110" s="420"/>
      <c r="BF110" s="420"/>
      <c r="BG110" s="420"/>
      <c r="BH110" s="420"/>
      <c r="BI110" s="420"/>
      <c r="BJ110" s="420"/>
      <c r="BK110" s="420"/>
      <c r="BL110" s="420"/>
      <c r="BM110" s="420"/>
      <c r="BN110" s="420"/>
      <c r="BO110" s="420"/>
      <c r="BP110" s="420"/>
      <c r="BQ110" s="420"/>
      <c r="BR110" s="420"/>
      <c r="BS110" s="420"/>
      <c r="BT110" s="420"/>
      <c r="BU110" s="420"/>
      <c r="BV110" s="420"/>
      <c r="BW110" s="421"/>
      <c r="BX110" s="179"/>
    </row>
    <row r="111" spans="1:76" ht="12.75" customHeight="1">
      <c r="A111" s="179"/>
      <c r="B111" s="485"/>
      <c r="C111" s="486"/>
      <c r="D111" s="486"/>
      <c r="E111" s="486"/>
      <c r="F111" s="486"/>
      <c r="G111" s="486"/>
      <c r="H111" s="486"/>
      <c r="I111" s="486"/>
      <c r="J111" s="486"/>
      <c r="K111" s="486"/>
      <c r="L111" s="486"/>
      <c r="M111" s="486"/>
      <c r="N111" s="486"/>
      <c r="O111" s="486"/>
      <c r="P111" s="486"/>
      <c r="Q111" s="486"/>
      <c r="R111" s="486"/>
      <c r="S111" s="487"/>
      <c r="T111" s="428"/>
      <c r="U111" s="428"/>
      <c r="V111" s="428"/>
      <c r="W111" s="447"/>
      <c r="X111" s="448"/>
      <c r="Y111" s="448"/>
      <c r="Z111" s="448"/>
      <c r="AA111" s="448"/>
      <c r="AB111" s="448"/>
      <c r="AC111" s="448"/>
      <c r="AD111" s="448"/>
      <c r="AE111" s="448"/>
      <c r="AF111" s="448"/>
      <c r="AG111" s="448"/>
      <c r="AH111" s="448"/>
      <c r="AI111" s="448"/>
      <c r="AJ111" s="448"/>
      <c r="AK111" s="448"/>
      <c r="AL111" s="448"/>
      <c r="AM111" s="448"/>
      <c r="AN111" s="448"/>
      <c r="AO111" s="448"/>
      <c r="AP111" s="448"/>
      <c r="AQ111" s="448"/>
      <c r="AR111" s="448"/>
      <c r="AS111" s="448"/>
      <c r="AT111" s="448"/>
      <c r="AU111" s="448"/>
      <c r="AV111" s="448"/>
      <c r="AW111" s="448"/>
      <c r="AX111" s="448"/>
      <c r="AY111" s="448"/>
      <c r="AZ111" s="448"/>
      <c r="BA111" s="449"/>
      <c r="BB111" s="422"/>
      <c r="BC111" s="423"/>
      <c r="BD111" s="423"/>
      <c r="BE111" s="423"/>
      <c r="BF111" s="423"/>
      <c r="BG111" s="423"/>
      <c r="BH111" s="423"/>
      <c r="BI111" s="423"/>
      <c r="BJ111" s="423"/>
      <c r="BK111" s="423"/>
      <c r="BL111" s="423"/>
      <c r="BM111" s="423"/>
      <c r="BN111" s="423"/>
      <c r="BO111" s="423"/>
      <c r="BP111" s="423"/>
      <c r="BQ111" s="423"/>
      <c r="BR111" s="423"/>
      <c r="BS111" s="423"/>
      <c r="BT111" s="423"/>
      <c r="BU111" s="423"/>
      <c r="BV111" s="423"/>
      <c r="BW111" s="424"/>
      <c r="BX111" s="179"/>
    </row>
    <row r="112" spans="1:76" ht="12.75" customHeight="1">
      <c r="A112" s="179"/>
      <c r="B112" s="485"/>
      <c r="C112" s="486"/>
      <c r="D112" s="486"/>
      <c r="E112" s="486"/>
      <c r="F112" s="486"/>
      <c r="G112" s="486"/>
      <c r="H112" s="486"/>
      <c r="I112" s="486"/>
      <c r="J112" s="486"/>
      <c r="K112" s="486"/>
      <c r="L112" s="486"/>
      <c r="M112" s="486"/>
      <c r="N112" s="486"/>
      <c r="O112" s="486"/>
      <c r="P112" s="486"/>
      <c r="Q112" s="486"/>
      <c r="R112" s="486"/>
      <c r="S112" s="487"/>
      <c r="T112" s="428"/>
      <c r="U112" s="428"/>
      <c r="V112" s="428"/>
      <c r="W112" s="447"/>
      <c r="X112" s="448"/>
      <c r="Y112" s="448"/>
      <c r="Z112" s="448"/>
      <c r="AA112" s="448"/>
      <c r="AB112" s="448"/>
      <c r="AC112" s="448"/>
      <c r="AD112" s="448"/>
      <c r="AE112" s="448"/>
      <c r="AF112" s="448"/>
      <c r="AG112" s="448"/>
      <c r="AH112" s="448"/>
      <c r="AI112" s="448"/>
      <c r="AJ112" s="448"/>
      <c r="AK112" s="448"/>
      <c r="AL112" s="448"/>
      <c r="AM112" s="448"/>
      <c r="AN112" s="448"/>
      <c r="AO112" s="448"/>
      <c r="AP112" s="448"/>
      <c r="AQ112" s="448"/>
      <c r="AR112" s="448"/>
      <c r="AS112" s="448"/>
      <c r="AT112" s="448"/>
      <c r="AU112" s="448"/>
      <c r="AV112" s="448"/>
      <c r="AW112" s="448"/>
      <c r="AX112" s="448"/>
      <c r="AY112" s="448"/>
      <c r="AZ112" s="448"/>
      <c r="BA112" s="449"/>
      <c r="BB112" s="422"/>
      <c r="BC112" s="423"/>
      <c r="BD112" s="423"/>
      <c r="BE112" s="423"/>
      <c r="BF112" s="423"/>
      <c r="BG112" s="423"/>
      <c r="BH112" s="423"/>
      <c r="BI112" s="423"/>
      <c r="BJ112" s="423"/>
      <c r="BK112" s="423"/>
      <c r="BL112" s="423"/>
      <c r="BM112" s="423"/>
      <c r="BN112" s="423"/>
      <c r="BO112" s="423"/>
      <c r="BP112" s="423"/>
      <c r="BQ112" s="423"/>
      <c r="BR112" s="423"/>
      <c r="BS112" s="423"/>
      <c r="BT112" s="423"/>
      <c r="BU112" s="423"/>
      <c r="BV112" s="423"/>
      <c r="BW112" s="424"/>
      <c r="BX112" s="179"/>
    </row>
    <row r="113" spans="1:76" ht="12.75" customHeight="1">
      <c r="A113" s="179"/>
      <c r="B113" s="485"/>
      <c r="C113" s="486"/>
      <c r="D113" s="486"/>
      <c r="E113" s="486"/>
      <c r="F113" s="486"/>
      <c r="G113" s="486"/>
      <c r="H113" s="486"/>
      <c r="I113" s="486"/>
      <c r="J113" s="486"/>
      <c r="K113" s="486"/>
      <c r="L113" s="486"/>
      <c r="M113" s="486"/>
      <c r="N113" s="486"/>
      <c r="O113" s="486"/>
      <c r="P113" s="486"/>
      <c r="Q113" s="486"/>
      <c r="R113" s="486"/>
      <c r="S113" s="487"/>
      <c r="T113" s="428"/>
      <c r="U113" s="428"/>
      <c r="V113" s="428"/>
      <c r="W113" s="447"/>
      <c r="X113" s="448"/>
      <c r="Y113" s="448"/>
      <c r="Z113" s="448"/>
      <c r="AA113" s="448"/>
      <c r="AB113" s="448"/>
      <c r="AC113" s="448"/>
      <c r="AD113" s="448"/>
      <c r="AE113" s="448"/>
      <c r="AF113" s="448"/>
      <c r="AG113" s="448"/>
      <c r="AH113" s="448"/>
      <c r="AI113" s="448"/>
      <c r="AJ113" s="448"/>
      <c r="AK113" s="448"/>
      <c r="AL113" s="448"/>
      <c r="AM113" s="448"/>
      <c r="AN113" s="448"/>
      <c r="AO113" s="448"/>
      <c r="AP113" s="448"/>
      <c r="AQ113" s="448"/>
      <c r="AR113" s="448"/>
      <c r="AS113" s="448"/>
      <c r="AT113" s="448"/>
      <c r="AU113" s="448"/>
      <c r="AV113" s="448"/>
      <c r="AW113" s="448"/>
      <c r="AX113" s="448"/>
      <c r="AY113" s="448"/>
      <c r="AZ113" s="448"/>
      <c r="BA113" s="449"/>
      <c r="BB113" s="422"/>
      <c r="BC113" s="423"/>
      <c r="BD113" s="423"/>
      <c r="BE113" s="423"/>
      <c r="BF113" s="423"/>
      <c r="BG113" s="423"/>
      <c r="BH113" s="423"/>
      <c r="BI113" s="423"/>
      <c r="BJ113" s="423"/>
      <c r="BK113" s="423"/>
      <c r="BL113" s="423"/>
      <c r="BM113" s="423"/>
      <c r="BN113" s="423"/>
      <c r="BO113" s="423"/>
      <c r="BP113" s="423"/>
      <c r="BQ113" s="423"/>
      <c r="BR113" s="423"/>
      <c r="BS113" s="423"/>
      <c r="BT113" s="423"/>
      <c r="BU113" s="423"/>
      <c r="BV113" s="423"/>
      <c r="BW113" s="424"/>
      <c r="BX113" s="179"/>
    </row>
    <row r="114" spans="1:76" ht="12.75" customHeight="1">
      <c r="A114" s="179"/>
      <c r="B114" s="485"/>
      <c r="C114" s="486"/>
      <c r="D114" s="486"/>
      <c r="E114" s="486"/>
      <c r="F114" s="486"/>
      <c r="G114" s="486"/>
      <c r="H114" s="486"/>
      <c r="I114" s="486"/>
      <c r="J114" s="486"/>
      <c r="K114" s="486"/>
      <c r="L114" s="486"/>
      <c r="M114" s="486"/>
      <c r="N114" s="486"/>
      <c r="O114" s="486"/>
      <c r="P114" s="486"/>
      <c r="Q114" s="486"/>
      <c r="R114" s="486"/>
      <c r="S114" s="487"/>
      <c r="T114" s="428"/>
      <c r="U114" s="428"/>
      <c r="V114" s="428"/>
      <c r="W114" s="450"/>
      <c r="X114" s="451"/>
      <c r="Y114" s="451"/>
      <c r="Z114" s="451"/>
      <c r="AA114" s="451"/>
      <c r="AB114" s="451"/>
      <c r="AC114" s="451"/>
      <c r="AD114" s="451"/>
      <c r="AE114" s="451"/>
      <c r="AF114" s="451"/>
      <c r="AG114" s="451"/>
      <c r="AH114" s="451"/>
      <c r="AI114" s="451"/>
      <c r="AJ114" s="451"/>
      <c r="AK114" s="451"/>
      <c r="AL114" s="451"/>
      <c r="AM114" s="451"/>
      <c r="AN114" s="451"/>
      <c r="AO114" s="451"/>
      <c r="AP114" s="451"/>
      <c r="AQ114" s="451"/>
      <c r="AR114" s="451"/>
      <c r="AS114" s="451"/>
      <c r="AT114" s="451"/>
      <c r="AU114" s="451"/>
      <c r="AV114" s="451"/>
      <c r="AW114" s="451"/>
      <c r="AX114" s="451"/>
      <c r="AY114" s="451"/>
      <c r="AZ114" s="451"/>
      <c r="BA114" s="452"/>
      <c r="BB114" s="425"/>
      <c r="BC114" s="426"/>
      <c r="BD114" s="426"/>
      <c r="BE114" s="426"/>
      <c r="BF114" s="426"/>
      <c r="BG114" s="426"/>
      <c r="BH114" s="426"/>
      <c r="BI114" s="426"/>
      <c r="BJ114" s="426"/>
      <c r="BK114" s="426"/>
      <c r="BL114" s="426"/>
      <c r="BM114" s="426"/>
      <c r="BN114" s="426"/>
      <c r="BO114" s="426"/>
      <c r="BP114" s="426"/>
      <c r="BQ114" s="426"/>
      <c r="BR114" s="426"/>
      <c r="BS114" s="426"/>
      <c r="BT114" s="426"/>
      <c r="BU114" s="426"/>
      <c r="BV114" s="426"/>
      <c r="BW114" s="427"/>
      <c r="BX114" s="179"/>
    </row>
    <row r="115" spans="1:76" ht="12.75" customHeight="1">
      <c r="A115" s="179"/>
      <c r="B115" s="485"/>
      <c r="C115" s="486"/>
      <c r="D115" s="486"/>
      <c r="E115" s="486"/>
      <c r="F115" s="486"/>
      <c r="G115" s="486"/>
      <c r="H115" s="486"/>
      <c r="I115" s="486"/>
      <c r="J115" s="486"/>
      <c r="K115" s="486"/>
      <c r="L115" s="486"/>
      <c r="M115" s="486"/>
      <c r="N115" s="486"/>
      <c r="O115" s="486"/>
      <c r="P115" s="486"/>
      <c r="Q115" s="486"/>
      <c r="R115" s="486"/>
      <c r="S115" s="487"/>
      <c r="T115" s="428">
        <v>3.31</v>
      </c>
      <c r="U115" s="428"/>
      <c r="V115" s="428"/>
      <c r="W115" s="435" t="s">
        <v>1395</v>
      </c>
      <c r="X115" s="436"/>
      <c r="Y115" s="436"/>
      <c r="Z115" s="436"/>
      <c r="AA115" s="436"/>
      <c r="AB115" s="436"/>
      <c r="AC115" s="436"/>
      <c r="AD115" s="436"/>
      <c r="AE115" s="436"/>
      <c r="AF115" s="436"/>
      <c r="AG115" s="436"/>
      <c r="AH115" s="436"/>
      <c r="AI115" s="436"/>
      <c r="AJ115" s="436"/>
      <c r="AK115" s="436"/>
      <c r="AL115" s="436"/>
      <c r="AM115" s="436"/>
      <c r="AN115" s="436"/>
      <c r="AO115" s="436"/>
      <c r="AP115" s="436"/>
      <c r="AQ115" s="436"/>
      <c r="AR115" s="436"/>
      <c r="AS115" s="436"/>
      <c r="AT115" s="436"/>
      <c r="AU115" s="436"/>
      <c r="AV115" s="436"/>
      <c r="AW115" s="436"/>
      <c r="AX115" s="436"/>
      <c r="AY115" s="436"/>
      <c r="AZ115" s="436"/>
      <c r="BA115" s="437"/>
      <c r="BB115" s="410" t="str">
        <f>IF('Est. Ing.'!C39='Est. Egr.'!D16,"","Los Ingresos estimados con Recursos Propios es $"&amp;'Est. Ing.'!C39&amp;" y en los Egresos con el mismo recurso se presupuestan $"&amp;'Est. Egr.'!D16&amp;", por lo que no existe equilibrio.")</f>
        <v>Los Ingresos estimados con Recursos Propios es $47324657 y en los Egresos con el mismo recurso se presupuestan $53715803, por lo que no existe equilibrio.</v>
      </c>
      <c r="BC115" s="411"/>
      <c r="BD115" s="411"/>
      <c r="BE115" s="411"/>
      <c r="BF115" s="411"/>
      <c r="BG115" s="411"/>
      <c r="BH115" s="411"/>
      <c r="BI115" s="411"/>
      <c r="BJ115" s="411"/>
      <c r="BK115" s="411"/>
      <c r="BL115" s="411"/>
      <c r="BM115" s="411"/>
      <c r="BN115" s="411"/>
      <c r="BO115" s="411"/>
      <c r="BP115" s="411"/>
      <c r="BQ115" s="411"/>
      <c r="BR115" s="411"/>
      <c r="BS115" s="411"/>
      <c r="BT115" s="411"/>
      <c r="BU115" s="411"/>
      <c r="BV115" s="411"/>
      <c r="BW115" s="412"/>
      <c r="BX115" s="179"/>
    </row>
    <row r="116" spans="1:76" ht="12.75" customHeight="1">
      <c r="A116" s="179"/>
      <c r="B116" s="485"/>
      <c r="C116" s="486"/>
      <c r="D116" s="486"/>
      <c r="E116" s="486"/>
      <c r="F116" s="486"/>
      <c r="G116" s="486"/>
      <c r="H116" s="486"/>
      <c r="I116" s="486"/>
      <c r="J116" s="486"/>
      <c r="K116" s="486"/>
      <c r="L116" s="486"/>
      <c r="M116" s="486"/>
      <c r="N116" s="486"/>
      <c r="O116" s="486"/>
      <c r="P116" s="486"/>
      <c r="Q116" s="486"/>
      <c r="R116" s="486"/>
      <c r="S116" s="487"/>
      <c r="T116" s="428"/>
      <c r="U116" s="428"/>
      <c r="V116" s="428"/>
      <c r="W116" s="438"/>
      <c r="X116" s="439"/>
      <c r="Y116" s="439"/>
      <c r="Z116" s="439"/>
      <c r="AA116" s="439"/>
      <c r="AB116" s="439"/>
      <c r="AC116" s="439"/>
      <c r="AD116" s="439"/>
      <c r="AE116" s="439"/>
      <c r="AF116" s="439"/>
      <c r="AG116" s="439"/>
      <c r="AH116" s="439"/>
      <c r="AI116" s="439"/>
      <c r="AJ116" s="439"/>
      <c r="AK116" s="439"/>
      <c r="AL116" s="439"/>
      <c r="AM116" s="439"/>
      <c r="AN116" s="439"/>
      <c r="AO116" s="439"/>
      <c r="AP116" s="439"/>
      <c r="AQ116" s="439"/>
      <c r="AR116" s="439"/>
      <c r="AS116" s="439"/>
      <c r="AT116" s="439"/>
      <c r="AU116" s="439"/>
      <c r="AV116" s="439"/>
      <c r="AW116" s="439"/>
      <c r="AX116" s="439"/>
      <c r="AY116" s="439"/>
      <c r="AZ116" s="439"/>
      <c r="BA116" s="440"/>
      <c r="BB116" s="413"/>
      <c r="BC116" s="414"/>
      <c r="BD116" s="414"/>
      <c r="BE116" s="414"/>
      <c r="BF116" s="414"/>
      <c r="BG116" s="414"/>
      <c r="BH116" s="414"/>
      <c r="BI116" s="414"/>
      <c r="BJ116" s="414"/>
      <c r="BK116" s="414"/>
      <c r="BL116" s="414"/>
      <c r="BM116" s="414"/>
      <c r="BN116" s="414"/>
      <c r="BO116" s="414"/>
      <c r="BP116" s="414"/>
      <c r="BQ116" s="414"/>
      <c r="BR116" s="414"/>
      <c r="BS116" s="414"/>
      <c r="BT116" s="414"/>
      <c r="BU116" s="414"/>
      <c r="BV116" s="414"/>
      <c r="BW116" s="415"/>
      <c r="BX116" s="179"/>
    </row>
    <row r="117" spans="1:76" ht="12.75" customHeight="1">
      <c r="A117" s="179"/>
      <c r="B117" s="485"/>
      <c r="C117" s="486"/>
      <c r="D117" s="486"/>
      <c r="E117" s="486"/>
      <c r="F117" s="486"/>
      <c r="G117" s="486"/>
      <c r="H117" s="486"/>
      <c r="I117" s="486"/>
      <c r="J117" s="486"/>
      <c r="K117" s="486"/>
      <c r="L117" s="486"/>
      <c r="M117" s="486"/>
      <c r="N117" s="486"/>
      <c r="O117" s="486"/>
      <c r="P117" s="486"/>
      <c r="Q117" s="486"/>
      <c r="R117" s="486"/>
      <c r="S117" s="487"/>
      <c r="T117" s="428"/>
      <c r="U117" s="428"/>
      <c r="V117" s="428"/>
      <c r="W117" s="438"/>
      <c r="X117" s="439"/>
      <c r="Y117" s="439"/>
      <c r="Z117" s="439"/>
      <c r="AA117" s="439"/>
      <c r="AB117" s="439"/>
      <c r="AC117" s="439"/>
      <c r="AD117" s="439"/>
      <c r="AE117" s="439"/>
      <c r="AF117" s="439"/>
      <c r="AG117" s="439"/>
      <c r="AH117" s="439"/>
      <c r="AI117" s="439"/>
      <c r="AJ117" s="439"/>
      <c r="AK117" s="439"/>
      <c r="AL117" s="439"/>
      <c r="AM117" s="439"/>
      <c r="AN117" s="439"/>
      <c r="AO117" s="439"/>
      <c r="AP117" s="439"/>
      <c r="AQ117" s="439"/>
      <c r="AR117" s="439"/>
      <c r="AS117" s="439"/>
      <c r="AT117" s="439"/>
      <c r="AU117" s="439"/>
      <c r="AV117" s="439"/>
      <c r="AW117" s="439"/>
      <c r="AX117" s="439"/>
      <c r="AY117" s="439"/>
      <c r="AZ117" s="439"/>
      <c r="BA117" s="440"/>
      <c r="BB117" s="413"/>
      <c r="BC117" s="414"/>
      <c r="BD117" s="414"/>
      <c r="BE117" s="414"/>
      <c r="BF117" s="414"/>
      <c r="BG117" s="414"/>
      <c r="BH117" s="414"/>
      <c r="BI117" s="414"/>
      <c r="BJ117" s="414"/>
      <c r="BK117" s="414"/>
      <c r="BL117" s="414"/>
      <c r="BM117" s="414"/>
      <c r="BN117" s="414"/>
      <c r="BO117" s="414"/>
      <c r="BP117" s="414"/>
      <c r="BQ117" s="414"/>
      <c r="BR117" s="414"/>
      <c r="BS117" s="414"/>
      <c r="BT117" s="414"/>
      <c r="BU117" s="414"/>
      <c r="BV117" s="414"/>
      <c r="BW117" s="415"/>
      <c r="BX117" s="179"/>
    </row>
    <row r="118" spans="1:76" ht="12.75" customHeight="1">
      <c r="A118" s="179"/>
      <c r="B118" s="485"/>
      <c r="C118" s="486"/>
      <c r="D118" s="486"/>
      <c r="E118" s="486"/>
      <c r="F118" s="486"/>
      <c r="G118" s="486"/>
      <c r="H118" s="486"/>
      <c r="I118" s="486"/>
      <c r="J118" s="486"/>
      <c r="K118" s="486"/>
      <c r="L118" s="486"/>
      <c r="M118" s="486"/>
      <c r="N118" s="486"/>
      <c r="O118" s="486"/>
      <c r="P118" s="486"/>
      <c r="Q118" s="486"/>
      <c r="R118" s="486"/>
      <c r="S118" s="487"/>
      <c r="T118" s="428"/>
      <c r="U118" s="428"/>
      <c r="V118" s="428"/>
      <c r="W118" s="438"/>
      <c r="X118" s="439"/>
      <c r="Y118" s="439"/>
      <c r="Z118" s="439"/>
      <c r="AA118" s="439"/>
      <c r="AB118" s="439"/>
      <c r="AC118" s="439"/>
      <c r="AD118" s="439"/>
      <c r="AE118" s="439"/>
      <c r="AF118" s="439"/>
      <c r="AG118" s="439"/>
      <c r="AH118" s="439"/>
      <c r="AI118" s="439"/>
      <c r="AJ118" s="439"/>
      <c r="AK118" s="439"/>
      <c r="AL118" s="439"/>
      <c r="AM118" s="439"/>
      <c r="AN118" s="439"/>
      <c r="AO118" s="439"/>
      <c r="AP118" s="439"/>
      <c r="AQ118" s="439"/>
      <c r="AR118" s="439"/>
      <c r="AS118" s="439"/>
      <c r="AT118" s="439"/>
      <c r="AU118" s="439"/>
      <c r="AV118" s="439"/>
      <c r="AW118" s="439"/>
      <c r="AX118" s="439"/>
      <c r="AY118" s="439"/>
      <c r="AZ118" s="439"/>
      <c r="BA118" s="440"/>
      <c r="BB118" s="413"/>
      <c r="BC118" s="414"/>
      <c r="BD118" s="414"/>
      <c r="BE118" s="414"/>
      <c r="BF118" s="414"/>
      <c r="BG118" s="414"/>
      <c r="BH118" s="414"/>
      <c r="BI118" s="414"/>
      <c r="BJ118" s="414"/>
      <c r="BK118" s="414"/>
      <c r="BL118" s="414"/>
      <c r="BM118" s="414"/>
      <c r="BN118" s="414"/>
      <c r="BO118" s="414"/>
      <c r="BP118" s="414"/>
      <c r="BQ118" s="414"/>
      <c r="BR118" s="414"/>
      <c r="BS118" s="414"/>
      <c r="BT118" s="414"/>
      <c r="BU118" s="414"/>
      <c r="BV118" s="414"/>
      <c r="BW118" s="415"/>
      <c r="BX118" s="179"/>
    </row>
    <row r="119" spans="1:76" ht="12.75" customHeight="1">
      <c r="A119" s="179"/>
      <c r="B119" s="485"/>
      <c r="C119" s="486"/>
      <c r="D119" s="486"/>
      <c r="E119" s="486"/>
      <c r="F119" s="486"/>
      <c r="G119" s="486"/>
      <c r="H119" s="486"/>
      <c r="I119" s="486"/>
      <c r="J119" s="486"/>
      <c r="K119" s="486"/>
      <c r="L119" s="486"/>
      <c r="M119" s="486"/>
      <c r="N119" s="486"/>
      <c r="O119" s="486"/>
      <c r="P119" s="486"/>
      <c r="Q119" s="486"/>
      <c r="R119" s="486"/>
      <c r="S119" s="487"/>
      <c r="T119" s="428"/>
      <c r="U119" s="428"/>
      <c r="V119" s="428"/>
      <c r="W119" s="438"/>
      <c r="X119" s="439"/>
      <c r="Y119" s="439"/>
      <c r="Z119" s="439"/>
      <c r="AA119" s="439"/>
      <c r="AB119" s="439"/>
      <c r="AC119" s="439"/>
      <c r="AD119" s="439"/>
      <c r="AE119" s="439"/>
      <c r="AF119" s="439"/>
      <c r="AG119" s="439"/>
      <c r="AH119" s="439"/>
      <c r="AI119" s="439"/>
      <c r="AJ119" s="439"/>
      <c r="AK119" s="439"/>
      <c r="AL119" s="439"/>
      <c r="AM119" s="439"/>
      <c r="AN119" s="439"/>
      <c r="AO119" s="439"/>
      <c r="AP119" s="439"/>
      <c r="AQ119" s="439"/>
      <c r="AR119" s="439"/>
      <c r="AS119" s="439"/>
      <c r="AT119" s="439"/>
      <c r="AU119" s="439"/>
      <c r="AV119" s="439"/>
      <c r="AW119" s="439"/>
      <c r="AX119" s="439"/>
      <c r="AY119" s="439"/>
      <c r="AZ119" s="439"/>
      <c r="BA119" s="440"/>
      <c r="BB119" s="431"/>
      <c r="BC119" s="432"/>
      <c r="BD119" s="432"/>
      <c r="BE119" s="432"/>
      <c r="BF119" s="432"/>
      <c r="BG119" s="432"/>
      <c r="BH119" s="432"/>
      <c r="BI119" s="432"/>
      <c r="BJ119" s="432"/>
      <c r="BK119" s="432"/>
      <c r="BL119" s="432"/>
      <c r="BM119" s="432"/>
      <c r="BN119" s="432"/>
      <c r="BO119" s="432"/>
      <c r="BP119" s="432"/>
      <c r="BQ119" s="432"/>
      <c r="BR119" s="432"/>
      <c r="BS119" s="432"/>
      <c r="BT119" s="432"/>
      <c r="BU119" s="432"/>
      <c r="BV119" s="432"/>
      <c r="BW119" s="433"/>
      <c r="BX119" s="179"/>
    </row>
    <row r="120" spans="1:76" ht="12.75" customHeight="1">
      <c r="A120" s="179"/>
      <c r="B120" s="485"/>
      <c r="C120" s="486"/>
      <c r="D120" s="486"/>
      <c r="E120" s="486"/>
      <c r="F120" s="486"/>
      <c r="G120" s="486"/>
      <c r="H120" s="486"/>
      <c r="I120" s="486"/>
      <c r="J120" s="486"/>
      <c r="K120" s="486"/>
      <c r="L120" s="486"/>
      <c r="M120" s="486"/>
      <c r="N120" s="486"/>
      <c r="O120" s="486"/>
      <c r="P120" s="486"/>
      <c r="Q120" s="486"/>
      <c r="R120" s="486"/>
      <c r="S120" s="487"/>
      <c r="T120" s="428">
        <v>3.32</v>
      </c>
      <c r="U120" s="428"/>
      <c r="V120" s="428"/>
      <c r="W120" s="438"/>
      <c r="X120" s="439"/>
      <c r="Y120" s="439"/>
      <c r="Z120" s="439"/>
      <c r="AA120" s="439"/>
      <c r="AB120" s="439"/>
      <c r="AC120" s="439"/>
      <c r="AD120" s="439"/>
      <c r="AE120" s="439"/>
      <c r="AF120" s="439"/>
      <c r="AG120" s="439"/>
      <c r="AH120" s="439"/>
      <c r="AI120" s="439"/>
      <c r="AJ120" s="439"/>
      <c r="AK120" s="439"/>
      <c r="AL120" s="439"/>
      <c r="AM120" s="439"/>
      <c r="AN120" s="439"/>
      <c r="AO120" s="439"/>
      <c r="AP120" s="439"/>
      <c r="AQ120" s="439"/>
      <c r="AR120" s="439"/>
      <c r="AS120" s="439"/>
      <c r="AT120" s="439"/>
      <c r="AU120" s="439"/>
      <c r="AV120" s="439"/>
      <c r="AW120" s="439"/>
      <c r="AX120" s="439"/>
      <c r="AY120" s="439"/>
      <c r="AZ120" s="439"/>
      <c r="BA120" s="440"/>
      <c r="BB120" s="410" t="str">
        <f>IF('Est. Ing.'!C47='Est. Egr.'!D24,"","Los Ingresos estimados con Aportaciones Federales es $"&amp;'Est. Ing.'!C47&amp;" y en los Egresos con el mismo recurso se presupuestan $"&amp;'Est. Egr.'!D24&amp;", por lo que no existe equilibrio.")</f>
        <v>Los Ingresos estimados con Aportaciones Federales es $16063328 y en los Egresos con el mismo recurso se presupuestan $16190245, por lo que no existe equilibrio.</v>
      </c>
      <c r="BC120" s="411"/>
      <c r="BD120" s="411"/>
      <c r="BE120" s="411"/>
      <c r="BF120" s="411"/>
      <c r="BG120" s="411"/>
      <c r="BH120" s="411"/>
      <c r="BI120" s="411"/>
      <c r="BJ120" s="411"/>
      <c r="BK120" s="411"/>
      <c r="BL120" s="411"/>
      <c r="BM120" s="411"/>
      <c r="BN120" s="411"/>
      <c r="BO120" s="411"/>
      <c r="BP120" s="411"/>
      <c r="BQ120" s="411"/>
      <c r="BR120" s="411"/>
      <c r="BS120" s="411"/>
      <c r="BT120" s="411"/>
      <c r="BU120" s="411"/>
      <c r="BV120" s="411"/>
      <c r="BW120" s="412"/>
      <c r="BX120" s="179"/>
    </row>
    <row r="121" spans="1:76" ht="12.75" customHeight="1">
      <c r="A121" s="179"/>
      <c r="B121" s="485"/>
      <c r="C121" s="486"/>
      <c r="D121" s="486"/>
      <c r="E121" s="486"/>
      <c r="F121" s="486"/>
      <c r="G121" s="486"/>
      <c r="H121" s="486"/>
      <c r="I121" s="486"/>
      <c r="J121" s="486"/>
      <c r="K121" s="486"/>
      <c r="L121" s="486"/>
      <c r="M121" s="486"/>
      <c r="N121" s="486"/>
      <c r="O121" s="486"/>
      <c r="P121" s="486"/>
      <c r="Q121" s="486"/>
      <c r="R121" s="486"/>
      <c r="S121" s="487"/>
      <c r="T121" s="428"/>
      <c r="U121" s="428"/>
      <c r="V121" s="428"/>
      <c r="W121" s="438"/>
      <c r="X121" s="439"/>
      <c r="Y121" s="439"/>
      <c r="Z121" s="439"/>
      <c r="AA121" s="439"/>
      <c r="AB121" s="439"/>
      <c r="AC121" s="439"/>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39"/>
      <c r="AY121" s="439"/>
      <c r="AZ121" s="439"/>
      <c r="BA121" s="440"/>
      <c r="BB121" s="413"/>
      <c r="BC121" s="414"/>
      <c r="BD121" s="414"/>
      <c r="BE121" s="414"/>
      <c r="BF121" s="414"/>
      <c r="BG121" s="414"/>
      <c r="BH121" s="414"/>
      <c r="BI121" s="414"/>
      <c r="BJ121" s="414"/>
      <c r="BK121" s="414"/>
      <c r="BL121" s="414"/>
      <c r="BM121" s="414"/>
      <c r="BN121" s="414"/>
      <c r="BO121" s="414"/>
      <c r="BP121" s="414"/>
      <c r="BQ121" s="414"/>
      <c r="BR121" s="414"/>
      <c r="BS121" s="414"/>
      <c r="BT121" s="414"/>
      <c r="BU121" s="414"/>
      <c r="BV121" s="414"/>
      <c r="BW121" s="415"/>
      <c r="BX121" s="179"/>
    </row>
    <row r="122" spans="1:76" ht="12.75" customHeight="1">
      <c r="A122" s="179"/>
      <c r="B122" s="485"/>
      <c r="C122" s="486"/>
      <c r="D122" s="486"/>
      <c r="E122" s="486"/>
      <c r="F122" s="486"/>
      <c r="G122" s="486"/>
      <c r="H122" s="486"/>
      <c r="I122" s="486"/>
      <c r="J122" s="486"/>
      <c r="K122" s="486"/>
      <c r="L122" s="486"/>
      <c r="M122" s="486"/>
      <c r="N122" s="486"/>
      <c r="O122" s="486"/>
      <c r="P122" s="486"/>
      <c r="Q122" s="486"/>
      <c r="R122" s="486"/>
      <c r="S122" s="487"/>
      <c r="T122" s="428"/>
      <c r="U122" s="428"/>
      <c r="V122" s="428"/>
      <c r="W122" s="438"/>
      <c r="X122" s="439"/>
      <c r="Y122" s="439"/>
      <c r="Z122" s="439"/>
      <c r="AA122" s="439"/>
      <c r="AB122" s="439"/>
      <c r="AC122" s="439"/>
      <c r="AD122" s="439"/>
      <c r="AE122" s="439"/>
      <c r="AF122" s="439"/>
      <c r="AG122" s="439"/>
      <c r="AH122" s="439"/>
      <c r="AI122" s="439"/>
      <c r="AJ122" s="439"/>
      <c r="AK122" s="439"/>
      <c r="AL122" s="439"/>
      <c r="AM122" s="439"/>
      <c r="AN122" s="439"/>
      <c r="AO122" s="439"/>
      <c r="AP122" s="439"/>
      <c r="AQ122" s="439"/>
      <c r="AR122" s="439"/>
      <c r="AS122" s="439"/>
      <c r="AT122" s="439"/>
      <c r="AU122" s="439"/>
      <c r="AV122" s="439"/>
      <c r="AW122" s="439"/>
      <c r="AX122" s="439"/>
      <c r="AY122" s="439"/>
      <c r="AZ122" s="439"/>
      <c r="BA122" s="440"/>
      <c r="BB122" s="413"/>
      <c r="BC122" s="414"/>
      <c r="BD122" s="414"/>
      <c r="BE122" s="414"/>
      <c r="BF122" s="414"/>
      <c r="BG122" s="414"/>
      <c r="BH122" s="414"/>
      <c r="BI122" s="414"/>
      <c r="BJ122" s="414"/>
      <c r="BK122" s="414"/>
      <c r="BL122" s="414"/>
      <c r="BM122" s="414"/>
      <c r="BN122" s="414"/>
      <c r="BO122" s="414"/>
      <c r="BP122" s="414"/>
      <c r="BQ122" s="414"/>
      <c r="BR122" s="414"/>
      <c r="BS122" s="414"/>
      <c r="BT122" s="414"/>
      <c r="BU122" s="414"/>
      <c r="BV122" s="414"/>
      <c r="BW122" s="415"/>
      <c r="BX122" s="179"/>
    </row>
    <row r="123" spans="1:76" ht="12.75" customHeight="1">
      <c r="A123" s="179"/>
      <c r="B123" s="485"/>
      <c r="C123" s="486"/>
      <c r="D123" s="486"/>
      <c r="E123" s="486"/>
      <c r="F123" s="486"/>
      <c r="G123" s="486"/>
      <c r="H123" s="486"/>
      <c r="I123" s="486"/>
      <c r="J123" s="486"/>
      <c r="K123" s="486"/>
      <c r="L123" s="486"/>
      <c r="M123" s="486"/>
      <c r="N123" s="486"/>
      <c r="O123" s="486"/>
      <c r="P123" s="486"/>
      <c r="Q123" s="486"/>
      <c r="R123" s="486"/>
      <c r="S123" s="487"/>
      <c r="T123" s="428"/>
      <c r="U123" s="428"/>
      <c r="V123" s="428"/>
      <c r="W123" s="438"/>
      <c r="X123" s="439"/>
      <c r="Y123" s="439"/>
      <c r="Z123" s="439"/>
      <c r="AA123" s="439"/>
      <c r="AB123" s="439"/>
      <c r="AC123" s="439"/>
      <c r="AD123" s="439"/>
      <c r="AE123" s="439"/>
      <c r="AF123" s="439"/>
      <c r="AG123" s="439"/>
      <c r="AH123" s="439"/>
      <c r="AI123" s="439"/>
      <c r="AJ123" s="439"/>
      <c r="AK123" s="439"/>
      <c r="AL123" s="439"/>
      <c r="AM123" s="439"/>
      <c r="AN123" s="439"/>
      <c r="AO123" s="439"/>
      <c r="AP123" s="439"/>
      <c r="AQ123" s="439"/>
      <c r="AR123" s="439"/>
      <c r="AS123" s="439"/>
      <c r="AT123" s="439"/>
      <c r="AU123" s="439"/>
      <c r="AV123" s="439"/>
      <c r="AW123" s="439"/>
      <c r="AX123" s="439"/>
      <c r="AY123" s="439"/>
      <c r="AZ123" s="439"/>
      <c r="BA123" s="440"/>
      <c r="BB123" s="413"/>
      <c r="BC123" s="414"/>
      <c r="BD123" s="414"/>
      <c r="BE123" s="414"/>
      <c r="BF123" s="414"/>
      <c r="BG123" s="414"/>
      <c r="BH123" s="414"/>
      <c r="BI123" s="414"/>
      <c r="BJ123" s="414"/>
      <c r="BK123" s="414"/>
      <c r="BL123" s="414"/>
      <c r="BM123" s="414"/>
      <c r="BN123" s="414"/>
      <c r="BO123" s="414"/>
      <c r="BP123" s="414"/>
      <c r="BQ123" s="414"/>
      <c r="BR123" s="414"/>
      <c r="BS123" s="414"/>
      <c r="BT123" s="414"/>
      <c r="BU123" s="414"/>
      <c r="BV123" s="414"/>
      <c r="BW123" s="415"/>
      <c r="BX123" s="179"/>
    </row>
    <row r="124" spans="1:76" ht="12.75" customHeight="1">
      <c r="A124" s="179"/>
      <c r="B124" s="485"/>
      <c r="C124" s="486"/>
      <c r="D124" s="486"/>
      <c r="E124" s="486"/>
      <c r="F124" s="486"/>
      <c r="G124" s="486"/>
      <c r="H124" s="486"/>
      <c r="I124" s="486"/>
      <c r="J124" s="486"/>
      <c r="K124" s="486"/>
      <c r="L124" s="486"/>
      <c r="M124" s="486"/>
      <c r="N124" s="486"/>
      <c r="O124" s="486"/>
      <c r="P124" s="486"/>
      <c r="Q124" s="486"/>
      <c r="R124" s="486"/>
      <c r="S124" s="487"/>
      <c r="T124" s="428"/>
      <c r="U124" s="428"/>
      <c r="V124" s="428"/>
      <c r="W124" s="438"/>
      <c r="X124" s="439"/>
      <c r="Y124" s="439"/>
      <c r="Z124" s="439"/>
      <c r="AA124" s="439"/>
      <c r="AB124" s="439"/>
      <c r="AC124" s="439"/>
      <c r="AD124" s="439"/>
      <c r="AE124" s="439"/>
      <c r="AF124" s="439"/>
      <c r="AG124" s="439"/>
      <c r="AH124" s="439"/>
      <c r="AI124" s="439"/>
      <c r="AJ124" s="439"/>
      <c r="AK124" s="439"/>
      <c r="AL124" s="439"/>
      <c r="AM124" s="439"/>
      <c r="AN124" s="439"/>
      <c r="AO124" s="439"/>
      <c r="AP124" s="439"/>
      <c r="AQ124" s="439"/>
      <c r="AR124" s="439"/>
      <c r="AS124" s="439"/>
      <c r="AT124" s="439"/>
      <c r="AU124" s="439"/>
      <c r="AV124" s="439"/>
      <c r="AW124" s="439"/>
      <c r="AX124" s="439"/>
      <c r="AY124" s="439"/>
      <c r="AZ124" s="439"/>
      <c r="BA124" s="440"/>
      <c r="BB124" s="431"/>
      <c r="BC124" s="432"/>
      <c r="BD124" s="432"/>
      <c r="BE124" s="432"/>
      <c r="BF124" s="432"/>
      <c r="BG124" s="432"/>
      <c r="BH124" s="432"/>
      <c r="BI124" s="432"/>
      <c r="BJ124" s="432"/>
      <c r="BK124" s="432"/>
      <c r="BL124" s="432"/>
      <c r="BM124" s="432"/>
      <c r="BN124" s="432"/>
      <c r="BO124" s="432"/>
      <c r="BP124" s="432"/>
      <c r="BQ124" s="432"/>
      <c r="BR124" s="432"/>
      <c r="BS124" s="432"/>
      <c r="BT124" s="432"/>
      <c r="BU124" s="432"/>
      <c r="BV124" s="432"/>
      <c r="BW124" s="433"/>
      <c r="BX124" s="179"/>
    </row>
    <row r="125" spans="1:76" ht="12.75" customHeight="1">
      <c r="A125" s="179"/>
      <c r="B125" s="485"/>
      <c r="C125" s="486"/>
      <c r="D125" s="486"/>
      <c r="E125" s="486"/>
      <c r="F125" s="486"/>
      <c r="G125" s="486"/>
      <c r="H125" s="486"/>
      <c r="I125" s="486"/>
      <c r="J125" s="486"/>
      <c r="K125" s="486"/>
      <c r="L125" s="486"/>
      <c r="M125" s="486"/>
      <c r="N125" s="486"/>
      <c r="O125" s="486"/>
      <c r="P125" s="486"/>
      <c r="Q125" s="486"/>
      <c r="R125" s="486"/>
      <c r="S125" s="487"/>
      <c r="T125" s="428">
        <v>3.33</v>
      </c>
      <c r="U125" s="428"/>
      <c r="V125" s="428"/>
      <c r="W125" s="438"/>
      <c r="X125" s="439"/>
      <c r="Y125" s="439"/>
      <c r="Z125" s="439"/>
      <c r="AA125" s="439"/>
      <c r="AB125" s="439"/>
      <c r="AC125" s="439"/>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39"/>
      <c r="AY125" s="439"/>
      <c r="AZ125" s="439"/>
      <c r="BA125" s="440"/>
      <c r="BB125" s="410" t="str">
        <f>IF('Est. Ing.'!C76='Est. Egr.'!D53,"","Los Ingresos estimados con Programas Federales es $"&amp;'Est. Ing.'!C76&amp;" y en los Egresos con el mismo recurso se presupuestan $"&amp;'Est. Egr.'!D53&amp;", por lo que no existe equilibrio.")</f>
        <v>Los Ingresos estimados con Programas Federales es $2704311 y en los Egresos con el mismo recurso se presupuestan $6602973, por lo que no existe equilibrio.</v>
      </c>
      <c r="BC125" s="411"/>
      <c r="BD125" s="411"/>
      <c r="BE125" s="411"/>
      <c r="BF125" s="411"/>
      <c r="BG125" s="411"/>
      <c r="BH125" s="411"/>
      <c r="BI125" s="411"/>
      <c r="BJ125" s="411"/>
      <c r="BK125" s="411"/>
      <c r="BL125" s="411"/>
      <c r="BM125" s="411"/>
      <c r="BN125" s="411"/>
      <c r="BO125" s="411"/>
      <c r="BP125" s="411"/>
      <c r="BQ125" s="411"/>
      <c r="BR125" s="411"/>
      <c r="BS125" s="411"/>
      <c r="BT125" s="411"/>
      <c r="BU125" s="411"/>
      <c r="BV125" s="411"/>
      <c r="BW125" s="412"/>
      <c r="BX125" s="179"/>
    </row>
    <row r="126" spans="1:76" ht="12.75" customHeight="1">
      <c r="A126" s="179"/>
      <c r="B126" s="485"/>
      <c r="C126" s="486"/>
      <c r="D126" s="486"/>
      <c r="E126" s="486"/>
      <c r="F126" s="486"/>
      <c r="G126" s="486"/>
      <c r="H126" s="486"/>
      <c r="I126" s="486"/>
      <c r="J126" s="486"/>
      <c r="K126" s="486"/>
      <c r="L126" s="486"/>
      <c r="M126" s="486"/>
      <c r="N126" s="486"/>
      <c r="O126" s="486"/>
      <c r="P126" s="486"/>
      <c r="Q126" s="486"/>
      <c r="R126" s="486"/>
      <c r="S126" s="487"/>
      <c r="T126" s="428"/>
      <c r="U126" s="428"/>
      <c r="V126" s="428"/>
      <c r="W126" s="438"/>
      <c r="X126" s="439"/>
      <c r="Y126" s="439"/>
      <c r="Z126" s="439"/>
      <c r="AA126" s="439"/>
      <c r="AB126" s="439"/>
      <c r="AC126" s="439"/>
      <c r="AD126" s="439"/>
      <c r="AE126" s="439"/>
      <c r="AF126" s="439"/>
      <c r="AG126" s="439"/>
      <c r="AH126" s="439"/>
      <c r="AI126" s="439"/>
      <c r="AJ126" s="439"/>
      <c r="AK126" s="439"/>
      <c r="AL126" s="439"/>
      <c r="AM126" s="439"/>
      <c r="AN126" s="439"/>
      <c r="AO126" s="439"/>
      <c r="AP126" s="439"/>
      <c r="AQ126" s="439"/>
      <c r="AR126" s="439"/>
      <c r="AS126" s="439"/>
      <c r="AT126" s="439"/>
      <c r="AU126" s="439"/>
      <c r="AV126" s="439"/>
      <c r="AW126" s="439"/>
      <c r="AX126" s="439"/>
      <c r="AY126" s="439"/>
      <c r="AZ126" s="439"/>
      <c r="BA126" s="440"/>
      <c r="BB126" s="413"/>
      <c r="BC126" s="414"/>
      <c r="BD126" s="414"/>
      <c r="BE126" s="414"/>
      <c r="BF126" s="414"/>
      <c r="BG126" s="414"/>
      <c r="BH126" s="414"/>
      <c r="BI126" s="414"/>
      <c r="BJ126" s="414"/>
      <c r="BK126" s="414"/>
      <c r="BL126" s="414"/>
      <c r="BM126" s="414"/>
      <c r="BN126" s="414"/>
      <c r="BO126" s="414"/>
      <c r="BP126" s="414"/>
      <c r="BQ126" s="414"/>
      <c r="BR126" s="414"/>
      <c r="BS126" s="414"/>
      <c r="BT126" s="414"/>
      <c r="BU126" s="414"/>
      <c r="BV126" s="414"/>
      <c r="BW126" s="415"/>
      <c r="BX126" s="179"/>
    </row>
    <row r="127" spans="1:76" ht="12.75" customHeight="1">
      <c r="A127" s="179"/>
      <c r="B127" s="485"/>
      <c r="C127" s="486"/>
      <c r="D127" s="486"/>
      <c r="E127" s="486"/>
      <c r="F127" s="486"/>
      <c r="G127" s="486"/>
      <c r="H127" s="486"/>
      <c r="I127" s="486"/>
      <c r="J127" s="486"/>
      <c r="K127" s="486"/>
      <c r="L127" s="486"/>
      <c r="M127" s="486"/>
      <c r="N127" s="486"/>
      <c r="O127" s="486"/>
      <c r="P127" s="486"/>
      <c r="Q127" s="486"/>
      <c r="R127" s="486"/>
      <c r="S127" s="487"/>
      <c r="T127" s="428"/>
      <c r="U127" s="428"/>
      <c r="V127" s="428"/>
      <c r="W127" s="438"/>
      <c r="X127" s="439"/>
      <c r="Y127" s="439"/>
      <c r="Z127" s="439"/>
      <c r="AA127" s="439"/>
      <c r="AB127" s="439"/>
      <c r="AC127" s="439"/>
      <c r="AD127" s="439"/>
      <c r="AE127" s="439"/>
      <c r="AF127" s="439"/>
      <c r="AG127" s="439"/>
      <c r="AH127" s="439"/>
      <c r="AI127" s="439"/>
      <c r="AJ127" s="439"/>
      <c r="AK127" s="439"/>
      <c r="AL127" s="439"/>
      <c r="AM127" s="439"/>
      <c r="AN127" s="439"/>
      <c r="AO127" s="439"/>
      <c r="AP127" s="439"/>
      <c r="AQ127" s="439"/>
      <c r="AR127" s="439"/>
      <c r="AS127" s="439"/>
      <c r="AT127" s="439"/>
      <c r="AU127" s="439"/>
      <c r="AV127" s="439"/>
      <c r="AW127" s="439"/>
      <c r="AX127" s="439"/>
      <c r="AY127" s="439"/>
      <c r="AZ127" s="439"/>
      <c r="BA127" s="440"/>
      <c r="BB127" s="413"/>
      <c r="BC127" s="414"/>
      <c r="BD127" s="414"/>
      <c r="BE127" s="414"/>
      <c r="BF127" s="414"/>
      <c r="BG127" s="414"/>
      <c r="BH127" s="414"/>
      <c r="BI127" s="414"/>
      <c r="BJ127" s="414"/>
      <c r="BK127" s="414"/>
      <c r="BL127" s="414"/>
      <c r="BM127" s="414"/>
      <c r="BN127" s="414"/>
      <c r="BO127" s="414"/>
      <c r="BP127" s="414"/>
      <c r="BQ127" s="414"/>
      <c r="BR127" s="414"/>
      <c r="BS127" s="414"/>
      <c r="BT127" s="414"/>
      <c r="BU127" s="414"/>
      <c r="BV127" s="414"/>
      <c r="BW127" s="415"/>
      <c r="BX127" s="179"/>
    </row>
    <row r="128" spans="1:76" ht="12.75" customHeight="1">
      <c r="A128" s="179"/>
      <c r="B128" s="485"/>
      <c r="C128" s="486"/>
      <c r="D128" s="486"/>
      <c r="E128" s="486"/>
      <c r="F128" s="486"/>
      <c r="G128" s="486"/>
      <c r="H128" s="486"/>
      <c r="I128" s="486"/>
      <c r="J128" s="486"/>
      <c r="K128" s="486"/>
      <c r="L128" s="486"/>
      <c r="M128" s="486"/>
      <c r="N128" s="486"/>
      <c r="O128" s="486"/>
      <c r="P128" s="486"/>
      <c r="Q128" s="486"/>
      <c r="R128" s="486"/>
      <c r="S128" s="487"/>
      <c r="T128" s="428"/>
      <c r="U128" s="428"/>
      <c r="V128" s="428"/>
      <c r="W128" s="438"/>
      <c r="X128" s="439"/>
      <c r="Y128" s="439"/>
      <c r="Z128" s="439"/>
      <c r="AA128" s="439"/>
      <c r="AB128" s="439"/>
      <c r="AC128" s="439"/>
      <c r="AD128" s="439"/>
      <c r="AE128" s="439"/>
      <c r="AF128" s="439"/>
      <c r="AG128" s="439"/>
      <c r="AH128" s="439"/>
      <c r="AI128" s="439"/>
      <c r="AJ128" s="439"/>
      <c r="AK128" s="439"/>
      <c r="AL128" s="439"/>
      <c r="AM128" s="439"/>
      <c r="AN128" s="439"/>
      <c r="AO128" s="439"/>
      <c r="AP128" s="439"/>
      <c r="AQ128" s="439"/>
      <c r="AR128" s="439"/>
      <c r="AS128" s="439"/>
      <c r="AT128" s="439"/>
      <c r="AU128" s="439"/>
      <c r="AV128" s="439"/>
      <c r="AW128" s="439"/>
      <c r="AX128" s="439"/>
      <c r="AY128" s="439"/>
      <c r="AZ128" s="439"/>
      <c r="BA128" s="440"/>
      <c r="BB128" s="413"/>
      <c r="BC128" s="414"/>
      <c r="BD128" s="414"/>
      <c r="BE128" s="414"/>
      <c r="BF128" s="414"/>
      <c r="BG128" s="414"/>
      <c r="BH128" s="414"/>
      <c r="BI128" s="414"/>
      <c r="BJ128" s="414"/>
      <c r="BK128" s="414"/>
      <c r="BL128" s="414"/>
      <c r="BM128" s="414"/>
      <c r="BN128" s="414"/>
      <c r="BO128" s="414"/>
      <c r="BP128" s="414"/>
      <c r="BQ128" s="414"/>
      <c r="BR128" s="414"/>
      <c r="BS128" s="414"/>
      <c r="BT128" s="414"/>
      <c r="BU128" s="414"/>
      <c r="BV128" s="414"/>
      <c r="BW128" s="415"/>
      <c r="BX128" s="179"/>
    </row>
    <row r="129" spans="1:76" ht="12.75" customHeight="1">
      <c r="A129" s="179"/>
      <c r="B129" s="485"/>
      <c r="C129" s="486"/>
      <c r="D129" s="486"/>
      <c r="E129" s="486"/>
      <c r="F129" s="486"/>
      <c r="G129" s="486"/>
      <c r="H129" s="486"/>
      <c r="I129" s="486"/>
      <c r="J129" s="486"/>
      <c r="K129" s="486"/>
      <c r="L129" s="486"/>
      <c r="M129" s="486"/>
      <c r="N129" s="486"/>
      <c r="O129" s="486"/>
      <c r="P129" s="486"/>
      <c r="Q129" s="486"/>
      <c r="R129" s="486"/>
      <c r="S129" s="487"/>
      <c r="T129" s="428"/>
      <c r="U129" s="428"/>
      <c r="V129" s="428"/>
      <c r="W129" s="438"/>
      <c r="X129" s="439"/>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39"/>
      <c r="AY129" s="439"/>
      <c r="AZ129" s="439"/>
      <c r="BA129" s="440"/>
      <c r="BB129" s="431"/>
      <c r="BC129" s="432"/>
      <c r="BD129" s="432"/>
      <c r="BE129" s="432"/>
      <c r="BF129" s="432"/>
      <c r="BG129" s="432"/>
      <c r="BH129" s="432"/>
      <c r="BI129" s="432"/>
      <c r="BJ129" s="432"/>
      <c r="BK129" s="432"/>
      <c r="BL129" s="432"/>
      <c r="BM129" s="432"/>
      <c r="BN129" s="432"/>
      <c r="BO129" s="432"/>
      <c r="BP129" s="432"/>
      <c r="BQ129" s="432"/>
      <c r="BR129" s="432"/>
      <c r="BS129" s="432"/>
      <c r="BT129" s="432"/>
      <c r="BU129" s="432"/>
      <c r="BV129" s="432"/>
      <c r="BW129" s="433"/>
      <c r="BX129" s="179"/>
    </row>
    <row r="130" spans="1:76" ht="12.75" customHeight="1">
      <c r="A130" s="179"/>
      <c r="B130" s="485"/>
      <c r="C130" s="486"/>
      <c r="D130" s="486"/>
      <c r="E130" s="486"/>
      <c r="F130" s="486"/>
      <c r="G130" s="486"/>
      <c r="H130" s="486"/>
      <c r="I130" s="486"/>
      <c r="J130" s="486"/>
      <c r="K130" s="486"/>
      <c r="L130" s="486"/>
      <c r="M130" s="486"/>
      <c r="N130" s="486"/>
      <c r="O130" s="486"/>
      <c r="P130" s="486"/>
      <c r="Q130" s="486"/>
      <c r="R130" s="486"/>
      <c r="S130" s="487"/>
      <c r="T130" s="428">
        <v>3.34</v>
      </c>
      <c r="U130" s="428"/>
      <c r="V130" s="428"/>
      <c r="W130" s="438"/>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439"/>
      <c r="AZ130" s="439"/>
      <c r="BA130" s="440"/>
      <c r="BB130" s="410" t="str">
        <f>IF('Est. Ing.'!C95='Est. Egr.'!D72,"","Los Ingresos estimados con Programas Estatales es $"&amp;'Est. Ing.'!C95&amp;" y en los Egresos con el mismo recurso se presupuestan $"&amp;'Est. Egr.'!D72&amp;", por lo que no existe equilibrio.")</f>
        <v>Los Ingresos estimados con Programas Estatales es $3466530 y en los Egresos con el mismo recurso se presupuestan $4575722, por lo que no existe equilibrio.</v>
      </c>
      <c r="BC130" s="411"/>
      <c r="BD130" s="411"/>
      <c r="BE130" s="411"/>
      <c r="BF130" s="411"/>
      <c r="BG130" s="411"/>
      <c r="BH130" s="411"/>
      <c r="BI130" s="411"/>
      <c r="BJ130" s="411"/>
      <c r="BK130" s="411"/>
      <c r="BL130" s="411"/>
      <c r="BM130" s="411"/>
      <c r="BN130" s="411"/>
      <c r="BO130" s="411"/>
      <c r="BP130" s="411"/>
      <c r="BQ130" s="411"/>
      <c r="BR130" s="411"/>
      <c r="BS130" s="411"/>
      <c r="BT130" s="411"/>
      <c r="BU130" s="411"/>
      <c r="BV130" s="411"/>
      <c r="BW130" s="412"/>
      <c r="BX130" s="179"/>
    </row>
    <row r="131" spans="1:76" ht="12.75" customHeight="1">
      <c r="A131" s="179"/>
      <c r="B131" s="485"/>
      <c r="C131" s="486"/>
      <c r="D131" s="486"/>
      <c r="E131" s="486"/>
      <c r="F131" s="486"/>
      <c r="G131" s="486"/>
      <c r="H131" s="486"/>
      <c r="I131" s="486"/>
      <c r="J131" s="486"/>
      <c r="K131" s="486"/>
      <c r="L131" s="486"/>
      <c r="M131" s="486"/>
      <c r="N131" s="486"/>
      <c r="O131" s="486"/>
      <c r="P131" s="486"/>
      <c r="Q131" s="486"/>
      <c r="R131" s="486"/>
      <c r="S131" s="487"/>
      <c r="T131" s="428"/>
      <c r="U131" s="428"/>
      <c r="V131" s="428"/>
      <c r="W131" s="438"/>
      <c r="X131" s="439"/>
      <c r="Y131" s="439"/>
      <c r="Z131" s="439"/>
      <c r="AA131" s="439"/>
      <c r="AB131" s="439"/>
      <c r="AC131" s="439"/>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39"/>
      <c r="AY131" s="439"/>
      <c r="AZ131" s="439"/>
      <c r="BA131" s="440"/>
      <c r="BB131" s="413"/>
      <c r="BC131" s="414"/>
      <c r="BD131" s="414"/>
      <c r="BE131" s="414"/>
      <c r="BF131" s="414"/>
      <c r="BG131" s="414"/>
      <c r="BH131" s="414"/>
      <c r="BI131" s="414"/>
      <c r="BJ131" s="414"/>
      <c r="BK131" s="414"/>
      <c r="BL131" s="414"/>
      <c r="BM131" s="414"/>
      <c r="BN131" s="414"/>
      <c r="BO131" s="414"/>
      <c r="BP131" s="414"/>
      <c r="BQ131" s="414"/>
      <c r="BR131" s="414"/>
      <c r="BS131" s="414"/>
      <c r="BT131" s="414"/>
      <c r="BU131" s="414"/>
      <c r="BV131" s="414"/>
      <c r="BW131" s="415"/>
      <c r="BX131" s="179"/>
    </row>
    <row r="132" spans="1:76" ht="12.75" customHeight="1">
      <c r="A132" s="179"/>
      <c r="B132" s="485"/>
      <c r="C132" s="486"/>
      <c r="D132" s="486"/>
      <c r="E132" s="486"/>
      <c r="F132" s="486"/>
      <c r="G132" s="486"/>
      <c r="H132" s="486"/>
      <c r="I132" s="486"/>
      <c r="J132" s="486"/>
      <c r="K132" s="486"/>
      <c r="L132" s="486"/>
      <c r="M132" s="486"/>
      <c r="N132" s="486"/>
      <c r="O132" s="486"/>
      <c r="P132" s="486"/>
      <c r="Q132" s="486"/>
      <c r="R132" s="486"/>
      <c r="S132" s="487"/>
      <c r="T132" s="428"/>
      <c r="U132" s="428"/>
      <c r="V132" s="428"/>
      <c r="W132" s="438"/>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39"/>
      <c r="AY132" s="439"/>
      <c r="AZ132" s="439"/>
      <c r="BA132" s="440"/>
      <c r="BB132" s="413"/>
      <c r="BC132" s="414"/>
      <c r="BD132" s="414"/>
      <c r="BE132" s="414"/>
      <c r="BF132" s="414"/>
      <c r="BG132" s="414"/>
      <c r="BH132" s="414"/>
      <c r="BI132" s="414"/>
      <c r="BJ132" s="414"/>
      <c r="BK132" s="414"/>
      <c r="BL132" s="414"/>
      <c r="BM132" s="414"/>
      <c r="BN132" s="414"/>
      <c r="BO132" s="414"/>
      <c r="BP132" s="414"/>
      <c r="BQ132" s="414"/>
      <c r="BR132" s="414"/>
      <c r="BS132" s="414"/>
      <c r="BT132" s="414"/>
      <c r="BU132" s="414"/>
      <c r="BV132" s="414"/>
      <c r="BW132" s="415"/>
      <c r="BX132" s="179"/>
    </row>
    <row r="133" spans="1:76" ht="12.75" customHeight="1">
      <c r="A133" s="179"/>
      <c r="B133" s="485"/>
      <c r="C133" s="486"/>
      <c r="D133" s="486"/>
      <c r="E133" s="486"/>
      <c r="F133" s="486"/>
      <c r="G133" s="486"/>
      <c r="H133" s="486"/>
      <c r="I133" s="486"/>
      <c r="J133" s="486"/>
      <c r="K133" s="486"/>
      <c r="L133" s="486"/>
      <c r="M133" s="486"/>
      <c r="N133" s="486"/>
      <c r="O133" s="486"/>
      <c r="P133" s="486"/>
      <c r="Q133" s="486"/>
      <c r="R133" s="486"/>
      <c r="S133" s="487"/>
      <c r="T133" s="428"/>
      <c r="U133" s="428"/>
      <c r="V133" s="428"/>
      <c r="W133" s="438"/>
      <c r="X133" s="439"/>
      <c r="Y133" s="439"/>
      <c r="Z133" s="439"/>
      <c r="AA133" s="439"/>
      <c r="AB133" s="439"/>
      <c r="AC133" s="439"/>
      <c r="AD133" s="439"/>
      <c r="AE133" s="439"/>
      <c r="AF133" s="439"/>
      <c r="AG133" s="439"/>
      <c r="AH133" s="439"/>
      <c r="AI133" s="439"/>
      <c r="AJ133" s="439"/>
      <c r="AK133" s="439"/>
      <c r="AL133" s="439"/>
      <c r="AM133" s="439"/>
      <c r="AN133" s="439"/>
      <c r="AO133" s="439"/>
      <c r="AP133" s="439"/>
      <c r="AQ133" s="439"/>
      <c r="AR133" s="439"/>
      <c r="AS133" s="439"/>
      <c r="AT133" s="439"/>
      <c r="AU133" s="439"/>
      <c r="AV133" s="439"/>
      <c r="AW133" s="439"/>
      <c r="AX133" s="439"/>
      <c r="AY133" s="439"/>
      <c r="AZ133" s="439"/>
      <c r="BA133" s="440"/>
      <c r="BB133" s="413"/>
      <c r="BC133" s="414"/>
      <c r="BD133" s="414"/>
      <c r="BE133" s="414"/>
      <c r="BF133" s="414"/>
      <c r="BG133" s="414"/>
      <c r="BH133" s="414"/>
      <c r="BI133" s="414"/>
      <c r="BJ133" s="414"/>
      <c r="BK133" s="414"/>
      <c r="BL133" s="414"/>
      <c r="BM133" s="414"/>
      <c r="BN133" s="414"/>
      <c r="BO133" s="414"/>
      <c r="BP133" s="414"/>
      <c r="BQ133" s="414"/>
      <c r="BR133" s="414"/>
      <c r="BS133" s="414"/>
      <c r="BT133" s="414"/>
      <c r="BU133" s="414"/>
      <c r="BV133" s="414"/>
      <c r="BW133" s="415"/>
      <c r="BX133" s="179"/>
    </row>
    <row r="134" spans="1:76" ht="12.75" customHeight="1">
      <c r="A134" s="179"/>
      <c r="B134" s="485"/>
      <c r="C134" s="486"/>
      <c r="D134" s="486"/>
      <c r="E134" s="486"/>
      <c r="F134" s="486"/>
      <c r="G134" s="486"/>
      <c r="H134" s="486"/>
      <c r="I134" s="486"/>
      <c r="J134" s="486"/>
      <c r="K134" s="486"/>
      <c r="L134" s="486"/>
      <c r="M134" s="486"/>
      <c r="N134" s="486"/>
      <c r="O134" s="486"/>
      <c r="P134" s="486"/>
      <c r="Q134" s="486"/>
      <c r="R134" s="486"/>
      <c r="S134" s="487"/>
      <c r="T134" s="428"/>
      <c r="U134" s="428"/>
      <c r="V134" s="428"/>
      <c r="W134" s="438"/>
      <c r="X134" s="439"/>
      <c r="Y134" s="439"/>
      <c r="Z134" s="439"/>
      <c r="AA134" s="439"/>
      <c r="AB134" s="439"/>
      <c r="AC134" s="439"/>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39"/>
      <c r="AY134" s="439"/>
      <c r="AZ134" s="439"/>
      <c r="BA134" s="440"/>
      <c r="BB134" s="431"/>
      <c r="BC134" s="432"/>
      <c r="BD134" s="432"/>
      <c r="BE134" s="432"/>
      <c r="BF134" s="432"/>
      <c r="BG134" s="432"/>
      <c r="BH134" s="432"/>
      <c r="BI134" s="432"/>
      <c r="BJ134" s="432"/>
      <c r="BK134" s="432"/>
      <c r="BL134" s="432"/>
      <c r="BM134" s="432"/>
      <c r="BN134" s="432"/>
      <c r="BO134" s="432"/>
      <c r="BP134" s="432"/>
      <c r="BQ134" s="432"/>
      <c r="BR134" s="432"/>
      <c r="BS134" s="432"/>
      <c r="BT134" s="432"/>
      <c r="BU134" s="432"/>
      <c r="BV134" s="432"/>
      <c r="BW134" s="433"/>
      <c r="BX134" s="179"/>
    </row>
    <row r="135" spans="1:76" ht="12.75" customHeight="1">
      <c r="A135" s="179"/>
      <c r="B135" s="485"/>
      <c r="C135" s="486"/>
      <c r="D135" s="486"/>
      <c r="E135" s="486"/>
      <c r="F135" s="486"/>
      <c r="G135" s="486"/>
      <c r="H135" s="486"/>
      <c r="I135" s="486"/>
      <c r="J135" s="486"/>
      <c r="K135" s="486"/>
      <c r="L135" s="486"/>
      <c r="M135" s="486"/>
      <c r="N135" s="486"/>
      <c r="O135" s="486"/>
      <c r="P135" s="486"/>
      <c r="Q135" s="486"/>
      <c r="R135" s="486"/>
      <c r="S135" s="487"/>
      <c r="T135" s="428">
        <v>3.35</v>
      </c>
      <c r="U135" s="428"/>
      <c r="V135" s="428"/>
      <c r="W135" s="438"/>
      <c r="X135" s="439"/>
      <c r="Y135" s="439"/>
      <c r="Z135" s="439"/>
      <c r="AA135" s="439"/>
      <c r="AB135" s="439"/>
      <c r="AC135" s="439"/>
      <c r="AD135" s="439"/>
      <c r="AE135" s="439"/>
      <c r="AF135" s="439"/>
      <c r="AG135" s="439"/>
      <c r="AH135" s="439"/>
      <c r="AI135" s="439"/>
      <c r="AJ135" s="439"/>
      <c r="AK135" s="439"/>
      <c r="AL135" s="439"/>
      <c r="AM135" s="439"/>
      <c r="AN135" s="439"/>
      <c r="AO135" s="439"/>
      <c r="AP135" s="439"/>
      <c r="AQ135" s="439"/>
      <c r="AR135" s="439"/>
      <c r="AS135" s="439"/>
      <c r="AT135" s="439"/>
      <c r="AU135" s="439"/>
      <c r="AV135" s="439"/>
      <c r="AW135" s="439"/>
      <c r="AX135" s="439"/>
      <c r="AY135" s="439"/>
      <c r="AZ135" s="439"/>
      <c r="BA135" s="440"/>
      <c r="BB135" s="410" t="str">
        <f>IF('Est. Ing.'!C104='Est. Egr.'!D81,"","Los Ingresos estimados con Empréstitos es $"&amp;'Est. Ing.'!C104&amp;" y en los Egresos con el mismo recurso se presupuestan $"&amp;'Est. Egr.'!D81&amp;", por lo que no existe equilibrio.")</f>
        <v>Los Ingresos estimados con Empréstitos es $9480000 y en los Egresos con el mismo recurso se presupuestan $0, por lo que no existe equilibrio.</v>
      </c>
      <c r="BC135" s="411"/>
      <c r="BD135" s="411"/>
      <c r="BE135" s="411"/>
      <c r="BF135" s="411"/>
      <c r="BG135" s="411"/>
      <c r="BH135" s="411"/>
      <c r="BI135" s="411"/>
      <c r="BJ135" s="411"/>
      <c r="BK135" s="411"/>
      <c r="BL135" s="411"/>
      <c r="BM135" s="411"/>
      <c r="BN135" s="411"/>
      <c r="BO135" s="411"/>
      <c r="BP135" s="411"/>
      <c r="BQ135" s="411"/>
      <c r="BR135" s="411"/>
      <c r="BS135" s="411"/>
      <c r="BT135" s="411"/>
      <c r="BU135" s="411"/>
      <c r="BV135" s="411"/>
      <c r="BW135" s="412"/>
      <c r="BX135" s="179"/>
    </row>
    <row r="136" spans="1:76" ht="12.75" customHeight="1">
      <c r="A136" s="179"/>
      <c r="B136" s="485"/>
      <c r="C136" s="486"/>
      <c r="D136" s="486"/>
      <c r="E136" s="486"/>
      <c r="F136" s="486"/>
      <c r="G136" s="486"/>
      <c r="H136" s="486"/>
      <c r="I136" s="486"/>
      <c r="J136" s="486"/>
      <c r="K136" s="486"/>
      <c r="L136" s="486"/>
      <c r="M136" s="486"/>
      <c r="N136" s="486"/>
      <c r="O136" s="486"/>
      <c r="P136" s="486"/>
      <c r="Q136" s="486"/>
      <c r="R136" s="486"/>
      <c r="S136" s="487"/>
      <c r="T136" s="428"/>
      <c r="U136" s="428"/>
      <c r="V136" s="428"/>
      <c r="W136" s="438"/>
      <c r="X136" s="439"/>
      <c r="Y136" s="439"/>
      <c r="Z136" s="439"/>
      <c r="AA136" s="439"/>
      <c r="AB136" s="439"/>
      <c r="AC136" s="439"/>
      <c r="AD136" s="439"/>
      <c r="AE136" s="439"/>
      <c r="AF136" s="439"/>
      <c r="AG136" s="439"/>
      <c r="AH136" s="439"/>
      <c r="AI136" s="439"/>
      <c r="AJ136" s="439"/>
      <c r="AK136" s="439"/>
      <c r="AL136" s="439"/>
      <c r="AM136" s="439"/>
      <c r="AN136" s="439"/>
      <c r="AO136" s="439"/>
      <c r="AP136" s="439"/>
      <c r="AQ136" s="439"/>
      <c r="AR136" s="439"/>
      <c r="AS136" s="439"/>
      <c r="AT136" s="439"/>
      <c r="AU136" s="439"/>
      <c r="AV136" s="439"/>
      <c r="AW136" s="439"/>
      <c r="AX136" s="439"/>
      <c r="AY136" s="439"/>
      <c r="AZ136" s="439"/>
      <c r="BA136" s="440"/>
      <c r="BB136" s="413"/>
      <c r="BC136" s="414"/>
      <c r="BD136" s="414"/>
      <c r="BE136" s="414"/>
      <c r="BF136" s="414"/>
      <c r="BG136" s="414"/>
      <c r="BH136" s="414"/>
      <c r="BI136" s="414"/>
      <c r="BJ136" s="414"/>
      <c r="BK136" s="414"/>
      <c r="BL136" s="414"/>
      <c r="BM136" s="414"/>
      <c r="BN136" s="414"/>
      <c r="BO136" s="414"/>
      <c r="BP136" s="414"/>
      <c r="BQ136" s="414"/>
      <c r="BR136" s="414"/>
      <c r="BS136" s="414"/>
      <c r="BT136" s="414"/>
      <c r="BU136" s="414"/>
      <c r="BV136" s="414"/>
      <c r="BW136" s="415"/>
      <c r="BX136" s="179"/>
    </row>
    <row r="137" spans="1:76" ht="12.75" customHeight="1">
      <c r="A137" s="179"/>
      <c r="B137" s="485"/>
      <c r="C137" s="486"/>
      <c r="D137" s="486"/>
      <c r="E137" s="486"/>
      <c r="F137" s="486"/>
      <c r="G137" s="486"/>
      <c r="H137" s="486"/>
      <c r="I137" s="486"/>
      <c r="J137" s="486"/>
      <c r="K137" s="486"/>
      <c r="L137" s="486"/>
      <c r="M137" s="486"/>
      <c r="N137" s="486"/>
      <c r="O137" s="486"/>
      <c r="P137" s="486"/>
      <c r="Q137" s="486"/>
      <c r="R137" s="486"/>
      <c r="S137" s="487"/>
      <c r="T137" s="428"/>
      <c r="U137" s="428"/>
      <c r="V137" s="428"/>
      <c r="W137" s="438"/>
      <c r="X137" s="439"/>
      <c r="Y137" s="439"/>
      <c r="Z137" s="439"/>
      <c r="AA137" s="439"/>
      <c r="AB137" s="439"/>
      <c r="AC137" s="439"/>
      <c r="AD137" s="439"/>
      <c r="AE137" s="439"/>
      <c r="AF137" s="439"/>
      <c r="AG137" s="439"/>
      <c r="AH137" s="439"/>
      <c r="AI137" s="439"/>
      <c r="AJ137" s="439"/>
      <c r="AK137" s="439"/>
      <c r="AL137" s="439"/>
      <c r="AM137" s="439"/>
      <c r="AN137" s="439"/>
      <c r="AO137" s="439"/>
      <c r="AP137" s="439"/>
      <c r="AQ137" s="439"/>
      <c r="AR137" s="439"/>
      <c r="AS137" s="439"/>
      <c r="AT137" s="439"/>
      <c r="AU137" s="439"/>
      <c r="AV137" s="439"/>
      <c r="AW137" s="439"/>
      <c r="AX137" s="439"/>
      <c r="AY137" s="439"/>
      <c r="AZ137" s="439"/>
      <c r="BA137" s="440"/>
      <c r="BB137" s="413"/>
      <c r="BC137" s="414"/>
      <c r="BD137" s="414"/>
      <c r="BE137" s="414"/>
      <c r="BF137" s="414"/>
      <c r="BG137" s="414"/>
      <c r="BH137" s="414"/>
      <c r="BI137" s="414"/>
      <c r="BJ137" s="414"/>
      <c r="BK137" s="414"/>
      <c r="BL137" s="414"/>
      <c r="BM137" s="414"/>
      <c r="BN137" s="414"/>
      <c r="BO137" s="414"/>
      <c r="BP137" s="414"/>
      <c r="BQ137" s="414"/>
      <c r="BR137" s="414"/>
      <c r="BS137" s="414"/>
      <c r="BT137" s="414"/>
      <c r="BU137" s="414"/>
      <c r="BV137" s="414"/>
      <c r="BW137" s="415"/>
      <c r="BX137" s="179"/>
    </row>
    <row r="138" spans="1:76" ht="12.75" customHeight="1">
      <c r="A138" s="179"/>
      <c r="B138" s="485"/>
      <c r="C138" s="486"/>
      <c r="D138" s="486"/>
      <c r="E138" s="486"/>
      <c r="F138" s="486"/>
      <c r="G138" s="486"/>
      <c r="H138" s="486"/>
      <c r="I138" s="486"/>
      <c r="J138" s="486"/>
      <c r="K138" s="486"/>
      <c r="L138" s="486"/>
      <c r="M138" s="486"/>
      <c r="N138" s="486"/>
      <c r="O138" s="486"/>
      <c r="P138" s="486"/>
      <c r="Q138" s="486"/>
      <c r="R138" s="486"/>
      <c r="S138" s="487"/>
      <c r="T138" s="428"/>
      <c r="U138" s="428"/>
      <c r="V138" s="428"/>
      <c r="W138" s="438"/>
      <c r="X138" s="439"/>
      <c r="Y138" s="439"/>
      <c r="Z138" s="439"/>
      <c r="AA138" s="439"/>
      <c r="AB138" s="439"/>
      <c r="AC138" s="439"/>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39"/>
      <c r="AY138" s="439"/>
      <c r="AZ138" s="439"/>
      <c r="BA138" s="440"/>
      <c r="BB138" s="413"/>
      <c r="BC138" s="414"/>
      <c r="BD138" s="414"/>
      <c r="BE138" s="414"/>
      <c r="BF138" s="414"/>
      <c r="BG138" s="414"/>
      <c r="BH138" s="414"/>
      <c r="BI138" s="414"/>
      <c r="BJ138" s="414"/>
      <c r="BK138" s="414"/>
      <c r="BL138" s="414"/>
      <c r="BM138" s="414"/>
      <c r="BN138" s="414"/>
      <c r="BO138" s="414"/>
      <c r="BP138" s="414"/>
      <c r="BQ138" s="414"/>
      <c r="BR138" s="414"/>
      <c r="BS138" s="414"/>
      <c r="BT138" s="414"/>
      <c r="BU138" s="414"/>
      <c r="BV138" s="414"/>
      <c r="BW138" s="415"/>
      <c r="BX138" s="179"/>
    </row>
    <row r="139" spans="1:76" ht="12.75" customHeight="1">
      <c r="A139" s="179"/>
      <c r="B139" s="485"/>
      <c r="C139" s="486"/>
      <c r="D139" s="486"/>
      <c r="E139" s="486"/>
      <c r="F139" s="486"/>
      <c r="G139" s="486"/>
      <c r="H139" s="486"/>
      <c r="I139" s="486"/>
      <c r="J139" s="486"/>
      <c r="K139" s="486"/>
      <c r="L139" s="486"/>
      <c r="M139" s="486"/>
      <c r="N139" s="486"/>
      <c r="O139" s="486"/>
      <c r="P139" s="486"/>
      <c r="Q139" s="486"/>
      <c r="R139" s="486"/>
      <c r="S139" s="487"/>
      <c r="T139" s="428"/>
      <c r="U139" s="428"/>
      <c r="V139" s="428"/>
      <c r="W139" s="438"/>
      <c r="X139" s="439"/>
      <c r="Y139" s="439"/>
      <c r="Z139" s="439"/>
      <c r="AA139" s="439"/>
      <c r="AB139" s="439"/>
      <c r="AC139" s="439"/>
      <c r="AD139" s="439"/>
      <c r="AE139" s="439"/>
      <c r="AF139" s="439"/>
      <c r="AG139" s="439"/>
      <c r="AH139" s="439"/>
      <c r="AI139" s="439"/>
      <c r="AJ139" s="439"/>
      <c r="AK139" s="439"/>
      <c r="AL139" s="439"/>
      <c r="AM139" s="439"/>
      <c r="AN139" s="439"/>
      <c r="AO139" s="439"/>
      <c r="AP139" s="439"/>
      <c r="AQ139" s="439"/>
      <c r="AR139" s="439"/>
      <c r="AS139" s="439"/>
      <c r="AT139" s="439"/>
      <c r="AU139" s="439"/>
      <c r="AV139" s="439"/>
      <c r="AW139" s="439"/>
      <c r="AX139" s="439"/>
      <c r="AY139" s="439"/>
      <c r="AZ139" s="439"/>
      <c r="BA139" s="440"/>
      <c r="BB139" s="431"/>
      <c r="BC139" s="432"/>
      <c r="BD139" s="432"/>
      <c r="BE139" s="432"/>
      <c r="BF139" s="432"/>
      <c r="BG139" s="432"/>
      <c r="BH139" s="432"/>
      <c r="BI139" s="432"/>
      <c r="BJ139" s="432"/>
      <c r="BK139" s="432"/>
      <c r="BL139" s="432"/>
      <c r="BM139" s="432"/>
      <c r="BN139" s="432"/>
      <c r="BO139" s="432"/>
      <c r="BP139" s="432"/>
      <c r="BQ139" s="432"/>
      <c r="BR139" s="432"/>
      <c r="BS139" s="432"/>
      <c r="BT139" s="432"/>
      <c r="BU139" s="432"/>
      <c r="BV139" s="432"/>
      <c r="BW139" s="433"/>
      <c r="BX139" s="179"/>
    </row>
    <row r="140" spans="1:76" ht="12.75" customHeight="1">
      <c r="A140" s="179"/>
      <c r="B140" s="485"/>
      <c r="C140" s="486"/>
      <c r="D140" s="486"/>
      <c r="E140" s="486"/>
      <c r="F140" s="486"/>
      <c r="G140" s="486"/>
      <c r="H140" s="486"/>
      <c r="I140" s="486"/>
      <c r="J140" s="486"/>
      <c r="K140" s="486"/>
      <c r="L140" s="486"/>
      <c r="M140" s="486"/>
      <c r="N140" s="486"/>
      <c r="O140" s="486"/>
      <c r="P140" s="486"/>
      <c r="Q140" s="486"/>
      <c r="R140" s="486"/>
      <c r="S140" s="487"/>
      <c r="T140" s="428">
        <v>3.36</v>
      </c>
      <c r="U140" s="428"/>
      <c r="V140" s="428"/>
      <c r="W140" s="438"/>
      <c r="X140" s="439"/>
      <c r="Y140" s="439"/>
      <c r="Z140" s="439"/>
      <c r="AA140" s="439"/>
      <c r="AB140" s="439"/>
      <c r="AC140" s="439"/>
      <c r="AD140" s="439"/>
      <c r="AE140" s="439"/>
      <c r="AF140" s="439"/>
      <c r="AG140" s="439"/>
      <c r="AH140" s="439"/>
      <c r="AI140" s="439"/>
      <c r="AJ140" s="439"/>
      <c r="AK140" s="439"/>
      <c r="AL140" s="439"/>
      <c r="AM140" s="439"/>
      <c r="AN140" s="439"/>
      <c r="AO140" s="439"/>
      <c r="AP140" s="439"/>
      <c r="AQ140" s="439"/>
      <c r="AR140" s="439"/>
      <c r="AS140" s="439"/>
      <c r="AT140" s="439"/>
      <c r="AU140" s="439"/>
      <c r="AV140" s="439"/>
      <c r="AW140" s="439"/>
      <c r="AX140" s="439"/>
      <c r="AY140" s="439"/>
      <c r="AZ140" s="439"/>
      <c r="BA140" s="440"/>
      <c r="BB140" s="410" t="str">
        <f>IF('Est. Ing.'!C109='Est. Egr.'!D86,"","Los Ingresos estimados con Otros recursos es $"&amp;'Est. Ing.'!C109&amp;" y en los Egresos con el mismo recurso se presupuestan $"&amp;'Est. Egr.'!D86&amp;", por lo que no existe equilibrio.")</f>
        <v>Los Ingresos estimados con Otros recursos es $2204275 y en los Egresos con el mismo recurso se presupuestan $0, por lo que no existe equilibrio.</v>
      </c>
      <c r="BC140" s="411"/>
      <c r="BD140" s="411"/>
      <c r="BE140" s="411"/>
      <c r="BF140" s="411"/>
      <c r="BG140" s="411"/>
      <c r="BH140" s="411"/>
      <c r="BI140" s="411"/>
      <c r="BJ140" s="411"/>
      <c r="BK140" s="411"/>
      <c r="BL140" s="411"/>
      <c r="BM140" s="411"/>
      <c r="BN140" s="411"/>
      <c r="BO140" s="411"/>
      <c r="BP140" s="411"/>
      <c r="BQ140" s="411"/>
      <c r="BR140" s="411"/>
      <c r="BS140" s="411"/>
      <c r="BT140" s="411"/>
      <c r="BU140" s="411"/>
      <c r="BV140" s="411"/>
      <c r="BW140" s="412"/>
      <c r="BX140" s="179"/>
    </row>
    <row r="141" spans="1:76" ht="12.75" customHeight="1">
      <c r="A141" s="179"/>
      <c r="B141" s="485"/>
      <c r="C141" s="486"/>
      <c r="D141" s="486"/>
      <c r="E141" s="486"/>
      <c r="F141" s="486"/>
      <c r="G141" s="486"/>
      <c r="H141" s="486"/>
      <c r="I141" s="486"/>
      <c r="J141" s="486"/>
      <c r="K141" s="486"/>
      <c r="L141" s="486"/>
      <c r="M141" s="486"/>
      <c r="N141" s="486"/>
      <c r="O141" s="486"/>
      <c r="P141" s="486"/>
      <c r="Q141" s="486"/>
      <c r="R141" s="486"/>
      <c r="S141" s="487"/>
      <c r="T141" s="428"/>
      <c r="U141" s="428"/>
      <c r="V141" s="428"/>
      <c r="W141" s="438"/>
      <c r="X141" s="439"/>
      <c r="Y141" s="439"/>
      <c r="Z141" s="439"/>
      <c r="AA141" s="439"/>
      <c r="AB141" s="439"/>
      <c r="AC141" s="439"/>
      <c r="AD141" s="439"/>
      <c r="AE141" s="439"/>
      <c r="AF141" s="439"/>
      <c r="AG141" s="439"/>
      <c r="AH141" s="439"/>
      <c r="AI141" s="439"/>
      <c r="AJ141" s="439"/>
      <c r="AK141" s="439"/>
      <c r="AL141" s="439"/>
      <c r="AM141" s="439"/>
      <c r="AN141" s="439"/>
      <c r="AO141" s="439"/>
      <c r="AP141" s="439"/>
      <c r="AQ141" s="439"/>
      <c r="AR141" s="439"/>
      <c r="AS141" s="439"/>
      <c r="AT141" s="439"/>
      <c r="AU141" s="439"/>
      <c r="AV141" s="439"/>
      <c r="AW141" s="439"/>
      <c r="AX141" s="439"/>
      <c r="AY141" s="439"/>
      <c r="AZ141" s="439"/>
      <c r="BA141" s="440"/>
      <c r="BB141" s="413"/>
      <c r="BC141" s="414"/>
      <c r="BD141" s="414"/>
      <c r="BE141" s="414"/>
      <c r="BF141" s="414"/>
      <c r="BG141" s="414"/>
      <c r="BH141" s="414"/>
      <c r="BI141" s="414"/>
      <c r="BJ141" s="414"/>
      <c r="BK141" s="414"/>
      <c r="BL141" s="414"/>
      <c r="BM141" s="414"/>
      <c r="BN141" s="414"/>
      <c r="BO141" s="414"/>
      <c r="BP141" s="414"/>
      <c r="BQ141" s="414"/>
      <c r="BR141" s="414"/>
      <c r="BS141" s="414"/>
      <c r="BT141" s="414"/>
      <c r="BU141" s="414"/>
      <c r="BV141" s="414"/>
      <c r="BW141" s="415"/>
      <c r="BX141" s="179"/>
    </row>
    <row r="142" spans="1:76" ht="12.75" customHeight="1">
      <c r="A142" s="179"/>
      <c r="B142" s="485"/>
      <c r="C142" s="486"/>
      <c r="D142" s="486"/>
      <c r="E142" s="486"/>
      <c r="F142" s="486"/>
      <c r="G142" s="486"/>
      <c r="H142" s="486"/>
      <c r="I142" s="486"/>
      <c r="J142" s="486"/>
      <c r="K142" s="486"/>
      <c r="L142" s="486"/>
      <c r="M142" s="486"/>
      <c r="N142" s="486"/>
      <c r="O142" s="486"/>
      <c r="P142" s="486"/>
      <c r="Q142" s="486"/>
      <c r="R142" s="486"/>
      <c r="S142" s="487"/>
      <c r="T142" s="428"/>
      <c r="U142" s="428"/>
      <c r="V142" s="428"/>
      <c r="W142" s="438"/>
      <c r="X142" s="439"/>
      <c r="Y142" s="439"/>
      <c r="Z142" s="439"/>
      <c r="AA142" s="439"/>
      <c r="AB142" s="439"/>
      <c r="AC142" s="439"/>
      <c r="AD142" s="439"/>
      <c r="AE142" s="439"/>
      <c r="AF142" s="439"/>
      <c r="AG142" s="439"/>
      <c r="AH142" s="439"/>
      <c r="AI142" s="439"/>
      <c r="AJ142" s="439"/>
      <c r="AK142" s="439"/>
      <c r="AL142" s="439"/>
      <c r="AM142" s="439"/>
      <c r="AN142" s="439"/>
      <c r="AO142" s="439"/>
      <c r="AP142" s="439"/>
      <c r="AQ142" s="439"/>
      <c r="AR142" s="439"/>
      <c r="AS142" s="439"/>
      <c r="AT142" s="439"/>
      <c r="AU142" s="439"/>
      <c r="AV142" s="439"/>
      <c r="AW142" s="439"/>
      <c r="AX142" s="439"/>
      <c r="AY142" s="439"/>
      <c r="AZ142" s="439"/>
      <c r="BA142" s="440"/>
      <c r="BB142" s="413"/>
      <c r="BC142" s="414"/>
      <c r="BD142" s="414"/>
      <c r="BE142" s="414"/>
      <c r="BF142" s="414"/>
      <c r="BG142" s="414"/>
      <c r="BH142" s="414"/>
      <c r="BI142" s="414"/>
      <c r="BJ142" s="414"/>
      <c r="BK142" s="414"/>
      <c r="BL142" s="414"/>
      <c r="BM142" s="414"/>
      <c r="BN142" s="414"/>
      <c r="BO142" s="414"/>
      <c r="BP142" s="414"/>
      <c r="BQ142" s="414"/>
      <c r="BR142" s="414"/>
      <c r="BS142" s="414"/>
      <c r="BT142" s="414"/>
      <c r="BU142" s="414"/>
      <c r="BV142" s="414"/>
      <c r="BW142" s="415"/>
      <c r="BX142" s="179"/>
    </row>
    <row r="143" spans="1:76" ht="12.75" customHeight="1">
      <c r="A143" s="179"/>
      <c r="B143" s="485"/>
      <c r="C143" s="486"/>
      <c r="D143" s="486"/>
      <c r="E143" s="486"/>
      <c r="F143" s="486"/>
      <c r="G143" s="486"/>
      <c r="H143" s="486"/>
      <c r="I143" s="486"/>
      <c r="J143" s="486"/>
      <c r="K143" s="486"/>
      <c r="L143" s="486"/>
      <c r="M143" s="486"/>
      <c r="N143" s="486"/>
      <c r="O143" s="486"/>
      <c r="P143" s="486"/>
      <c r="Q143" s="486"/>
      <c r="R143" s="486"/>
      <c r="S143" s="487"/>
      <c r="T143" s="428"/>
      <c r="U143" s="428"/>
      <c r="V143" s="428"/>
      <c r="W143" s="438"/>
      <c r="X143" s="439"/>
      <c r="Y143" s="439"/>
      <c r="Z143" s="439"/>
      <c r="AA143" s="439"/>
      <c r="AB143" s="439"/>
      <c r="AC143" s="439"/>
      <c r="AD143" s="439"/>
      <c r="AE143" s="439"/>
      <c r="AF143" s="439"/>
      <c r="AG143" s="439"/>
      <c r="AH143" s="439"/>
      <c r="AI143" s="439"/>
      <c r="AJ143" s="439"/>
      <c r="AK143" s="439"/>
      <c r="AL143" s="439"/>
      <c r="AM143" s="439"/>
      <c r="AN143" s="439"/>
      <c r="AO143" s="439"/>
      <c r="AP143" s="439"/>
      <c r="AQ143" s="439"/>
      <c r="AR143" s="439"/>
      <c r="AS143" s="439"/>
      <c r="AT143" s="439"/>
      <c r="AU143" s="439"/>
      <c r="AV143" s="439"/>
      <c r="AW143" s="439"/>
      <c r="AX143" s="439"/>
      <c r="AY143" s="439"/>
      <c r="AZ143" s="439"/>
      <c r="BA143" s="440"/>
      <c r="BB143" s="413"/>
      <c r="BC143" s="414"/>
      <c r="BD143" s="414"/>
      <c r="BE143" s="414"/>
      <c r="BF143" s="414"/>
      <c r="BG143" s="414"/>
      <c r="BH143" s="414"/>
      <c r="BI143" s="414"/>
      <c r="BJ143" s="414"/>
      <c r="BK143" s="414"/>
      <c r="BL143" s="414"/>
      <c r="BM143" s="414"/>
      <c r="BN143" s="414"/>
      <c r="BO143" s="414"/>
      <c r="BP143" s="414"/>
      <c r="BQ143" s="414"/>
      <c r="BR143" s="414"/>
      <c r="BS143" s="414"/>
      <c r="BT143" s="414"/>
      <c r="BU143" s="414"/>
      <c r="BV143" s="414"/>
      <c r="BW143" s="415"/>
      <c r="BX143" s="179"/>
    </row>
    <row r="144" spans="1:76" ht="12.75" customHeight="1">
      <c r="A144" s="179"/>
      <c r="B144" s="488"/>
      <c r="C144" s="489"/>
      <c r="D144" s="489"/>
      <c r="E144" s="489"/>
      <c r="F144" s="489"/>
      <c r="G144" s="489"/>
      <c r="H144" s="489"/>
      <c r="I144" s="489"/>
      <c r="J144" s="489"/>
      <c r="K144" s="489"/>
      <c r="L144" s="489"/>
      <c r="M144" s="489"/>
      <c r="N144" s="489"/>
      <c r="O144" s="489"/>
      <c r="P144" s="489"/>
      <c r="Q144" s="489"/>
      <c r="R144" s="489"/>
      <c r="S144" s="490"/>
      <c r="T144" s="428"/>
      <c r="U144" s="428"/>
      <c r="V144" s="428"/>
      <c r="W144" s="441"/>
      <c r="X144" s="442"/>
      <c r="Y144" s="442"/>
      <c r="Z144" s="442"/>
      <c r="AA144" s="442"/>
      <c r="AB144" s="442"/>
      <c r="AC144" s="442"/>
      <c r="AD144" s="442"/>
      <c r="AE144" s="442"/>
      <c r="AF144" s="442"/>
      <c r="AG144" s="442"/>
      <c r="AH144" s="442"/>
      <c r="AI144" s="442"/>
      <c r="AJ144" s="442"/>
      <c r="AK144" s="442"/>
      <c r="AL144" s="442"/>
      <c r="AM144" s="442"/>
      <c r="AN144" s="442"/>
      <c r="AO144" s="442"/>
      <c r="AP144" s="442"/>
      <c r="AQ144" s="442"/>
      <c r="AR144" s="442"/>
      <c r="AS144" s="442"/>
      <c r="AT144" s="442"/>
      <c r="AU144" s="442"/>
      <c r="AV144" s="442"/>
      <c r="AW144" s="442"/>
      <c r="AX144" s="442"/>
      <c r="AY144" s="442"/>
      <c r="AZ144" s="442"/>
      <c r="BA144" s="443"/>
      <c r="BB144" s="431"/>
      <c r="BC144" s="432"/>
      <c r="BD144" s="432"/>
      <c r="BE144" s="432"/>
      <c r="BF144" s="432"/>
      <c r="BG144" s="432"/>
      <c r="BH144" s="432"/>
      <c r="BI144" s="432"/>
      <c r="BJ144" s="432"/>
      <c r="BK144" s="432"/>
      <c r="BL144" s="432"/>
      <c r="BM144" s="432"/>
      <c r="BN144" s="432"/>
      <c r="BO144" s="432"/>
      <c r="BP144" s="432"/>
      <c r="BQ144" s="432"/>
      <c r="BR144" s="432"/>
      <c r="BS144" s="432"/>
      <c r="BT144" s="432"/>
      <c r="BU144" s="432"/>
      <c r="BV144" s="432"/>
      <c r="BW144" s="433"/>
      <c r="BX144" s="179"/>
    </row>
    <row r="145" spans="1:76" ht="12.75" customHeight="1">
      <c r="A145" s="179"/>
      <c r="B145" s="482" t="s">
        <v>1361</v>
      </c>
      <c r="C145" s="483"/>
      <c r="D145" s="483"/>
      <c r="E145" s="483"/>
      <c r="F145" s="483"/>
      <c r="G145" s="483"/>
      <c r="H145" s="483"/>
      <c r="I145" s="483"/>
      <c r="J145" s="483"/>
      <c r="K145" s="483"/>
      <c r="L145" s="483"/>
      <c r="M145" s="483"/>
      <c r="N145" s="483"/>
      <c r="O145" s="483"/>
      <c r="P145" s="483"/>
      <c r="Q145" s="483"/>
      <c r="R145" s="483"/>
      <c r="S145" s="484"/>
      <c r="T145" s="428">
        <v>4.0999999999999996</v>
      </c>
      <c r="U145" s="428"/>
      <c r="V145" s="428"/>
      <c r="W145" s="429" t="s">
        <v>1394</v>
      </c>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0"/>
      <c r="AY145" s="430"/>
      <c r="AZ145" s="430"/>
      <c r="BA145" s="430"/>
      <c r="BB145" s="419" t="str">
        <f>IF(P!H94&gt;0,"","No se anexa el formato de Plantilla de Personal de Carácter Permanente o falta integrar información.")</f>
        <v/>
      </c>
      <c r="BC145" s="420"/>
      <c r="BD145" s="420"/>
      <c r="BE145" s="420"/>
      <c r="BF145" s="420"/>
      <c r="BG145" s="420"/>
      <c r="BH145" s="420"/>
      <c r="BI145" s="420"/>
      <c r="BJ145" s="420"/>
      <c r="BK145" s="420"/>
      <c r="BL145" s="420"/>
      <c r="BM145" s="420"/>
      <c r="BN145" s="420"/>
      <c r="BO145" s="420"/>
      <c r="BP145" s="420"/>
      <c r="BQ145" s="420"/>
      <c r="BR145" s="420"/>
      <c r="BS145" s="420"/>
      <c r="BT145" s="420"/>
      <c r="BU145" s="420"/>
      <c r="BV145" s="420"/>
      <c r="BW145" s="421"/>
      <c r="BX145" s="179"/>
    </row>
    <row r="146" spans="1:76" ht="12.75" customHeight="1">
      <c r="A146" s="179"/>
      <c r="B146" s="485"/>
      <c r="C146" s="486"/>
      <c r="D146" s="486"/>
      <c r="E146" s="486"/>
      <c r="F146" s="486"/>
      <c r="G146" s="486"/>
      <c r="H146" s="486"/>
      <c r="I146" s="486"/>
      <c r="J146" s="486"/>
      <c r="K146" s="486"/>
      <c r="L146" s="486"/>
      <c r="M146" s="486"/>
      <c r="N146" s="486"/>
      <c r="O146" s="486"/>
      <c r="P146" s="486"/>
      <c r="Q146" s="486"/>
      <c r="R146" s="486"/>
      <c r="S146" s="487"/>
      <c r="T146" s="428"/>
      <c r="U146" s="428"/>
      <c r="V146" s="428"/>
      <c r="W146" s="429"/>
      <c r="X146" s="430"/>
      <c r="Y146" s="430"/>
      <c r="Z146" s="430"/>
      <c r="AA146" s="430"/>
      <c r="AB146" s="430"/>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0"/>
      <c r="AY146" s="430"/>
      <c r="AZ146" s="430"/>
      <c r="BA146" s="430"/>
      <c r="BB146" s="422"/>
      <c r="BC146" s="423"/>
      <c r="BD146" s="423"/>
      <c r="BE146" s="423"/>
      <c r="BF146" s="423"/>
      <c r="BG146" s="423"/>
      <c r="BH146" s="423"/>
      <c r="BI146" s="423"/>
      <c r="BJ146" s="423"/>
      <c r="BK146" s="423"/>
      <c r="BL146" s="423"/>
      <c r="BM146" s="423"/>
      <c r="BN146" s="423"/>
      <c r="BO146" s="423"/>
      <c r="BP146" s="423"/>
      <c r="BQ146" s="423"/>
      <c r="BR146" s="423"/>
      <c r="BS146" s="423"/>
      <c r="BT146" s="423"/>
      <c r="BU146" s="423"/>
      <c r="BV146" s="423"/>
      <c r="BW146" s="424"/>
      <c r="BX146" s="179"/>
    </row>
    <row r="147" spans="1:76" ht="12.75" customHeight="1">
      <c r="A147" s="179"/>
      <c r="B147" s="485"/>
      <c r="C147" s="486"/>
      <c r="D147" s="486"/>
      <c r="E147" s="486"/>
      <c r="F147" s="486"/>
      <c r="G147" s="486"/>
      <c r="H147" s="486"/>
      <c r="I147" s="486"/>
      <c r="J147" s="486"/>
      <c r="K147" s="486"/>
      <c r="L147" s="486"/>
      <c r="M147" s="486"/>
      <c r="N147" s="486"/>
      <c r="O147" s="486"/>
      <c r="P147" s="486"/>
      <c r="Q147" s="486"/>
      <c r="R147" s="486"/>
      <c r="S147" s="487"/>
      <c r="T147" s="428"/>
      <c r="U147" s="428"/>
      <c r="V147" s="428"/>
      <c r="W147" s="430"/>
      <c r="X147" s="430"/>
      <c r="Y147" s="430"/>
      <c r="Z147" s="430"/>
      <c r="AA147" s="430"/>
      <c r="AB147" s="430"/>
      <c r="AC147" s="430"/>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0"/>
      <c r="AY147" s="430"/>
      <c r="AZ147" s="430"/>
      <c r="BA147" s="430"/>
      <c r="BB147" s="422"/>
      <c r="BC147" s="423"/>
      <c r="BD147" s="423"/>
      <c r="BE147" s="423"/>
      <c r="BF147" s="423"/>
      <c r="BG147" s="423"/>
      <c r="BH147" s="423"/>
      <c r="BI147" s="423"/>
      <c r="BJ147" s="423"/>
      <c r="BK147" s="423"/>
      <c r="BL147" s="423"/>
      <c r="BM147" s="423"/>
      <c r="BN147" s="423"/>
      <c r="BO147" s="423"/>
      <c r="BP147" s="423"/>
      <c r="BQ147" s="423"/>
      <c r="BR147" s="423"/>
      <c r="BS147" s="423"/>
      <c r="BT147" s="423"/>
      <c r="BU147" s="423"/>
      <c r="BV147" s="423"/>
      <c r="BW147" s="424"/>
      <c r="BX147" s="179"/>
    </row>
    <row r="148" spans="1:76" ht="12.75" customHeight="1">
      <c r="A148" s="179"/>
      <c r="B148" s="485"/>
      <c r="C148" s="486"/>
      <c r="D148" s="486"/>
      <c r="E148" s="486"/>
      <c r="F148" s="486"/>
      <c r="G148" s="486"/>
      <c r="H148" s="486"/>
      <c r="I148" s="486"/>
      <c r="J148" s="486"/>
      <c r="K148" s="486"/>
      <c r="L148" s="486"/>
      <c r="M148" s="486"/>
      <c r="N148" s="486"/>
      <c r="O148" s="486"/>
      <c r="P148" s="486"/>
      <c r="Q148" s="486"/>
      <c r="R148" s="486"/>
      <c r="S148" s="487"/>
      <c r="T148" s="428"/>
      <c r="U148" s="428"/>
      <c r="V148" s="428"/>
      <c r="W148" s="430"/>
      <c r="X148" s="430"/>
      <c r="Y148" s="430"/>
      <c r="Z148" s="430"/>
      <c r="AA148" s="430"/>
      <c r="AB148" s="430"/>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430"/>
      <c r="AY148" s="430"/>
      <c r="AZ148" s="430"/>
      <c r="BA148" s="430"/>
      <c r="BB148" s="422"/>
      <c r="BC148" s="423"/>
      <c r="BD148" s="423"/>
      <c r="BE148" s="423"/>
      <c r="BF148" s="423"/>
      <c r="BG148" s="423"/>
      <c r="BH148" s="423"/>
      <c r="BI148" s="423"/>
      <c r="BJ148" s="423"/>
      <c r="BK148" s="423"/>
      <c r="BL148" s="423"/>
      <c r="BM148" s="423"/>
      <c r="BN148" s="423"/>
      <c r="BO148" s="423"/>
      <c r="BP148" s="423"/>
      <c r="BQ148" s="423"/>
      <c r="BR148" s="423"/>
      <c r="BS148" s="423"/>
      <c r="BT148" s="423"/>
      <c r="BU148" s="423"/>
      <c r="BV148" s="423"/>
      <c r="BW148" s="424"/>
      <c r="BX148" s="179"/>
    </row>
    <row r="149" spans="1:76" ht="12.75" customHeight="1">
      <c r="A149" s="179"/>
      <c r="B149" s="485"/>
      <c r="C149" s="486"/>
      <c r="D149" s="486"/>
      <c r="E149" s="486"/>
      <c r="F149" s="486"/>
      <c r="G149" s="486"/>
      <c r="H149" s="486"/>
      <c r="I149" s="486"/>
      <c r="J149" s="486"/>
      <c r="K149" s="486"/>
      <c r="L149" s="486"/>
      <c r="M149" s="486"/>
      <c r="N149" s="486"/>
      <c r="O149" s="486"/>
      <c r="P149" s="486"/>
      <c r="Q149" s="486"/>
      <c r="R149" s="486"/>
      <c r="S149" s="487"/>
      <c r="T149" s="428"/>
      <c r="U149" s="428"/>
      <c r="V149" s="428"/>
      <c r="W149" s="430"/>
      <c r="X149" s="430"/>
      <c r="Y149" s="430"/>
      <c r="Z149" s="430"/>
      <c r="AA149" s="430"/>
      <c r="AB149" s="430"/>
      <c r="AC149" s="430"/>
      <c r="AD149" s="430"/>
      <c r="AE149" s="430"/>
      <c r="AF149" s="430"/>
      <c r="AG149" s="430"/>
      <c r="AH149" s="430"/>
      <c r="AI149" s="430"/>
      <c r="AJ149" s="430"/>
      <c r="AK149" s="430"/>
      <c r="AL149" s="430"/>
      <c r="AM149" s="430"/>
      <c r="AN149" s="430"/>
      <c r="AO149" s="430"/>
      <c r="AP149" s="430"/>
      <c r="AQ149" s="430"/>
      <c r="AR149" s="430"/>
      <c r="AS149" s="430"/>
      <c r="AT149" s="430"/>
      <c r="AU149" s="430"/>
      <c r="AV149" s="430"/>
      <c r="AW149" s="430"/>
      <c r="AX149" s="430"/>
      <c r="AY149" s="430"/>
      <c r="AZ149" s="430"/>
      <c r="BA149" s="430"/>
      <c r="BB149" s="425"/>
      <c r="BC149" s="426"/>
      <c r="BD149" s="426"/>
      <c r="BE149" s="426"/>
      <c r="BF149" s="426"/>
      <c r="BG149" s="426"/>
      <c r="BH149" s="426"/>
      <c r="BI149" s="426"/>
      <c r="BJ149" s="426"/>
      <c r="BK149" s="426"/>
      <c r="BL149" s="426"/>
      <c r="BM149" s="426"/>
      <c r="BN149" s="426"/>
      <c r="BO149" s="426"/>
      <c r="BP149" s="426"/>
      <c r="BQ149" s="426"/>
      <c r="BR149" s="426"/>
      <c r="BS149" s="426"/>
      <c r="BT149" s="426"/>
      <c r="BU149" s="426"/>
      <c r="BV149" s="426"/>
      <c r="BW149" s="427"/>
      <c r="BX149" s="179"/>
    </row>
    <row r="150" spans="1:76" ht="12.75" customHeight="1">
      <c r="A150" s="179"/>
      <c r="B150" s="485"/>
      <c r="C150" s="486"/>
      <c r="D150" s="486"/>
      <c r="E150" s="486"/>
      <c r="F150" s="486"/>
      <c r="G150" s="486"/>
      <c r="H150" s="486"/>
      <c r="I150" s="486"/>
      <c r="J150" s="486"/>
      <c r="K150" s="486"/>
      <c r="L150" s="486"/>
      <c r="M150" s="486"/>
      <c r="N150" s="486"/>
      <c r="O150" s="486"/>
      <c r="P150" s="486"/>
      <c r="Q150" s="486"/>
      <c r="R150" s="486"/>
      <c r="S150" s="487"/>
      <c r="T150" s="428">
        <v>4.2</v>
      </c>
      <c r="U150" s="428"/>
      <c r="V150" s="428"/>
      <c r="W150" s="429" t="s">
        <v>1562</v>
      </c>
      <c r="X150" s="430"/>
      <c r="Y150" s="430"/>
      <c r="Z150" s="430"/>
      <c r="AA150" s="430"/>
      <c r="AB150" s="430"/>
      <c r="AC150" s="430"/>
      <c r="AD150" s="430"/>
      <c r="AE150" s="430"/>
      <c r="AF150" s="430"/>
      <c r="AG150" s="430"/>
      <c r="AH150" s="430"/>
      <c r="AI150" s="430"/>
      <c r="AJ150" s="430"/>
      <c r="AK150" s="430"/>
      <c r="AL150" s="430"/>
      <c r="AM150" s="430"/>
      <c r="AN150" s="430"/>
      <c r="AO150" s="430"/>
      <c r="AP150" s="430"/>
      <c r="AQ150" s="430"/>
      <c r="AR150" s="430"/>
      <c r="AS150" s="430"/>
      <c r="AT150" s="430"/>
      <c r="AU150" s="430"/>
      <c r="AV150" s="430"/>
      <c r="AW150" s="430"/>
      <c r="AX150" s="430"/>
      <c r="AY150" s="430"/>
      <c r="AZ150" s="430"/>
      <c r="BA150" s="430"/>
      <c r="BB150" s="410" t="str">
        <f>IF('E-OG'!P6=P!H94,"","Los Sueldos base al personal permanente estimado es (partida 1100) $"&amp;'E-OG'!P6&amp;" y en la Plantilla se determino $"&amp;P!H94&amp;", por lo que no existe equilibrio.")</f>
        <v>Los Sueldos base al personal permanente estimado es (partida 1100) $20759425 y en la Plantilla se determino $19529664, por lo que no existe equilibrio.</v>
      </c>
      <c r="BC150" s="411"/>
      <c r="BD150" s="411"/>
      <c r="BE150" s="411"/>
      <c r="BF150" s="411"/>
      <c r="BG150" s="411"/>
      <c r="BH150" s="411"/>
      <c r="BI150" s="411"/>
      <c r="BJ150" s="411"/>
      <c r="BK150" s="411"/>
      <c r="BL150" s="411"/>
      <c r="BM150" s="411"/>
      <c r="BN150" s="411"/>
      <c r="BO150" s="411"/>
      <c r="BP150" s="411"/>
      <c r="BQ150" s="411"/>
      <c r="BR150" s="411"/>
      <c r="BS150" s="411"/>
      <c r="BT150" s="411"/>
      <c r="BU150" s="411"/>
      <c r="BV150" s="411"/>
      <c r="BW150" s="412"/>
      <c r="BX150" s="179"/>
    </row>
    <row r="151" spans="1:76" ht="12.75" customHeight="1">
      <c r="A151" s="179"/>
      <c r="B151" s="485"/>
      <c r="C151" s="486"/>
      <c r="D151" s="486"/>
      <c r="E151" s="486"/>
      <c r="F151" s="486"/>
      <c r="G151" s="486"/>
      <c r="H151" s="486"/>
      <c r="I151" s="486"/>
      <c r="J151" s="486"/>
      <c r="K151" s="486"/>
      <c r="L151" s="486"/>
      <c r="M151" s="486"/>
      <c r="N151" s="486"/>
      <c r="O151" s="486"/>
      <c r="P151" s="486"/>
      <c r="Q151" s="486"/>
      <c r="R151" s="486"/>
      <c r="S151" s="487"/>
      <c r="T151" s="428"/>
      <c r="U151" s="428"/>
      <c r="V151" s="428"/>
      <c r="W151" s="429"/>
      <c r="X151" s="430"/>
      <c r="Y151" s="430"/>
      <c r="Z151" s="430"/>
      <c r="AA151" s="430"/>
      <c r="AB151" s="430"/>
      <c r="AC151" s="430"/>
      <c r="AD151" s="430"/>
      <c r="AE151" s="430"/>
      <c r="AF151" s="430"/>
      <c r="AG151" s="430"/>
      <c r="AH151" s="430"/>
      <c r="AI151" s="430"/>
      <c r="AJ151" s="430"/>
      <c r="AK151" s="430"/>
      <c r="AL151" s="430"/>
      <c r="AM151" s="430"/>
      <c r="AN151" s="430"/>
      <c r="AO151" s="430"/>
      <c r="AP151" s="430"/>
      <c r="AQ151" s="430"/>
      <c r="AR151" s="430"/>
      <c r="AS151" s="430"/>
      <c r="AT151" s="430"/>
      <c r="AU151" s="430"/>
      <c r="AV151" s="430"/>
      <c r="AW151" s="430"/>
      <c r="AX151" s="430"/>
      <c r="AY151" s="430"/>
      <c r="AZ151" s="430"/>
      <c r="BA151" s="430"/>
      <c r="BB151" s="413"/>
      <c r="BC151" s="414"/>
      <c r="BD151" s="414"/>
      <c r="BE151" s="414"/>
      <c r="BF151" s="414"/>
      <c r="BG151" s="414"/>
      <c r="BH151" s="414"/>
      <c r="BI151" s="414"/>
      <c r="BJ151" s="414"/>
      <c r="BK151" s="414"/>
      <c r="BL151" s="414"/>
      <c r="BM151" s="414"/>
      <c r="BN151" s="414"/>
      <c r="BO151" s="414"/>
      <c r="BP151" s="414"/>
      <c r="BQ151" s="414"/>
      <c r="BR151" s="414"/>
      <c r="BS151" s="414"/>
      <c r="BT151" s="414"/>
      <c r="BU151" s="414"/>
      <c r="BV151" s="414"/>
      <c r="BW151" s="415"/>
      <c r="BX151" s="179"/>
    </row>
    <row r="152" spans="1:76" ht="12.75" customHeight="1">
      <c r="A152" s="179"/>
      <c r="B152" s="485"/>
      <c r="C152" s="486"/>
      <c r="D152" s="486"/>
      <c r="E152" s="486"/>
      <c r="F152" s="486"/>
      <c r="G152" s="486"/>
      <c r="H152" s="486"/>
      <c r="I152" s="486"/>
      <c r="J152" s="486"/>
      <c r="K152" s="486"/>
      <c r="L152" s="486"/>
      <c r="M152" s="486"/>
      <c r="N152" s="486"/>
      <c r="O152" s="486"/>
      <c r="P152" s="486"/>
      <c r="Q152" s="486"/>
      <c r="R152" s="486"/>
      <c r="S152" s="487"/>
      <c r="T152" s="428"/>
      <c r="U152" s="428"/>
      <c r="V152" s="428"/>
      <c r="W152" s="430"/>
      <c r="X152" s="430"/>
      <c r="Y152" s="430"/>
      <c r="Z152" s="430"/>
      <c r="AA152" s="430"/>
      <c r="AB152" s="430"/>
      <c r="AC152" s="430"/>
      <c r="AD152" s="430"/>
      <c r="AE152" s="430"/>
      <c r="AF152" s="430"/>
      <c r="AG152" s="430"/>
      <c r="AH152" s="430"/>
      <c r="AI152" s="430"/>
      <c r="AJ152" s="430"/>
      <c r="AK152" s="430"/>
      <c r="AL152" s="430"/>
      <c r="AM152" s="430"/>
      <c r="AN152" s="430"/>
      <c r="AO152" s="430"/>
      <c r="AP152" s="430"/>
      <c r="AQ152" s="430"/>
      <c r="AR152" s="430"/>
      <c r="AS152" s="430"/>
      <c r="AT152" s="430"/>
      <c r="AU152" s="430"/>
      <c r="AV152" s="430"/>
      <c r="AW152" s="430"/>
      <c r="AX152" s="430"/>
      <c r="AY152" s="430"/>
      <c r="AZ152" s="430"/>
      <c r="BA152" s="430"/>
      <c r="BB152" s="413"/>
      <c r="BC152" s="414"/>
      <c r="BD152" s="414"/>
      <c r="BE152" s="414"/>
      <c r="BF152" s="414"/>
      <c r="BG152" s="414"/>
      <c r="BH152" s="414"/>
      <c r="BI152" s="414"/>
      <c r="BJ152" s="414"/>
      <c r="BK152" s="414"/>
      <c r="BL152" s="414"/>
      <c r="BM152" s="414"/>
      <c r="BN152" s="414"/>
      <c r="BO152" s="414"/>
      <c r="BP152" s="414"/>
      <c r="BQ152" s="414"/>
      <c r="BR152" s="414"/>
      <c r="BS152" s="414"/>
      <c r="BT152" s="414"/>
      <c r="BU152" s="414"/>
      <c r="BV152" s="414"/>
      <c r="BW152" s="415"/>
      <c r="BX152" s="179"/>
    </row>
    <row r="153" spans="1:76" ht="12.75" customHeight="1">
      <c r="A153" s="179"/>
      <c r="B153" s="485"/>
      <c r="C153" s="486"/>
      <c r="D153" s="486"/>
      <c r="E153" s="486"/>
      <c r="F153" s="486"/>
      <c r="G153" s="486"/>
      <c r="H153" s="486"/>
      <c r="I153" s="486"/>
      <c r="J153" s="486"/>
      <c r="K153" s="486"/>
      <c r="L153" s="486"/>
      <c r="M153" s="486"/>
      <c r="N153" s="486"/>
      <c r="O153" s="486"/>
      <c r="P153" s="486"/>
      <c r="Q153" s="486"/>
      <c r="R153" s="486"/>
      <c r="S153" s="487"/>
      <c r="T153" s="428"/>
      <c r="U153" s="428"/>
      <c r="V153" s="428"/>
      <c r="W153" s="430"/>
      <c r="X153" s="430"/>
      <c r="Y153" s="430"/>
      <c r="Z153" s="430"/>
      <c r="AA153" s="430"/>
      <c r="AB153" s="430"/>
      <c r="AC153" s="430"/>
      <c r="AD153" s="430"/>
      <c r="AE153" s="430"/>
      <c r="AF153" s="430"/>
      <c r="AG153" s="430"/>
      <c r="AH153" s="430"/>
      <c r="AI153" s="430"/>
      <c r="AJ153" s="430"/>
      <c r="AK153" s="430"/>
      <c r="AL153" s="430"/>
      <c r="AM153" s="430"/>
      <c r="AN153" s="430"/>
      <c r="AO153" s="430"/>
      <c r="AP153" s="430"/>
      <c r="AQ153" s="430"/>
      <c r="AR153" s="430"/>
      <c r="AS153" s="430"/>
      <c r="AT153" s="430"/>
      <c r="AU153" s="430"/>
      <c r="AV153" s="430"/>
      <c r="AW153" s="430"/>
      <c r="AX153" s="430"/>
      <c r="AY153" s="430"/>
      <c r="AZ153" s="430"/>
      <c r="BA153" s="430"/>
      <c r="BB153" s="413"/>
      <c r="BC153" s="414"/>
      <c r="BD153" s="414"/>
      <c r="BE153" s="414"/>
      <c r="BF153" s="414"/>
      <c r="BG153" s="414"/>
      <c r="BH153" s="414"/>
      <c r="BI153" s="414"/>
      <c r="BJ153" s="414"/>
      <c r="BK153" s="414"/>
      <c r="BL153" s="414"/>
      <c r="BM153" s="414"/>
      <c r="BN153" s="414"/>
      <c r="BO153" s="414"/>
      <c r="BP153" s="414"/>
      <c r="BQ153" s="414"/>
      <c r="BR153" s="414"/>
      <c r="BS153" s="414"/>
      <c r="BT153" s="414"/>
      <c r="BU153" s="414"/>
      <c r="BV153" s="414"/>
      <c r="BW153" s="415"/>
      <c r="BX153" s="179"/>
    </row>
    <row r="154" spans="1:76" ht="12.75" customHeight="1" thickBot="1">
      <c r="A154" s="179"/>
      <c r="B154" s="491"/>
      <c r="C154" s="492"/>
      <c r="D154" s="492"/>
      <c r="E154" s="492"/>
      <c r="F154" s="492"/>
      <c r="G154" s="492"/>
      <c r="H154" s="492"/>
      <c r="I154" s="492"/>
      <c r="J154" s="492"/>
      <c r="K154" s="492"/>
      <c r="L154" s="492"/>
      <c r="M154" s="492"/>
      <c r="N154" s="492"/>
      <c r="O154" s="492"/>
      <c r="P154" s="492"/>
      <c r="Q154" s="492"/>
      <c r="R154" s="492"/>
      <c r="S154" s="493"/>
      <c r="T154" s="494"/>
      <c r="U154" s="494"/>
      <c r="V154" s="494"/>
      <c r="W154" s="434"/>
      <c r="X154" s="434"/>
      <c r="Y154" s="434"/>
      <c r="Z154" s="434"/>
      <c r="AA154" s="434"/>
      <c r="AB154" s="434"/>
      <c r="AC154" s="434"/>
      <c r="AD154" s="434"/>
      <c r="AE154" s="434"/>
      <c r="AF154" s="434"/>
      <c r="AG154" s="434"/>
      <c r="AH154" s="434"/>
      <c r="AI154" s="434"/>
      <c r="AJ154" s="434"/>
      <c r="AK154" s="434"/>
      <c r="AL154" s="434"/>
      <c r="AM154" s="434"/>
      <c r="AN154" s="434"/>
      <c r="AO154" s="434"/>
      <c r="AP154" s="434"/>
      <c r="AQ154" s="434"/>
      <c r="AR154" s="434"/>
      <c r="AS154" s="434"/>
      <c r="AT154" s="434"/>
      <c r="AU154" s="434"/>
      <c r="AV154" s="434"/>
      <c r="AW154" s="434"/>
      <c r="AX154" s="434"/>
      <c r="AY154" s="434"/>
      <c r="AZ154" s="434"/>
      <c r="BA154" s="434"/>
      <c r="BB154" s="416"/>
      <c r="BC154" s="417"/>
      <c r="BD154" s="417"/>
      <c r="BE154" s="417"/>
      <c r="BF154" s="417"/>
      <c r="BG154" s="417"/>
      <c r="BH154" s="417"/>
      <c r="BI154" s="417"/>
      <c r="BJ154" s="417"/>
      <c r="BK154" s="417"/>
      <c r="BL154" s="417"/>
      <c r="BM154" s="417"/>
      <c r="BN154" s="417"/>
      <c r="BO154" s="417"/>
      <c r="BP154" s="417"/>
      <c r="BQ154" s="417"/>
      <c r="BR154" s="417"/>
      <c r="BS154" s="417"/>
      <c r="BT154" s="417"/>
      <c r="BU154" s="417"/>
      <c r="BV154" s="417"/>
      <c r="BW154" s="418"/>
      <c r="BX154" s="179"/>
    </row>
    <row r="155" spans="1:76" s="314" customFormat="1" ht="6" customHeight="1"/>
  </sheetData>
  <sheetProtection password="CC49" sheet="1" objects="1" scenarios="1"/>
  <mergeCells count="82">
    <mergeCell ref="AJ24:AL24"/>
    <mergeCell ref="B26:Y26"/>
    <mergeCell ref="AJ26:AL26"/>
    <mergeCell ref="AA4:BS4"/>
    <mergeCell ref="AV32:AX32"/>
    <mergeCell ref="AV30:AX30"/>
    <mergeCell ref="AV28:AX28"/>
    <mergeCell ref="M12:T12"/>
    <mergeCell ref="AP12:AU12"/>
    <mergeCell ref="F16:N16"/>
    <mergeCell ref="AF16:AM16"/>
    <mergeCell ref="G18:N18"/>
    <mergeCell ref="AF18:AM18"/>
    <mergeCell ref="D30:W32"/>
    <mergeCell ref="B85:S94"/>
    <mergeCell ref="B145:S154"/>
    <mergeCell ref="B105:S144"/>
    <mergeCell ref="B95:S104"/>
    <mergeCell ref="T120:V124"/>
    <mergeCell ref="T95:V99"/>
    <mergeCell ref="T85:V89"/>
    <mergeCell ref="T110:V114"/>
    <mergeCell ref="T150:V154"/>
    <mergeCell ref="B1:BV1"/>
    <mergeCell ref="B2:BV2"/>
    <mergeCell ref="B3:BW3"/>
    <mergeCell ref="H4:L4"/>
    <mergeCell ref="M10:Q10"/>
    <mergeCell ref="AS10:AU10"/>
    <mergeCell ref="C36:BV38"/>
    <mergeCell ref="C39:BV41"/>
    <mergeCell ref="C42:BV44"/>
    <mergeCell ref="AB59:AD59"/>
    <mergeCell ref="B28:Y28"/>
    <mergeCell ref="AJ28:AL28"/>
    <mergeCell ref="BB73:BV75"/>
    <mergeCell ref="B84:S84"/>
    <mergeCell ref="T84:V84"/>
    <mergeCell ref="W84:BA84"/>
    <mergeCell ref="BB84:BW84"/>
    <mergeCell ref="BB63:BV66"/>
    <mergeCell ref="BB67:BV69"/>
    <mergeCell ref="BB70:BV72"/>
    <mergeCell ref="C45:BV47"/>
    <mergeCell ref="C48:BV50"/>
    <mergeCell ref="F57:X58"/>
    <mergeCell ref="AD57:AV58"/>
    <mergeCell ref="BB57:BV58"/>
    <mergeCell ref="D59:F59"/>
    <mergeCell ref="BB59:BV62"/>
    <mergeCell ref="BB95:BW99"/>
    <mergeCell ref="T100:V104"/>
    <mergeCell ref="W100:BA104"/>
    <mergeCell ref="BB100:BW104"/>
    <mergeCell ref="W85:BA89"/>
    <mergeCell ref="BB85:BW89"/>
    <mergeCell ref="T90:V94"/>
    <mergeCell ref="W90:BA94"/>
    <mergeCell ref="BB90:BW94"/>
    <mergeCell ref="W95:BA99"/>
    <mergeCell ref="W105:BA109"/>
    <mergeCell ref="T105:V109"/>
    <mergeCell ref="BB105:BW109"/>
    <mergeCell ref="BB125:BW129"/>
    <mergeCell ref="T135:V139"/>
    <mergeCell ref="BB135:BW139"/>
    <mergeCell ref="BB120:BW124"/>
    <mergeCell ref="T115:V119"/>
    <mergeCell ref="BB115:BW119"/>
    <mergeCell ref="T130:V134"/>
    <mergeCell ref="BB130:BW134"/>
    <mergeCell ref="T125:V129"/>
    <mergeCell ref="W115:BA144"/>
    <mergeCell ref="W110:BA114"/>
    <mergeCell ref="BB150:BW154"/>
    <mergeCell ref="BB145:BW149"/>
    <mergeCell ref="T145:V149"/>
    <mergeCell ref="W145:BA149"/>
    <mergeCell ref="BB110:BW114"/>
    <mergeCell ref="T140:V144"/>
    <mergeCell ref="BB140:BW144"/>
    <mergeCell ref="W150:BA154"/>
  </mergeCells>
  <conditionalFormatting sqref="AB70:AB71 D70:D71 AB67:AB68 D63:D65 AB63:AB65 AB59:AB61 D57 AZ57 AB57 BT10 BT12 AJ30 AJ32 BF18 BF20 BV28 BV30 BV26 BV32 AN10 BV18 AN8 X22 X20 X24 BH10 BH12 AZ59:AZ61 AZ63:AZ65 AZ67:AZ68 AZ70:AZ71 AZ73:AZ74">
    <cfRule type="cellIs" dxfId="2027" priority="1" stopIfTrue="1" operator="equal">
      <formula>1</formula>
    </cfRule>
  </conditionalFormatting>
  <dataValidations count="68">
    <dataValidation type="list" allowBlank="1" showInputMessage="1" showErrorMessage="1" sqref="B65480:V65519 IX65480:JR65519 WVJ982984:WWD983023 WLN982984:WMH983023 WBR982984:WCL983023 VRV982984:VSP983023 VHZ982984:VIT983023 UYD982984:UYX983023 UOH982984:UPB983023 UEL982984:UFF983023 TUP982984:TVJ983023 TKT982984:TLN983023 TAX982984:TBR983023 SRB982984:SRV983023 SHF982984:SHZ983023 RXJ982984:RYD983023 RNN982984:ROH983023 RDR982984:REL983023 QTV982984:QUP983023 QJZ982984:QKT983023 QAD982984:QAX983023 PQH982984:PRB983023 PGL982984:PHF983023 OWP982984:OXJ983023 OMT982984:ONN983023 OCX982984:ODR983023 NTB982984:NTV983023 NJF982984:NJZ983023 MZJ982984:NAD983023 MPN982984:MQH983023 MFR982984:MGL983023 LVV982984:LWP983023 LLZ982984:LMT983023 LCD982984:LCX983023 KSH982984:KTB983023 KIL982984:KJF983023 JYP982984:JZJ983023 JOT982984:JPN983023 JEX982984:JFR983023 IVB982984:IVV983023 ILF982984:ILZ983023 IBJ982984:ICD983023 HRN982984:HSH983023 HHR982984:HIL983023 GXV982984:GYP983023 GNZ982984:GOT983023 GED982984:GEX983023 FUH982984:FVB983023 FKL982984:FLF983023 FAP982984:FBJ983023 EQT982984:ERN983023 EGX982984:EHR983023 DXB982984:DXV983023 DNF982984:DNZ983023 DDJ982984:DED983023 CTN982984:CUH983023 CJR982984:CKL983023 BZV982984:CAP983023 BPZ982984:BQT983023 BGD982984:BGX983023 AWH982984:AXB983023 AML982984:ANF983023 ACP982984:ADJ983023 ST982984:TN983023 IX982984:JR983023 B982984:V983023 WVJ917448:WWD917487 WLN917448:WMH917487 WBR917448:WCL917487 VRV917448:VSP917487 VHZ917448:VIT917487 UYD917448:UYX917487 UOH917448:UPB917487 UEL917448:UFF917487 TUP917448:TVJ917487 TKT917448:TLN917487 TAX917448:TBR917487 SRB917448:SRV917487 SHF917448:SHZ917487 RXJ917448:RYD917487 RNN917448:ROH917487 RDR917448:REL917487 QTV917448:QUP917487 QJZ917448:QKT917487 QAD917448:QAX917487 PQH917448:PRB917487 PGL917448:PHF917487 OWP917448:OXJ917487 OMT917448:ONN917487 OCX917448:ODR917487 NTB917448:NTV917487 NJF917448:NJZ917487 MZJ917448:NAD917487 MPN917448:MQH917487 MFR917448:MGL917487 LVV917448:LWP917487 LLZ917448:LMT917487 LCD917448:LCX917487 KSH917448:KTB917487 KIL917448:KJF917487 JYP917448:JZJ917487 JOT917448:JPN917487 JEX917448:JFR917487 IVB917448:IVV917487 ILF917448:ILZ917487 IBJ917448:ICD917487 HRN917448:HSH917487 HHR917448:HIL917487 GXV917448:GYP917487 GNZ917448:GOT917487 GED917448:GEX917487 FUH917448:FVB917487 FKL917448:FLF917487 FAP917448:FBJ917487 EQT917448:ERN917487 EGX917448:EHR917487 DXB917448:DXV917487 DNF917448:DNZ917487 DDJ917448:DED917487 CTN917448:CUH917487 CJR917448:CKL917487 BZV917448:CAP917487 BPZ917448:BQT917487 BGD917448:BGX917487 AWH917448:AXB917487 AML917448:ANF917487 ACP917448:ADJ917487 ST917448:TN917487 IX917448:JR917487 B917448:V917487 WVJ851912:WWD851951 WLN851912:WMH851951 WBR851912:WCL851951 VRV851912:VSP851951 VHZ851912:VIT851951 UYD851912:UYX851951 UOH851912:UPB851951 UEL851912:UFF851951 TUP851912:TVJ851951 TKT851912:TLN851951 TAX851912:TBR851951 SRB851912:SRV851951 SHF851912:SHZ851951 RXJ851912:RYD851951 RNN851912:ROH851951 RDR851912:REL851951 QTV851912:QUP851951 QJZ851912:QKT851951 QAD851912:QAX851951 PQH851912:PRB851951 PGL851912:PHF851951 OWP851912:OXJ851951 OMT851912:ONN851951 OCX851912:ODR851951 NTB851912:NTV851951 NJF851912:NJZ851951 MZJ851912:NAD851951 MPN851912:MQH851951 MFR851912:MGL851951 LVV851912:LWP851951 LLZ851912:LMT851951 LCD851912:LCX851951 KSH851912:KTB851951 KIL851912:KJF851951 JYP851912:JZJ851951 JOT851912:JPN851951 JEX851912:JFR851951 IVB851912:IVV851951 ILF851912:ILZ851951 IBJ851912:ICD851951 HRN851912:HSH851951 HHR851912:HIL851951 GXV851912:GYP851951 GNZ851912:GOT851951 GED851912:GEX851951 FUH851912:FVB851951 FKL851912:FLF851951 FAP851912:FBJ851951 EQT851912:ERN851951 EGX851912:EHR851951 DXB851912:DXV851951 DNF851912:DNZ851951 DDJ851912:DED851951 CTN851912:CUH851951 CJR851912:CKL851951 BZV851912:CAP851951 BPZ851912:BQT851951 BGD851912:BGX851951 AWH851912:AXB851951 AML851912:ANF851951 ACP851912:ADJ851951 ST851912:TN851951 IX851912:JR851951 B851912:V851951 WVJ786376:WWD786415 WLN786376:WMH786415 WBR786376:WCL786415 VRV786376:VSP786415 VHZ786376:VIT786415 UYD786376:UYX786415 UOH786376:UPB786415 UEL786376:UFF786415 TUP786376:TVJ786415 TKT786376:TLN786415 TAX786376:TBR786415 SRB786376:SRV786415 SHF786376:SHZ786415 RXJ786376:RYD786415 RNN786376:ROH786415 RDR786376:REL786415 QTV786376:QUP786415 QJZ786376:QKT786415 QAD786376:QAX786415 PQH786376:PRB786415 PGL786376:PHF786415 OWP786376:OXJ786415 OMT786376:ONN786415 OCX786376:ODR786415 NTB786376:NTV786415 NJF786376:NJZ786415 MZJ786376:NAD786415 MPN786376:MQH786415 MFR786376:MGL786415 LVV786376:LWP786415 LLZ786376:LMT786415 LCD786376:LCX786415 KSH786376:KTB786415 KIL786376:KJF786415 JYP786376:JZJ786415 JOT786376:JPN786415 JEX786376:JFR786415 IVB786376:IVV786415 ILF786376:ILZ786415 IBJ786376:ICD786415 HRN786376:HSH786415 HHR786376:HIL786415 GXV786376:GYP786415 GNZ786376:GOT786415 GED786376:GEX786415 FUH786376:FVB786415 FKL786376:FLF786415 FAP786376:FBJ786415 EQT786376:ERN786415 EGX786376:EHR786415 DXB786376:DXV786415 DNF786376:DNZ786415 DDJ786376:DED786415 CTN786376:CUH786415 CJR786376:CKL786415 BZV786376:CAP786415 BPZ786376:BQT786415 BGD786376:BGX786415 AWH786376:AXB786415 AML786376:ANF786415 ACP786376:ADJ786415 ST786376:TN786415 IX786376:JR786415 B786376:V786415 WVJ720840:WWD720879 WLN720840:WMH720879 WBR720840:WCL720879 VRV720840:VSP720879 VHZ720840:VIT720879 UYD720840:UYX720879 UOH720840:UPB720879 UEL720840:UFF720879 TUP720840:TVJ720879 TKT720840:TLN720879 TAX720840:TBR720879 SRB720840:SRV720879 SHF720840:SHZ720879 RXJ720840:RYD720879 RNN720840:ROH720879 RDR720840:REL720879 QTV720840:QUP720879 QJZ720840:QKT720879 QAD720840:QAX720879 PQH720840:PRB720879 PGL720840:PHF720879 OWP720840:OXJ720879 OMT720840:ONN720879 OCX720840:ODR720879 NTB720840:NTV720879 NJF720840:NJZ720879 MZJ720840:NAD720879 MPN720840:MQH720879 MFR720840:MGL720879 LVV720840:LWP720879 LLZ720840:LMT720879 LCD720840:LCX720879 KSH720840:KTB720879 KIL720840:KJF720879 JYP720840:JZJ720879 JOT720840:JPN720879 JEX720840:JFR720879 IVB720840:IVV720879 ILF720840:ILZ720879 IBJ720840:ICD720879 HRN720840:HSH720879 HHR720840:HIL720879 GXV720840:GYP720879 GNZ720840:GOT720879 GED720840:GEX720879 FUH720840:FVB720879 FKL720840:FLF720879 FAP720840:FBJ720879 EQT720840:ERN720879 EGX720840:EHR720879 DXB720840:DXV720879 DNF720840:DNZ720879 DDJ720840:DED720879 CTN720840:CUH720879 CJR720840:CKL720879 BZV720840:CAP720879 BPZ720840:BQT720879 BGD720840:BGX720879 AWH720840:AXB720879 AML720840:ANF720879 ACP720840:ADJ720879 ST720840:TN720879 IX720840:JR720879 B720840:V720879 WVJ655304:WWD655343 WLN655304:WMH655343 WBR655304:WCL655343 VRV655304:VSP655343 VHZ655304:VIT655343 UYD655304:UYX655343 UOH655304:UPB655343 UEL655304:UFF655343 TUP655304:TVJ655343 TKT655304:TLN655343 TAX655304:TBR655343 SRB655304:SRV655343 SHF655304:SHZ655343 RXJ655304:RYD655343 RNN655304:ROH655343 RDR655304:REL655343 QTV655304:QUP655343 QJZ655304:QKT655343 QAD655304:QAX655343 PQH655304:PRB655343 PGL655304:PHF655343 OWP655304:OXJ655343 OMT655304:ONN655343 OCX655304:ODR655343 NTB655304:NTV655343 NJF655304:NJZ655343 MZJ655304:NAD655343 MPN655304:MQH655343 MFR655304:MGL655343 LVV655304:LWP655343 LLZ655304:LMT655343 LCD655304:LCX655343 KSH655304:KTB655343 KIL655304:KJF655343 JYP655304:JZJ655343 JOT655304:JPN655343 JEX655304:JFR655343 IVB655304:IVV655343 ILF655304:ILZ655343 IBJ655304:ICD655343 HRN655304:HSH655343 HHR655304:HIL655343 GXV655304:GYP655343 GNZ655304:GOT655343 GED655304:GEX655343 FUH655304:FVB655343 FKL655304:FLF655343 FAP655304:FBJ655343 EQT655304:ERN655343 EGX655304:EHR655343 DXB655304:DXV655343 DNF655304:DNZ655343 DDJ655304:DED655343 CTN655304:CUH655343 CJR655304:CKL655343 BZV655304:CAP655343 BPZ655304:BQT655343 BGD655304:BGX655343 AWH655304:AXB655343 AML655304:ANF655343 ACP655304:ADJ655343 ST655304:TN655343 IX655304:JR655343 B655304:V655343 WVJ589768:WWD589807 WLN589768:WMH589807 WBR589768:WCL589807 VRV589768:VSP589807 VHZ589768:VIT589807 UYD589768:UYX589807 UOH589768:UPB589807 UEL589768:UFF589807 TUP589768:TVJ589807 TKT589768:TLN589807 TAX589768:TBR589807 SRB589768:SRV589807 SHF589768:SHZ589807 RXJ589768:RYD589807 RNN589768:ROH589807 RDR589768:REL589807 QTV589768:QUP589807 QJZ589768:QKT589807 QAD589768:QAX589807 PQH589768:PRB589807 PGL589768:PHF589807 OWP589768:OXJ589807 OMT589768:ONN589807 OCX589768:ODR589807 NTB589768:NTV589807 NJF589768:NJZ589807 MZJ589768:NAD589807 MPN589768:MQH589807 MFR589768:MGL589807 LVV589768:LWP589807 LLZ589768:LMT589807 LCD589768:LCX589807 KSH589768:KTB589807 KIL589768:KJF589807 JYP589768:JZJ589807 JOT589768:JPN589807 JEX589768:JFR589807 IVB589768:IVV589807 ILF589768:ILZ589807 IBJ589768:ICD589807 HRN589768:HSH589807 HHR589768:HIL589807 GXV589768:GYP589807 GNZ589768:GOT589807 GED589768:GEX589807 FUH589768:FVB589807 FKL589768:FLF589807 FAP589768:FBJ589807 EQT589768:ERN589807 EGX589768:EHR589807 DXB589768:DXV589807 DNF589768:DNZ589807 DDJ589768:DED589807 CTN589768:CUH589807 CJR589768:CKL589807 BZV589768:CAP589807 BPZ589768:BQT589807 BGD589768:BGX589807 AWH589768:AXB589807 AML589768:ANF589807 ACP589768:ADJ589807 ST589768:TN589807 IX589768:JR589807 B589768:V589807 WVJ524232:WWD524271 WLN524232:WMH524271 WBR524232:WCL524271 VRV524232:VSP524271 VHZ524232:VIT524271 UYD524232:UYX524271 UOH524232:UPB524271 UEL524232:UFF524271 TUP524232:TVJ524271 TKT524232:TLN524271 TAX524232:TBR524271 SRB524232:SRV524271 SHF524232:SHZ524271 RXJ524232:RYD524271 RNN524232:ROH524271 RDR524232:REL524271 QTV524232:QUP524271 QJZ524232:QKT524271 QAD524232:QAX524271 PQH524232:PRB524271 PGL524232:PHF524271 OWP524232:OXJ524271 OMT524232:ONN524271 OCX524232:ODR524271 NTB524232:NTV524271 NJF524232:NJZ524271 MZJ524232:NAD524271 MPN524232:MQH524271 MFR524232:MGL524271 LVV524232:LWP524271 LLZ524232:LMT524271 LCD524232:LCX524271 KSH524232:KTB524271 KIL524232:KJF524271 JYP524232:JZJ524271 JOT524232:JPN524271 JEX524232:JFR524271 IVB524232:IVV524271 ILF524232:ILZ524271 IBJ524232:ICD524271 HRN524232:HSH524271 HHR524232:HIL524271 GXV524232:GYP524271 GNZ524232:GOT524271 GED524232:GEX524271 FUH524232:FVB524271 FKL524232:FLF524271 FAP524232:FBJ524271 EQT524232:ERN524271 EGX524232:EHR524271 DXB524232:DXV524271 DNF524232:DNZ524271 DDJ524232:DED524271 CTN524232:CUH524271 CJR524232:CKL524271 BZV524232:CAP524271 BPZ524232:BQT524271 BGD524232:BGX524271 AWH524232:AXB524271 AML524232:ANF524271 ACP524232:ADJ524271 ST524232:TN524271 IX524232:JR524271 B524232:V524271 WVJ458696:WWD458735 WLN458696:WMH458735 WBR458696:WCL458735 VRV458696:VSP458735 VHZ458696:VIT458735 UYD458696:UYX458735 UOH458696:UPB458735 UEL458696:UFF458735 TUP458696:TVJ458735 TKT458696:TLN458735 TAX458696:TBR458735 SRB458696:SRV458735 SHF458696:SHZ458735 RXJ458696:RYD458735 RNN458696:ROH458735 RDR458696:REL458735 QTV458696:QUP458735 QJZ458696:QKT458735 QAD458696:QAX458735 PQH458696:PRB458735 PGL458696:PHF458735 OWP458696:OXJ458735 OMT458696:ONN458735 OCX458696:ODR458735 NTB458696:NTV458735 NJF458696:NJZ458735 MZJ458696:NAD458735 MPN458696:MQH458735 MFR458696:MGL458735 LVV458696:LWP458735 LLZ458696:LMT458735 LCD458696:LCX458735 KSH458696:KTB458735 KIL458696:KJF458735 JYP458696:JZJ458735 JOT458696:JPN458735 JEX458696:JFR458735 IVB458696:IVV458735 ILF458696:ILZ458735 IBJ458696:ICD458735 HRN458696:HSH458735 HHR458696:HIL458735 GXV458696:GYP458735 GNZ458696:GOT458735 GED458696:GEX458735 FUH458696:FVB458735 FKL458696:FLF458735 FAP458696:FBJ458735 EQT458696:ERN458735 EGX458696:EHR458735 DXB458696:DXV458735 DNF458696:DNZ458735 DDJ458696:DED458735 CTN458696:CUH458735 CJR458696:CKL458735 BZV458696:CAP458735 BPZ458696:BQT458735 BGD458696:BGX458735 AWH458696:AXB458735 AML458696:ANF458735 ACP458696:ADJ458735 ST458696:TN458735 IX458696:JR458735 B458696:V458735 WVJ393160:WWD393199 WLN393160:WMH393199 WBR393160:WCL393199 VRV393160:VSP393199 VHZ393160:VIT393199 UYD393160:UYX393199 UOH393160:UPB393199 UEL393160:UFF393199 TUP393160:TVJ393199 TKT393160:TLN393199 TAX393160:TBR393199 SRB393160:SRV393199 SHF393160:SHZ393199 RXJ393160:RYD393199 RNN393160:ROH393199 RDR393160:REL393199 QTV393160:QUP393199 QJZ393160:QKT393199 QAD393160:QAX393199 PQH393160:PRB393199 PGL393160:PHF393199 OWP393160:OXJ393199 OMT393160:ONN393199 OCX393160:ODR393199 NTB393160:NTV393199 NJF393160:NJZ393199 MZJ393160:NAD393199 MPN393160:MQH393199 MFR393160:MGL393199 LVV393160:LWP393199 LLZ393160:LMT393199 LCD393160:LCX393199 KSH393160:KTB393199 KIL393160:KJF393199 JYP393160:JZJ393199 JOT393160:JPN393199 JEX393160:JFR393199 IVB393160:IVV393199 ILF393160:ILZ393199 IBJ393160:ICD393199 HRN393160:HSH393199 HHR393160:HIL393199 GXV393160:GYP393199 GNZ393160:GOT393199 GED393160:GEX393199 FUH393160:FVB393199 FKL393160:FLF393199 FAP393160:FBJ393199 EQT393160:ERN393199 EGX393160:EHR393199 DXB393160:DXV393199 DNF393160:DNZ393199 DDJ393160:DED393199 CTN393160:CUH393199 CJR393160:CKL393199 BZV393160:CAP393199 BPZ393160:BQT393199 BGD393160:BGX393199 AWH393160:AXB393199 AML393160:ANF393199 ACP393160:ADJ393199 ST393160:TN393199 IX393160:JR393199 B393160:V393199 WVJ327624:WWD327663 WLN327624:WMH327663 WBR327624:WCL327663 VRV327624:VSP327663 VHZ327624:VIT327663 UYD327624:UYX327663 UOH327624:UPB327663 UEL327624:UFF327663 TUP327624:TVJ327663 TKT327624:TLN327663 TAX327624:TBR327663 SRB327624:SRV327663 SHF327624:SHZ327663 RXJ327624:RYD327663 RNN327624:ROH327663 RDR327624:REL327663 QTV327624:QUP327663 QJZ327624:QKT327663 QAD327624:QAX327663 PQH327624:PRB327663 PGL327624:PHF327663 OWP327624:OXJ327663 OMT327624:ONN327663 OCX327624:ODR327663 NTB327624:NTV327663 NJF327624:NJZ327663 MZJ327624:NAD327663 MPN327624:MQH327663 MFR327624:MGL327663 LVV327624:LWP327663 LLZ327624:LMT327663 LCD327624:LCX327663 KSH327624:KTB327663 KIL327624:KJF327663 JYP327624:JZJ327663 JOT327624:JPN327663 JEX327624:JFR327663 IVB327624:IVV327663 ILF327624:ILZ327663 IBJ327624:ICD327663 HRN327624:HSH327663 HHR327624:HIL327663 GXV327624:GYP327663 GNZ327624:GOT327663 GED327624:GEX327663 FUH327624:FVB327663 FKL327624:FLF327663 FAP327624:FBJ327663 EQT327624:ERN327663 EGX327624:EHR327663 DXB327624:DXV327663 DNF327624:DNZ327663 DDJ327624:DED327663 CTN327624:CUH327663 CJR327624:CKL327663 BZV327624:CAP327663 BPZ327624:BQT327663 BGD327624:BGX327663 AWH327624:AXB327663 AML327624:ANF327663 ACP327624:ADJ327663 ST327624:TN327663 IX327624:JR327663 B327624:V327663 WVJ262088:WWD262127 WLN262088:WMH262127 WBR262088:WCL262127 VRV262088:VSP262127 VHZ262088:VIT262127 UYD262088:UYX262127 UOH262088:UPB262127 UEL262088:UFF262127 TUP262088:TVJ262127 TKT262088:TLN262127 TAX262088:TBR262127 SRB262088:SRV262127 SHF262088:SHZ262127 RXJ262088:RYD262127 RNN262088:ROH262127 RDR262088:REL262127 QTV262088:QUP262127 QJZ262088:QKT262127 QAD262088:QAX262127 PQH262088:PRB262127 PGL262088:PHF262127 OWP262088:OXJ262127 OMT262088:ONN262127 OCX262088:ODR262127 NTB262088:NTV262127 NJF262088:NJZ262127 MZJ262088:NAD262127 MPN262088:MQH262127 MFR262088:MGL262127 LVV262088:LWP262127 LLZ262088:LMT262127 LCD262088:LCX262127 KSH262088:KTB262127 KIL262088:KJF262127 JYP262088:JZJ262127 JOT262088:JPN262127 JEX262088:JFR262127 IVB262088:IVV262127 ILF262088:ILZ262127 IBJ262088:ICD262127 HRN262088:HSH262127 HHR262088:HIL262127 GXV262088:GYP262127 GNZ262088:GOT262127 GED262088:GEX262127 FUH262088:FVB262127 FKL262088:FLF262127 FAP262088:FBJ262127 EQT262088:ERN262127 EGX262088:EHR262127 DXB262088:DXV262127 DNF262088:DNZ262127 DDJ262088:DED262127 CTN262088:CUH262127 CJR262088:CKL262127 BZV262088:CAP262127 BPZ262088:BQT262127 BGD262088:BGX262127 AWH262088:AXB262127 AML262088:ANF262127 ACP262088:ADJ262127 ST262088:TN262127 IX262088:JR262127 B262088:V262127 WVJ196552:WWD196591 WLN196552:WMH196591 WBR196552:WCL196591 VRV196552:VSP196591 VHZ196552:VIT196591 UYD196552:UYX196591 UOH196552:UPB196591 UEL196552:UFF196591 TUP196552:TVJ196591 TKT196552:TLN196591 TAX196552:TBR196591 SRB196552:SRV196591 SHF196552:SHZ196591 RXJ196552:RYD196591 RNN196552:ROH196591 RDR196552:REL196591 QTV196552:QUP196591 QJZ196552:QKT196591 QAD196552:QAX196591 PQH196552:PRB196591 PGL196552:PHF196591 OWP196552:OXJ196591 OMT196552:ONN196591 OCX196552:ODR196591 NTB196552:NTV196591 NJF196552:NJZ196591 MZJ196552:NAD196591 MPN196552:MQH196591 MFR196552:MGL196591 LVV196552:LWP196591 LLZ196552:LMT196591 LCD196552:LCX196591 KSH196552:KTB196591 KIL196552:KJF196591 JYP196552:JZJ196591 JOT196552:JPN196591 JEX196552:JFR196591 IVB196552:IVV196591 ILF196552:ILZ196591 IBJ196552:ICD196591 HRN196552:HSH196591 HHR196552:HIL196591 GXV196552:GYP196591 GNZ196552:GOT196591 GED196552:GEX196591 FUH196552:FVB196591 FKL196552:FLF196591 FAP196552:FBJ196591 EQT196552:ERN196591 EGX196552:EHR196591 DXB196552:DXV196591 DNF196552:DNZ196591 DDJ196552:DED196591 CTN196552:CUH196591 CJR196552:CKL196591 BZV196552:CAP196591 BPZ196552:BQT196591 BGD196552:BGX196591 AWH196552:AXB196591 AML196552:ANF196591 ACP196552:ADJ196591 ST196552:TN196591 IX196552:JR196591 B196552:V196591 WVJ131016:WWD131055 WLN131016:WMH131055 WBR131016:WCL131055 VRV131016:VSP131055 VHZ131016:VIT131055 UYD131016:UYX131055 UOH131016:UPB131055 UEL131016:UFF131055 TUP131016:TVJ131055 TKT131016:TLN131055 TAX131016:TBR131055 SRB131016:SRV131055 SHF131016:SHZ131055 RXJ131016:RYD131055 RNN131016:ROH131055 RDR131016:REL131055 QTV131016:QUP131055 QJZ131016:QKT131055 QAD131016:QAX131055 PQH131016:PRB131055 PGL131016:PHF131055 OWP131016:OXJ131055 OMT131016:ONN131055 OCX131016:ODR131055 NTB131016:NTV131055 NJF131016:NJZ131055 MZJ131016:NAD131055 MPN131016:MQH131055 MFR131016:MGL131055 LVV131016:LWP131055 LLZ131016:LMT131055 LCD131016:LCX131055 KSH131016:KTB131055 KIL131016:KJF131055 JYP131016:JZJ131055 JOT131016:JPN131055 JEX131016:JFR131055 IVB131016:IVV131055 ILF131016:ILZ131055 IBJ131016:ICD131055 HRN131016:HSH131055 HHR131016:HIL131055 GXV131016:GYP131055 GNZ131016:GOT131055 GED131016:GEX131055 FUH131016:FVB131055 FKL131016:FLF131055 FAP131016:FBJ131055 EQT131016:ERN131055 EGX131016:EHR131055 DXB131016:DXV131055 DNF131016:DNZ131055 DDJ131016:DED131055 CTN131016:CUH131055 CJR131016:CKL131055 BZV131016:CAP131055 BPZ131016:BQT131055 BGD131016:BGX131055 AWH131016:AXB131055 AML131016:ANF131055 ACP131016:ADJ131055 ST131016:TN131055 IX131016:JR131055 B131016:V131055 WVJ65480:WWD65519 WLN65480:WMH65519 WBR65480:WCL65519 VRV65480:VSP65519 VHZ65480:VIT65519 UYD65480:UYX65519 UOH65480:UPB65519 UEL65480:UFF65519 TUP65480:TVJ65519 TKT65480:TLN65519 TAX65480:TBR65519 SRB65480:SRV65519 SHF65480:SHZ65519 RXJ65480:RYD65519 RNN65480:ROH65519 RDR65480:REL65519 QTV65480:QUP65519 QJZ65480:QKT65519 QAD65480:QAX65519 PQH65480:PRB65519 PGL65480:PHF65519 OWP65480:OXJ65519 OMT65480:ONN65519 OCX65480:ODR65519 NTB65480:NTV65519 NJF65480:NJZ65519 MZJ65480:NAD65519 MPN65480:MQH65519 MFR65480:MGL65519 LVV65480:LWP65519 LLZ65480:LMT65519 LCD65480:LCX65519 KSH65480:KTB65519 KIL65480:KJF65519 JYP65480:JZJ65519 JOT65480:JPN65519 JEX65480:JFR65519 IVB65480:IVV65519 ILF65480:ILZ65519 IBJ65480:ICD65519 HRN65480:HSH65519 HHR65480:HIL65519 GXV65480:GYP65519 GNZ65480:GOT65519 GED65480:GEX65519 FUH65480:FVB65519 FKL65480:FLF65519 FAP65480:FBJ65519 EQT65480:ERN65519 EGX65480:EHR65519 DXB65480:DXV65519 DNF65480:DNZ65519 DDJ65480:DED65519 CTN65480:CUH65519 CJR65480:CKL65519 BZV65480:CAP65519 BPZ65480:BQT65519 BGD65480:BGX65519 AWH65480:AXB65519 AML65480:ANF65519 ACP65480:ADJ65519 ST65480:TN65519 WVJ85:WWD154 WLN85:WMH154 WBR85:WCL154 VRV85:VSP154 VHZ85:VIT154 UYD85:UYX154 UOH85:UPB154 UEL85:UFF154 TUP85:TVJ154 TKT85:TLN154 TAX85:TBR154 SRB85:SRV154 SHF85:SHZ154 RXJ85:RYD154 RNN85:ROH154 RDR85:REL154 QTV85:QUP154 QJZ85:QKT154 QAD85:QAX154 PQH85:PRB154 PGL85:PHF154 OWP85:OXJ154 OMT85:ONN154 OCX85:ODR154 NTB85:NTV154 NJF85:NJZ154 MZJ85:NAD154 MPN85:MQH154 MFR85:MGL154 LVV85:LWP154 LLZ85:LMT154 LCD85:LCX154 KSH85:KTB154 KIL85:KJF154 JYP85:JZJ154 JOT85:JPN154 JEX85:JFR154 IVB85:IVV154 ILF85:ILZ154 IBJ85:ICD154 HRN85:HSH154 HHR85:HIL154 GXV85:GYP154 GNZ85:GOT154 GED85:GEX154 FUH85:FVB154 FKL85:FLF154 FAP85:FBJ154 EQT85:ERN154 EGX85:EHR154 DXB85:DXV154 DNF85:DNZ154 DDJ85:DED154 CTN85:CUH154 CJR85:CKL154 BZV85:CAP154 BPZ85:BQT154 BGD85:BGX154 AWH85:AXB154 AML85:ANF154 ACP85:ADJ154 ST85:TN154 IX85:JR154">
      <formula1>#REF!</formula1>
    </dataValidation>
    <dataValidation type="whole" allowBlank="1" showInputMessage="1" showErrorMessage="1" errorTitle="Número de programas" error="El dato que intenta ingresar no corresponde a un número o este excede los cuatro digitos permitidos para el campo." prompt="Ingresar el número de programas de actividades presentados por el municipio." sqref="WVL982958:WVN982958 WLP982958:WLR982958 WBT982958:WBV982958 VRX982958:VRZ982958 VIB982958:VID982958 UYF982958:UYH982958 UOJ982958:UOL982958 UEN982958:UEP982958 TUR982958:TUT982958 TKV982958:TKX982958 TAZ982958:TBB982958 SRD982958:SRF982958 SHH982958:SHJ982958 RXL982958:RXN982958 RNP982958:RNR982958 RDT982958:RDV982958 QTX982958:QTZ982958 QKB982958:QKD982958 QAF982958:QAH982958 PQJ982958:PQL982958 PGN982958:PGP982958 OWR982958:OWT982958 OMV982958:OMX982958 OCZ982958:ODB982958 NTD982958:NTF982958 NJH982958:NJJ982958 MZL982958:MZN982958 MPP982958:MPR982958 MFT982958:MFV982958 LVX982958:LVZ982958 LMB982958:LMD982958 LCF982958:LCH982958 KSJ982958:KSL982958 KIN982958:KIP982958 JYR982958:JYT982958 JOV982958:JOX982958 JEZ982958:JFB982958 IVD982958:IVF982958 ILH982958:ILJ982958 IBL982958:IBN982958 HRP982958:HRR982958 HHT982958:HHV982958 GXX982958:GXZ982958 GOB982958:GOD982958 GEF982958:GEH982958 FUJ982958:FUL982958 FKN982958:FKP982958 FAR982958:FAT982958 EQV982958:EQX982958 EGZ982958:EHB982958 DXD982958:DXF982958 DNH982958:DNJ982958 DDL982958:DDN982958 CTP982958:CTR982958 CJT982958:CJV982958 BZX982958:BZZ982958 BQB982958:BQD982958 BGF982958:BGH982958 AWJ982958:AWL982958 AMN982958:AMP982958 ACR982958:ACT982958 SV982958:SX982958 IZ982958:JB982958 D982958:F982958 WVL917422:WVN917422 WLP917422:WLR917422 WBT917422:WBV917422 VRX917422:VRZ917422 VIB917422:VID917422 UYF917422:UYH917422 UOJ917422:UOL917422 UEN917422:UEP917422 TUR917422:TUT917422 TKV917422:TKX917422 TAZ917422:TBB917422 SRD917422:SRF917422 SHH917422:SHJ917422 RXL917422:RXN917422 RNP917422:RNR917422 RDT917422:RDV917422 QTX917422:QTZ917422 QKB917422:QKD917422 QAF917422:QAH917422 PQJ917422:PQL917422 PGN917422:PGP917422 OWR917422:OWT917422 OMV917422:OMX917422 OCZ917422:ODB917422 NTD917422:NTF917422 NJH917422:NJJ917422 MZL917422:MZN917422 MPP917422:MPR917422 MFT917422:MFV917422 LVX917422:LVZ917422 LMB917422:LMD917422 LCF917422:LCH917422 KSJ917422:KSL917422 KIN917422:KIP917422 JYR917422:JYT917422 JOV917422:JOX917422 JEZ917422:JFB917422 IVD917422:IVF917422 ILH917422:ILJ917422 IBL917422:IBN917422 HRP917422:HRR917422 HHT917422:HHV917422 GXX917422:GXZ917422 GOB917422:GOD917422 GEF917422:GEH917422 FUJ917422:FUL917422 FKN917422:FKP917422 FAR917422:FAT917422 EQV917422:EQX917422 EGZ917422:EHB917422 DXD917422:DXF917422 DNH917422:DNJ917422 DDL917422:DDN917422 CTP917422:CTR917422 CJT917422:CJV917422 BZX917422:BZZ917422 BQB917422:BQD917422 BGF917422:BGH917422 AWJ917422:AWL917422 AMN917422:AMP917422 ACR917422:ACT917422 SV917422:SX917422 IZ917422:JB917422 D917422:F917422 WVL851886:WVN851886 WLP851886:WLR851886 WBT851886:WBV851886 VRX851886:VRZ851886 VIB851886:VID851886 UYF851886:UYH851886 UOJ851886:UOL851886 UEN851886:UEP851886 TUR851886:TUT851886 TKV851886:TKX851886 TAZ851886:TBB851886 SRD851886:SRF851886 SHH851886:SHJ851886 RXL851886:RXN851886 RNP851886:RNR851886 RDT851886:RDV851886 QTX851886:QTZ851886 QKB851886:QKD851886 QAF851886:QAH851886 PQJ851886:PQL851886 PGN851886:PGP851886 OWR851886:OWT851886 OMV851886:OMX851886 OCZ851886:ODB851886 NTD851886:NTF851886 NJH851886:NJJ851886 MZL851886:MZN851886 MPP851886:MPR851886 MFT851886:MFV851886 LVX851886:LVZ851886 LMB851886:LMD851886 LCF851886:LCH851886 KSJ851886:KSL851886 KIN851886:KIP851886 JYR851886:JYT851886 JOV851886:JOX851886 JEZ851886:JFB851886 IVD851886:IVF851886 ILH851886:ILJ851886 IBL851886:IBN851886 HRP851886:HRR851886 HHT851886:HHV851886 GXX851886:GXZ851886 GOB851886:GOD851886 GEF851886:GEH851886 FUJ851886:FUL851886 FKN851886:FKP851886 FAR851886:FAT851886 EQV851886:EQX851886 EGZ851886:EHB851886 DXD851886:DXF851886 DNH851886:DNJ851886 DDL851886:DDN851886 CTP851886:CTR851886 CJT851886:CJV851886 BZX851886:BZZ851886 BQB851886:BQD851886 BGF851886:BGH851886 AWJ851886:AWL851886 AMN851886:AMP851886 ACR851886:ACT851886 SV851886:SX851886 IZ851886:JB851886 D851886:F851886 WVL786350:WVN786350 WLP786350:WLR786350 WBT786350:WBV786350 VRX786350:VRZ786350 VIB786350:VID786350 UYF786350:UYH786350 UOJ786350:UOL786350 UEN786350:UEP786350 TUR786350:TUT786350 TKV786350:TKX786350 TAZ786350:TBB786350 SRD786350:SRF786350 SHH786350:SHJ786350 RXL786350:RXN786350 RNP786350:RNR786350 RDT786350:RDV786350 QTX786350:QTZ786350 QKB786350:QKD786350 QAF786350:QAH786350 PQJ786350:PQL786350 PGN786350:PGP786350 OWR786350:OWT786350 OMV786350:OMX786350 OCZ786350:ODB786350 NTD786350:NTF786350 NJH786350:NJJ786350 MZL786350:MZN786350 MPP786350:MPR786350 MFT786350:MFV786350 LVX786350:LVZ786350 LMB786350:LMD786350 LCF786350:LCH786350 KSJ786350:KSL786350 KIN786350:KIP786350 JYR786350:JYT786350 JOV786350:JOX786350 JEZ786350:JFB786350 IVD786350:IVF786350 ILH786350:ILJ786350 IBL786350:IBN786350 HRP786350:HRR786350 HHT786350:HHV786350 GXX786350:GXZ786350 GOB786350:GOD786350 GEF786350:GEH786350 FUJ786350:FUL786350 FKN786350:FKP786350 FAR786350:FAT786350 EQV786350:EQX786350 EGZ786350:EHB786350 DXD786350:DXF786350 DNH786350:DNJ786350 DDL786350:DDN786350 CTP786350:CTR786350 CJT786350:CJV786350 BZX786350:BZZ786350 BQB786350:BQD786350 BGF786350:BGH786350 AWJ786350:AWL786350 AMN786350:AMP786350 ACR786350:ACT786350 SV786350:SX786350 IZ786350:JB786350 D786350:F786350 WVL720814:WVN720814 WLP720814:WLR720814 WBT720814:WBV720814 VRX720814:VRZ720814 VIB720814:VID720814 UYF720814:UYH720814 UOJ720814:UOL720814 UEN720814:UEP720814 TUR720814:TUT720814 TKV720814:TKX720814 TAZ720814:TBB720814 SRD720814:SRF720814 SHH720814:SHJ720814 RXL720814:RXN720814 RNP720814:RNR720814 RDT720814:RDV720814 QTX720814:QTZ720814 QKB720814:QKD720814 QAF720814:QAH720814 PQJ720814:PQL720814 PGN720814:PGP720814 OWR720814:OWT720814 OMV720814:OMX720814 OCZ720814:ODB720814 NTD720814:NTF720814 NJH720814:NJJ720814 MZL720814:MZN720814 MPP720814:MPR720814 MFT720814:MFV720814 LVX720814:LVZ720814 LMB720814:LMD720814 LCF720814:LCH720814 KSJ720814:KSL720814 KIN720814:KIP720814 JYR720814:JYT720814 JOV720814:JOX720814 JEZ720814:JFB720814 IVD720814:IVF720814 ILH720814:ILJ720814 IBL720814:IBN720814 HRP720814:HRR720814 HHT720814:HHV720814 GXX720814:GXZ720814 GOB720814:GOD720814 GEF720814:GEH720814 FUJ720814:FUL720814 FKN720814:FKP720814 FAR720814:FAT720814 EQV720814:EQX720814 EGZ720814:EHB720814 DXD720814:DXF720814 DNH720814:DNJ720814 DDL720814:DDN720814 CTP720814:CTR720814 CJT720814:CJV720814 BZX720814:BZZ720814 BQB720814:BQD720814 BGF720814:BGH720814 AWJ720814:AWL720814 AMN720814:AMP720814 ACR720814:ACT720814 SV720814:SX720814 IZ720814:JB720814 D720814:F720814 WVL655278:WVN655278 WLP655278:WLR655278 WBT655278:WBV655278 VRX655278:VRZ655278 VIB655278:VID655278 UYF655278:UYH655278 UOJ655278:UOL655278 UEN655278:UEP655278 TUR655278:TUT655278 TKV655278:TKX655278 TAZ655278:TBB655278 SRD655278:SRF655278 SHH655278:SHJ655278 RXL655278:RXN655278 RNP655278:RNR655278 RDT655278:RDV655278 QTX655278:QTZ655278 QKB655278:QKD655278 QAF655278:QAH655278 PQJ655278:PQL655278 PGN655278:PGP655278 OWR655278:OWT655278 OMV655278:OMX655278 OCZ655278:ODB655278 NTD655278:NTF655278 NJH655278:NJJ655278 MZL655278:MZN655278 MPP655278:MPR655278 MFT655278:MFV655278 LVX655278:LVZ655278 LMB655278:LMD655278 LCF655278:LCH655278 KSJ655278:KSL655278 KIN655278:KIP655278 JYR655278:JYT655278 JOV655278:JOX655278 JEZ655278:JFB655278 IVD655278:IVF655278 ILH655278:ILJ655278 IBL655278:IBN655278 HRP655278:HRR655278 HHT655278:HHV655278 GXX655278:GXZ655278 GOB655278:GOD655278 GEF655278:GEH655278 FUJ655278:FUL655278 FKN655278:FKP655278 FAR655278:FAT655278 EQV655278:EQX655278 EGZ655278:EHB655278 DXD655278:DXF655278 DNH655278:DNJ655278 DDL655278:DDN655278 CTP655278:CTR655278 CJT655278:CJV655278 BZX655278:BZZ655278 BQB655278:BQD655278 BGF655278:BGH655278 AWJ655278:AWL655278 AMN655278:AMP655278 ACR655278:ACT655278 SV655278:SX655278 IZ655278:JB655278 D655278:F655278 WVL589742:WVN589742 WLP589742:WLR589742 WBT589742:WBV589742 VRX589742:VRZ589742 VIB589742:VID589742 UYF589742:UYH589742 UOJ589742:UOL589742 UEN589742:UEP589742 TUR589742:TUT589742 TKV589742:TKX589742 TAZ589742:TBB589742 SRD589742:SRF589742 SHH589742:SHJ589742 RXL589742:RXN589742 RNP589742:RNR589742 RDT589742:RDV589742 QTX589742:QTZ589742 QKB589742:QKD589742 QAF589742:QAH589742 PQJ589742:PQL589742 PGN589742:PGP589742 OWR589742:OWT589742 OMV589742:OMX589742 OCZ589742:ODB589742 NTD589742:NTF589742 NJH589742:NJJ589742 MZL589742:MZN589742 MPP589742:MPR589742 MFT589742:MFV589742 LVX589742:LVZ589742 LMB589742:LMD589742 LCF589742:LCH589742 KSJ589742:KSL589742 KIN589742:KIP589742 JYR589742:JYT589742 JOV589742:JOX589742 JEZ589742:JFB589742 IVD589742:IVF589742 ILH589742:ILJ589742 IBL589742:IBN589742 HRP589742:HRR589742 HHT589742:HHV589742 GXX589742:GXZ589742 GOB589742:GOD589742 GEF589742:GEH589742 FUJ589742:FUL589742 FKN589742:FKP589742 FAR589742:FAT589742 EQV589742:EQX589742 EGZ589742:EHB589742 DXD589742:DXF589742 DNH589742:DNJ589742 DDL589742:DDN589742 CTP589742:CTR589742 CJT589742:CJV589742 BZX589742:BZZ589742 BQB589742:BQD589742 BGF589742:BGH589742 AWJ589742:AWL589742 AMN589742:AMP589742 ACR589742:ACT589742 SV589742:SX589742 IZ589742:JB589742 D589742:F589742 WVL524206:WVN524206 WLP524206:WLR524206 WBT524206:WBV524206 VRX524206:VRZ524206 VIB524206:VID524206 UYF524206:UYH524206 UOJ524206:UOL524206 UEN524206:UEP524206 TUR524206:TUT524206 TKV524206:TKX524206 TAZ524206:TBB524206 SRD524206:SRF524206 SHH524206:SHJ524206 RXL524206:RXN524206 RNP524206:RNR524206 RDT524206:RDV524206 QTX524206:QTZ524206 QKB524206:QKD524206 QAF524206:QAH524206 PQJ524206:PQL524206 PGN524206:PGP524206 OWR524206:OWT524206 OMV524206:OMX524206 OCZ524206:ODB524206 NTD524206:NTF524206 NJH524206:NJJ524206 MZL524206:MZN524206 MPP524206:MPR524206 MFT524206:MFV524206 LVX524206:LVZ524206 LMB524206:LMD524206 LCF524206:LCH524206 KSJ524206:KSL524206 KIN524206:KIP524206 JYR524206:JYT524206 JOV524206:JOX524206 JEZ524206:JFB524206 IVD524206:IVF524206 ILH524206:ILJ524206 IBL524206:IBN524206 HRP524206:HRR524206 HHT524206:HHV524206 GXX524206:GXZ524206 GOB524206:GOD524206 GEF524206:GEH524206 FUJ524206:FUL524206 FKN524206:FKP524206 FAR524206:FAT524206 EQV524206:EQX524206 EGZ524206:EHB524206 DXD524206:DXF524206 DNH524206:DNJ524206 DDL524206:DDN524206 CTP524206:CTR524206 CJT524206:CJV524206 BZX524206:BZZ524206 BQB524206:BQD524206 BGF524206:BGH524206 AWJ524206:AWL524206 AMN524206:AMP524206 ACR524206:ACT524206 SV524206:SX524206 IZ524206:JB524206 D524206:F524206 WVL458670:WVN458670 WLP458670:WLR458670 WBT458670:WBV458670 VRX458670:VRZ458670 VIB458670:VID458670 UYF458670:UYH458670 UOJ458670:UOL458670 UEN458670:UEP458670 TUR458670:TUT458670 TKV458670:TKX458670 TAZ458670:TBB458670 SRD458670:SRF458670 SHH458670:SHJ458670 RXL458670:RXN458670 RNP458670:RNR458670 RDT458670:RDV458670 QTX458670:QTZ458670 QKB458670:QKD458670 QAF458670:QAH458670 PQJ458670:PQL458670 PGN458670:PGP458670 OWR458670:OWT458670 OMV458670:OMX458670 OCZ458670:ODB458670 NTD458670:NTF458670 NJH458670:NJJ458670 MZL458670:MZN458670 MPP458670:MPR458670 MFT458670:MFV458670 LVX458670:LVZ458670 LMB458670:LMD458670 LCF458670:LCH458670 KSJ458670:KSL458670 KIN458670:KIP458670 JYR458670:JYT458670 JOV458670:JOX458670 JEZ458670:JFB458670 IVD458670:IVF458670 ILH458670:ILJ458670 IBL458670:IBN458670 HRP458670:HRR458670 HHT458670:HHV458670 GXX458670:GXZ458670 GOB458670:GOD458670 GEF458670:GEH458670 FUJ458670:FUL458670 FKN458670:FKP458670 FAR458670:FAT458670 EQV458670:EQX458670 EGZ458670:EHB458670 DXD458670:DXF458670 DNH458670:DNJ458670 DDL458670:DDN458670 CTP458670:CTR458670 CJT458670:CJV458670 BZX458670:BZZ458670 BQB458670:BQD458670 BGF458670:BGH458670 AWJ458670:AWL458670 AMN458670:AMP458670 ACR458670:ACT458670 SV458670:SX458670 IZ458670:JB458670 D458670:F458670 WVL393134:WVN393134 WLP393134:WLR393134 WBT393134:WBV393134 VRX393134:VRZ393134 VIB393134:VID393134 UYF393134:UYH393134 UOJ393134:UOL393134 UEN393134:UEP393134 TUR393134:TUT393134 TKV393134:TKX393134 TAZ393134:TBB393134 SRD393134:SRF393134 SHH393134:SHJ393134 RXL393134:RXN393134 RNP393134:RNR393134 RDT393134:RDV393134 QTX393134:QTZ393134 QKB393134:QKD393134 QAF393134:QAH393134 PQJ393134:PQL393134 PGN393134:PGP393134 OWR393134:OWT393134 OMV393134:OMX393134 OCZ393134:ODB393134 NTD393134:NTF393134 NJH393134:NJJ393134 MZL393134:MZN393134 MPP393134:MPR393134 MFT393134:MFV393134 LVX393134:LVZ393134 LMB393134:LMD393134 LCF393134:LCH393134 KSJ393134:KSL393134 KIN393134:KIP393134 JYR393134:JYT393134 JOV393134:JOX393134 JEZ393134:JFB393134 IVD393134:IVF393134 ILH393134:ILJ393134 IBL393134:IBN393134 HRP393134:HRR393134 HHT393134:HHV393134 GXX393134:GXZ393134 GOB393134:GOD393134 GEF393134:GEH393134 FUJ393134:FUL393134 FKN393134:FKP393134 FAR393134:FAT393134 EQV393134:EQX393134 EGZ393134:EHB393134 DXD393134:DXF393134 DNH393134:DNJ393134 DDL393134:DDN393134 CTP393134:CTR393134 CJT393134:CJV393134 BZX393134:BZZ393134 BQB393134:BQD393134 BGF393134:BGH393134 AWJ393134:AWL393134 AMN393134:AMP393134 ACR393134:ACT393134 SV393134:SX393134 IZ393134:JB393134 D393134:F393134 WVL327598:WVN327598 WLP327598:WLR327598 WBT327598:WBV327598 VRX327598:VRZ327598 VIB327598:VID327598 UYF327598:UYH327598 UOJ327598:UOL327598 UEN327598:UEP327598 TUR327598:TUT327598 TKV327598:TKX327598 TAZ327598:TBB327598 SRD327598:SRF327598 SHH327598:SHJ327598 RXL327598:RXN327598 RNP327598:RNR327598 RDT327598:RDV327598 QTX327598:QTZ327598 QKB327598:QKD327598 QAF327598:QAH327598 PQJ327598:PQL327598 PGN327598:PGP327598 OWR327598:OWT327598 OMV327598:OMX327598 OCZ327598:ODB327598 NTD327598:NTF327598 NJH327598:NJJ327598 MZL327598:MZN327598 MPP327598:MPR327598 MFT327598:MFV327598 LVX327598:LVZ327598 LMB327598:LMD327598 LCF327598:LCH327598 KSJ327598:KSL327598 KIN327598:KIP327598 JYR327598:JYT327598 JOV327598:JOX327598 JEZ327598:JFB327598 IVD327598:IVF327598 ILH327598:ILJ327598 IBL327598:IBN327598 HRP327598:HRR327598 HHT327598:HHV327598 GXX327598:GXZ327598 GOB327598:GOD327598 GEF327598:GEH327598 FUJ327598:FUL327598 FKN327598:FKP327598 FAR327598:FAT327598 EQV327598:EQX327598 EGZ327598:EHB327598 DXD327598:DXF327598 DNH327598:DNJ327598 DDL327598:DDN327598 CTP327598:CTR327598 CJT327598:CJV327598 BZX327598:BZZ327598 BQB327598:BQD327598 BGF327598:BGH327598 AWJ327598:AWL327598 AMN327598:AMP327598 ACR327598:ACT327598 SV327598:SX327598 IZ327598:JB327598 D327598:F327598 WVL262062:WVN262062 WLP262062:WLR262062 WBT262062:WBV262062 VRX262062:VRZ262062 VIB262062:VID262062 UYF262062:UYH262062 UOJ262062:UOL262062 UEN262062:UEP262062 TUR262062:TUT262062 TKV262062:TKX262062 TAZ262062:TBB262062 SRD262062:SRF262062 SHH262062:SHJ262062 RXL262062:RXN262062 RNP262062:RNR262062 RDT262062:RDV262062 QTX262062:QTZ262062 QKB262062:QKD262062 QAF262062:QAH262062 PQJ262062:PQL262062 PGN262062:PGP262062 OWR262062:OWT262062 OMV262062:OMX262062 OCZ262062:ODB262062 NTD262062:NTF262062 NJH262062:NJJ262062 MZL262062:MZN262062 MPP262062:MPR262062 MFT262062:MFV262062 LVX262062:LVZ262062 LMB262062:LMD262062 LCF262062:LCH262062 KSJ262062:KSL262062 KIN262062:KIP262062 JYR262062:JYT262062 JOV262062:JOX262062 JEZ262062:JFB262062 IVD262062:IVF262062 ILH262062:ILJ262062 IBL262062:IBN262062 HRP262062:HRR262062 HHT262062:HHV262062 GXX262062:GXZ262062 GOB262062:GOD262062 GEF262062:GEH262062 FUJ262062:FUL262062 FKN262062:FKP262062 FAR262062:FAT262062 EQV262062:EQX262062 EGZ262062:EHB262062 DXD262062:DXF262062 DNH262062:DNJ262062 DDL262062:DDN262062 CTP262062:CTR262062 CJT262062:CJV262062 BZX262062:BZZ262062 BQB262062:BQD262062 BGF262062:BGH262062 AWJ262062:AWL262062 AMN262062:AMP262062 ACR262062:ACT262062 SV262062:SX262062 IZ262062:JB262062 D262062:F262062 WVL196526:WVN196526 WLP196526:WLR196526 WBT196526:WBV196526 VRX196526:VRZ196526 VIB196526:VID196526 UYF196526:UYH196526 UOJ196526:UOL196526 UEN196526:UEP196526 TUR196526:TUT196526 TKV196526:TKX196526 TAZ196526:TBB196526 SRD196526:SRF196526 SHH196526:SHJ196526 RXL196526:RXN196526 RNP196526:RNR196526 RDT196526:RDV196526 QTX196526:QTZ196526 QKB196526:QKD196526 QAF196526:QAH196526 PQJ196526:PQL196526 PGN196526:PGP196526 OWR196526:OWT196526 OMV196526:OMX196526 OCZ196526:ODB196526 NTD196526:NTF196526 NJH196526:NJJ196526 MZL196526:MZN196526 MPP196526:MPR196526 MFT196526:MFV196526 LVX196526:LVZ196526 LMB196526:LMD196526 LCF196526:LCH196526 KSJ196526:KSL196526 KIN196526:KIP196526 JYR196526:JYT196526 JOV196526:JOX196526 JEZ196526:JFB196526 IVD196526:IVF196526 ILH196526:ILJ196526 IBL196526:IBN196526 HRP196526:HRR196526 HHT196526:HHV196526 GXX196526:GXZ196526 GOB196526:GOD196526 GEF196526:GEH196526 FUJ196526:FUL196526 FKN196526:FKP196526 FAR196526:FAT196526 EQV196526:EQX196526 EGZ196526:EHB196526 DXD196526:DXF196526 DNH196526:DNJ196526 DDL196526:DDN196526 CTP196526:CTR196526 CJT196526:CJV196526 BZX196526:BZZ196526 BQB196526:BQD196526 BGF196526:BGH196526 AWJ196526:AWL196526 AMN196526:AMP196526 ACR196526:ACT196526 SV196526:SX196526 IZ196526:JB196526 D196526:F196526 WVL130990:WVN130990 WLP130990:WLR130990 WBT130990:WBV130990 VRX130990:VRZ130990 VIB130990:VID130990 UYF130990:UYH130990 UOJ130990:UOL130990 UEN130990:UEP130990 TUR130990:TUT130990 TKV130990:TKX130990 TAZ130990:TBB130990 SRD130990:SRF130990 SHH130990:SHJ130990 RXL130990:RXN130990 RNP130990:RNR130990 RDT130990:RDV130990 QTX130990:QTZ130990 QKB130990:QKD130990 QAF130990:QAH130990 PQJ130990:PQL130990 PGN130990:PGP130990 OWR130990:OWT130990 OMV130990:OMX130990 OCZ130990:ODB130990 NTD130990:NTF130990 NJH130990:NJJ130990 MZL130990:MZN130990 MPP130990:MPR130990 MFT130990:MFV130990 LVX130990:LVZ130990 LMB130990:LMD130990 LCF130990:LCH130990 KSJ130990:KSL130990 KIN130990:KIP130990 JYR130990:JYT130990 JOV130990:JOX130990 JEZ130990:JFB130990 IVD130990:IVF130990 ILH130990:ILJ130990 IBL130990:IBN130990 HRP130990:HRR130990 HHT130990:HHV130990 GXX130990:GXZ130990 GOB130990:GOD130990 GEF130990:GEH130990 FUJ130990:FUL130990 FKN130990:FKP130990 FAR130990:FAT130990 EQV130990:EQX130990 EGZ130990:EHB130990 DXD130990:DXF130990 DNH130990:DNJ130990 DDL130990:DDN130990 CTP130990:CTR130990 CJT130990:CJV130990 BZX130990:BZZ130990 BQB130990:BQD130990 BGF130990:BGH130990 AWJ130990:AWL130990 AMN130990:AMP130990 ACR130990:ACT130990 SV130990:SX130990 IZ130990:JB130990 D130990:F130990 WVL65454:WVN65454 WLP65454:WLR65454 WBT65454:WBV65454 VRX65454:VRZ65454 VIB65454:VID65454 UYF65454:UYH65454 UOJ65454:UOL65454 UEN65454:UEP65454 TUR65454:TUT65454 TKV65454:TKX65454 TAZ65454:TBB65454 SRD65454:SRF65454 SHH65454:SHJ65454 RXL65454:RXN65454 RNP65454:RNR65454 RDT65454:RDV65454 QTX65454:QTZ65454 QKB65454:QKD65454 QAF65454:QAH65454 PQJ65454:PQL65454 PGN65454:PGP65454 OWR65454:OWT65454 OMV65454:OMX65454 OCZ65454:ODB65454 NTD65454:NTF65454 NJH65454:NJJ65454 MZL65454:MZN65454 MPP65454:MPR65454 MFT65454:MFV65454 LVX65454:LVZ65454 LMB65454:LMD65454 LCF65454:LCH65454 KSJ65454:KSL65454 KIN65454:KIP65454 JYR65454:JYT65454 JOV65454:JOX65454 JEZ65454:JFB65454 IVD65454:IVF65454 ILH65454:ILJ65454 IBL65454:IBN65454 HRP65454:HRR65454 HHT65454:HHV65454 GXX65454:GXZ65454 GOB65454:GOD65454 GEF65454:GEH65454 FUJ65454:FUL65454 FKN65454:FKP65454 FAR65454:FAT65454 EQV65454:EQX65454 EGZ65454:EHB65454 DXD65454:DXF65454 DNH65454:DNJ65454 DDL65454:DDN65454 CTP65454:CTR65454 CJT65454:CJV65454 BZX65454:BZZ65454 BQB65454:BQD65454 BGF65454:BGH65454 AWJ65454:AWL65454 AMN65454:AMP65454 ACR65454:ACT65454 SV65454:SX65454 IZ65454:JB65454 D65454:F65454 WVL59:WVN61 WLP59:WLR61 WBT59:WBV61 VRX59:VRZ61 VIB59:VID61 UYF59:UYH61 UOJ59:UOL61 UEN59:UEP61 TUR59:TUT61 TKV59:TKX61 TAZ59:TBB61 SRD59:SRF61 SHH59:SHJ61 RXL59:RXN61 RNP59:RNR61 RDT59:RDV61 QTX59:QTZ61 QKB59:QKD61 QAF59:QAH61 PQJ59:PQL61 PGN59:PGP61 OWR59:OWT61 OMV59:OMX61 OCZ59:ODB61 NTD59:NTF61 NJH59:NJJ61 MZL59:MZN61 MPP59:MPR61 MFT59:MFV61 LVX59:LVZ61 LMB59:LMD61 LCF59:LCH61 KSJ59:KSL61 KIN59:KIP61 JYR59:JYT61 JOV59:JOX61 JEZ59:JFB61 IVD59:IVF61 ILH59:ILJ61 IBL59:IBN61 HRP59:HRR61 HHT59:HHV61 GXX59:GXZ61 GOB59:GOD61 GEF59:GEH61 FUJ59:FUL61 FKN59:FKP61 FAR59:FAT61 EQV59:EQX61 EGZ59:EHB61 DXD59:DXF61 DNH59:DNJ61 DDL59:DDN61 CTP59:CTR61 CJT59:CJV61 BZX59:BZZ61 BQB59:BQD61 BGF59:BGH61 AWJ59:AWL61 AMN59:AMP61 ACR59:ACT61 SV59:SX61 IZ59:JB61">
      <formula1>1</formula1>
      <formula2>9999</formula2>
    </dataValidation>
    <dataValidation allowBlank="1" showInputMessage="1" showErrorMessage="1" prompt="Capturar el número asignado por el municipio al oficio, a falta de este colocar &quot;s/n&quot;." sqref="WVN982913:WVV982913 WLR982913:WLZ982913 WBV982913:WCD982913 VRZ982913:VSH982913 VID982913:VIL982913 UYH982913:UYP982913 UOL982913:UOT982913 UEP982913:UEX982913 TUT982913:TVB982913 TKX982913:TLF982913 TBB982913:TBJ982913 SRF982913:SRN982913 SHJ982913:SHR982913 RXN982913:RXV982913 RNR982913:RNZ982913 RDV982913:RED982913 QTZ982913:QUH982913 QKD982913:QKL982913 QAH982913:QAP982913 PQL982913:PQT982913 PGP982913:PGX982913 OWT982913:OXB982913 OMX982913:ONF982913 ODB982913:ODJ982913 NTF982913:NTN982913 NJJ982913:NJR982913 MZN982913:MZV982913 MPR982913:MPZ982913 MFV982913:MGD982913 LVZ982913:LWH982913 LMD982913:LML982913 LCH982913:LCP982913 KSL982913:KST982913 KIP982913:KIX982913 JYT982913:JZB982913 JOX982913:JPF982913 JFB982913:JFJ982913 IVF982913:IVN982913 ILJ982913:ILR982913 IBN982913:IBV982913 HRR982913:HRZ982913 HHV982913:HID982913 GXZ982913:GYH982913 GOD982913:GOL982913 GEH982913:GEP982913 FUL982913:FUT982913 FKP982913:FKX982913 FAT982913:FBB982913 EQX982913:ERF982913 EHB982913:EHJ982913 DXF982913:DXN982913 DNJ982913:DNR982913 DDN982913:DDV982913 CTR982913:CTZ982913 CJV982913:CKD982913 BZZ982913:CAH982913 BQD982913:BQL982913 BGH982913:BGP982913 AWL982913:AWT982913 AMP982913:AMX982913 ACT982913:ADB982913 SX982913:TF982913 JB982913:JJ982913 F982913:N982913 WVN917377:WVV917377 WLR917377:WLZ917377 WBV917377:WCD917377 VRZ917377:VSH917377 VID917377:VIL917377 UYH917377:UYP917377 UOL917377:UOT917377 UEP917377:UEX917377 TUT917377:TVB917377 TKX917377:TLF917377 TBB917377:TBJ917377 SRF917377:SRN917377 SHJ917377:SHR917377 RXN917377:RXV917377 RNR917377:RNZ917377 RDV917377:RED917377 QTZ917377:QUH917377 QKD917377:QKL917377 QAH917377:QAP917377 PQL917377:PQT917377 PGP917377:PGX917377 OWT917377:OXB917377 OMX917377:ONF917377 ODB917377:ODJ917377 NTF917377:NTN917377 NJJ917377:NJR917377 MZN917377:MZV917377 MPR917377:MPZ917377 MFV917377:MGD917377 LVZ917377:LWH917377 LMD917377:LML917377 LCH917377:LCP917377 KSL917377:KST917377 KIP917377:KIX917377 JYT917377:JZB917377 JOX917377:JPF917377 JFB917377:JFJ917377 IVF917377:IVN917377 ILJ917377:ILR917377 IBN917377:IBV917377 HRR917377:HRZ917377 HHV917377:HID917377 GXZ917377:GYH917377 GOD917377:GOL917377 GEH917377:GEP917377 FUL917377:FUT917377 FKP917377:FKX917377 FAT917377:FBB917377 EQX917377:ERF917377 EHB917377:EHJ917377 DXF917377:DXN917377 DNJ917377:DNR917377 DDN917377:DDV917377 CTR917377:CTZ917377 CJV917377:CKD917377 BZZ917377:CAH917377 BQD917377:BQL917377 BGH917377:BGP917377 AWL917377:AWT917377 AMP917377:AMX917377 ACT917377:ADB917377 SX917377:TF917377 JB917377:JJ917377 F917377:N917377 WVN851841:WVV851841 WLR851841:WLZ851841 WBV851841:WCD851841 VRZ851841:VSH851841 VID851841:VIL851841 UYH851841:UYP851841 UOL851841:UOT851841 UEP851841:UEX851841 TUT851841:TVB851841 TKX851841:TLF851841 TBB851841:TBJ851841 SRF851841:SRN851841 SHJ851841:SHR851841 RXN851841:RXV851841 RNR851841:RNZ851841 RDV851841:RED851841 QTZ851841:QUH851841 QKD851841:QKL851841 QAH851841:QAP851841 PQL851841:PQT851841 PGP851841:PGX851841 OWT851841:OXB851841 OMX851841:ONF851841 ODB851841:ODJ851841 NTF851841:NTN851841 NJJ851841:NJR851841 MZN851841:MZV851841 MPR851841:MPZ851841 MFV851841:MGD851841 LVZ851841:LWH851841 LMD851841:LML851841 LCH851841:LCP851841 KSL851841:KST851841 KIP851841:KIX851841 JYT851841:JZB851841 JOX851841:JPF851841 JFB851841:JFJ851841 IVF851841:IVN851841 ILJ851841:ILR851841 IBN851841:IBV851841 HRR851841:HRZ851841 HHV851841:HID851841 GXZ851841:GYH851841 GOD851841:GOL851841 GEH851841:GEP851841 FUL851841:FUT851841 FKP851841:FKX851841 FAT851841:FBB851841 EQX851841:ERF851841 EHB851841:EHJ851841 DXF851841:DXN851841 DNJ851841:DNR851841 DDN851841:DDV851841 CTR851841:CTZ851841 CJV851841:CKD851841 BZZ851841:CAH851841 BQD851841:BQL851841 BGH851841:BGP851841 AWL851841:AWT851841 AMP851841:AMX851841 ACT851841:ADB851841 SX851841:TF851841 JB851841:JJ851841 F851841:N851841 WVN786305:WVV786305 WLR786305:WLZ786305 WBV786305:WCD786305 VRZ786305:VSH786305 VID786305:VIL786305 UYH786305:UYP786305 UOL786305:UOT786305 UEP786305:UEX786305 TUT786305:TVB786305 TKX786305:TLF786305 TBB786305:TBJ786305 SRF786305:SRN786305 SHJ786305:SHR786305 RXN786305:RXV786305 RNR786305:RNZ786305 RDV786305:RED786305 QTZ786305:QUH786305 QKD786305:QKL786305 QAH786305:QAP786305 PQL786305:PQT786305 PGP786305:PGX786305 OWT786305:OXB786305 OMX786305:ONF786305 ODB786305:ODJ786305 NTF786305:NTN786305 NJJ786305:NJR786305 MZN786305:MZV786305 MPR786305:MPZ786305 MFV786305:MGD786305 LVZ786305:LWH786305 LMD786305:LML786305 LCH786305:LCP786305 KSL786305:KST786305 KIP786305:KIX786305 JYT786305:JZB786305 JOX786305:JPF786305 JFB786305:JFJ786305 IVF786305:IVN786305 ILJ786305:ILR786305 IBN786305:IBV786305 HRR786305:HRZ786305 HHV786305:HID786305 GXZ786305:GYH786305 GOD786305:GOL786305 GEH786305:GEP786305 FUL786305:FUT786305 FKP786305:FKX786305 FAT786305:FBB786305 EQX786305:ERF786305 EHB786305:EHJ786305 DXF786305:DXN786305 DNJ786305:DNR786305 DDN786305:DDV786305 CTR786305:CTZ786305 CJV786305:CKD786305 BZZ786305:CAH786305 BQD786305:BQL786305 BGH786305:BGP786305 AWL786305:AWT786305 AMP786305:AMX786305 ACT786305:ADB786305 SX786305:TF786305 JB786305:JJ786305 F786305:N786305 WVN720769:WVV720769 WLR720769:WLZ720769 WBV720769:WCD720769 VRZ720769:VSH720769 VID720769:VIL720769 UYH720769:UYP720769 UOL720769:UOT720769 UEP720769:UEX720769 TUT720769:TVB720769 TKX720769:TLF720769 TBB720769:TBJ720769 SRF720769:SRN720769 SHJ720769:SHR720769 RXN720769:RXV720769 RNR720769:RNZ720769 RDV720769:RED720769 QTZ720769:QUH720769 QKD720769:QKL720769 QAH720769:QAP720769 PQL720769:PQT720769 PGP720769:PGX720769 OWT720769:OXB720769 OMX720769:ONF720769 ODB720769:ODJ720769 NTF720769:NTN720769 NJJ720769:NJR720769 MZN720769:MZV720769 MPR720769:MPZ720769 MFV720769:MGD720769 LVZ720769:LWH720769 LMD720769:LML720769 LCH720769:LCP720769 KSL720769:KST720769 KIP720769:KIX720769 JYT720769:JZB720769 JOX720769:JPF720769 JFB720769:JFJ720769 IVF720769:IVN720769 ILJ720769:ILR720769 IBN720769:IBV720769 HRR720769:HRZ720769 HHV720769:HID720769 GXZ720769:GYH720769 GOD720769:GOL720769 GEH720769:GEP720769 FUL720769:FUT720769 FKP720769:FKX720769 FAT720769:FBB720769 EQX720769:ERF720769 EHB720769:EHJ720769 DXF720769:DXN720769 DNJ720769:DNR720769 DDN720769:DDV720769 CTR720769:CTZ720769 CJV720769:CKD720769 BZZ720769:CAH720769 BQD720769:BQL720769 BGH720769:BGP720769 AWL720769:AWT720769 AMP720769:AMX720769 ACT720769:ADB720769 SX720769:TF720769 JB720769:JJ720769 F720769:N720769 WVN655233:WVV655233 WLR655233:WLZ655233 WBV655233:WCD655233 VRZ655233:VSH655233 VID655233:VIL655233 UYH655233:UYP655233 UOL655233:UOT655233 UEP655233:UEX655233 TUT655233:TVB655233 TKX655233:TLF655233 TBB655233:TBJ655233 SRF655233:SRN655233 SHJ655233:SHR655233 RXN655233:RXV655233 RNR655233:RNZ655233 RDV655233:RED655233 QTZ655233:QUH655233 QKD655233:QKL655233 QAH655233:QAP655233 PQL655233:PQT655233 PGP655233:PGX655233 OWT655233:OXB655233 OMX655233:ONF655233 ODB655233:ODJ655233 NTF655233:NTN655233 NJJ655233:NJR655233 MZN655233:MZV655233 MPR655233:MPZ655233 MFV655233:MGD655233 LVZ655233:LWH655233 LMD655233:LML655233 LCH655233:LCP655233 KSL655233:KST655233 KIP655233:KIX655233 JYT655233:JZB655233 JOX655233:JPF655233 JFB655233:JFJ655233 IVF655233:IVN655233 ILJ655233:ILR655233 IBN655233:IBV655233 HRR655233:HRZ655233 HHV655233:HID655233 GXZ655233:GYH655233 GOD655233:GOL655233 GEH655233:GEP655233 FUL655233:FUT655233 FKP655233:FKX655233 FAT655233:FBB655233 EQX655233:ERF655233 EHB655233:EHJ655233 DXF655233:DXN655233 DNJ655233:DNR655233 DDN655233:DDV655233 CTR655233:CTZ655233 CJV655233:CKD655233 BZZ655233:CAH655233 BQD655233:BQL655233 BGH655233:BGP655233 AWL655233:AWT655233 AMP655233:AMX655233 ACT655233:ADB655233 SX655233:TF655233 JB655233:JJ655233 F655233:N655233 WVN589697:WVV589697 WLR589697:WLZ589697 WBV589697:WCD589697 VRZ589697:VSH589697 VID589697:VIL589697 UYH589697:UYP589697 UOL589697:UOT589697 UEP589697:UEX589697 TUT589697:TVB589697 TKX589697:TLF589697 TBB589697:TBJ589697 SRF589697:SRN589697 SHJ589697:SHR589697 RXN589697:RXV589697 RNR589697:RNZ589697 RDV589697:RED589697 QTZ589697:QUH589697 QKD589697:QKL589697 QAH589697:QAP589697 PQL589697:PQT589697 PGP589697:PGX589697 OWT589697:OXB589697 OMX589697:ONF589697 ODB589697:ODJ589697 NTF589697:NTN589697 NJJ589697:NJR589697 MZN589697:MZV589697 MPR589697:MPZ589697 MFV589697:MGD589697 LVZ589697:LWH589697 LMD589697:LML589697 LCH589697:LCP589697 KSL589697:KST589697 KIP589697:KIX589697 JYT589697:JZB589697 JOX589697:JPF589697 JFB589697:JFJ589697 IVF589697:IVN589697 ILJ589697:ILR589697 IBN589697:IBV589697 HRR589697:HRZ589697 HHV589697:HID589697 GXZ589697:GYH589697 GOD589697:GOL589697 GEH589697:GEP589697 FUL589697:FUT589697 FKP589697:FKX589697 FAT589697:FBB589697 EQX589697:ERF589697 EHB589697:EHJ589697 DXF589697:DXN589697 DNJ589697:DNR589697 DDN589697:DDV589697 CTR589697:CTZ589697 CJV589697:CKD589697 BZZ589697:CAH589697 BQD589697:BQL589697 BGH589697:BGP589697 AWL589697:AWT589697 AMP589697:AMX589697 ACT589697:ADB589697 SX589697:TF589697 JB589697:JJ589697 F589697:N589697 WVN524161:WVV524161 WLR524161:WLZ524161 WBV524161:WCD524161 VRZ524161:VSH524161 VID524161:VIL524161 UYH524161:UYP524161 UOL524161:UOT524161 UEP524161:UEX524161 TUT524161:TVB524161 TKX524161:TLF524161 TBB524161:TBJ524161 SRF524161:SRN524161 SHJ524161:SHR524161 RXN524161:RXV524161 RNR524161:RNZ524161 RDV524161:RED524161 QTZ524161:QUH524161 QKD524161:QKL524161 QAH524161:QAP524161 PQL524161:PQT524161 PGP524161:PGX524161 OWT524161:OXB524161 OMX524161:ONF524161 ODB524161:ODJ524161 NTF524161:NTN524161 NJJ524161:NJR524161 MZN524161:MZV524161 MPR524161:MPZ524161 MFV524161:MGD524161 LVZ524161:LWH524161 LMD524161:LML524161 LCH524161:LCP524161 KSL524161:KST524161 KIP524161:KIX524161 JYT524161:JZB524161 JOX524161:JPF524161 JFB524161:JFJ524161 IVF524161:IVN524161 ILJ524161:ILR524161 IBN524161:IBV524161 HRR524161:HRZ524161 HHV524161:HID524161 GXZ524161:GYH524161 GOD524161:GOL524161 GEH524161:GEP524161 FUL524161:FUT524161 FKP524161:FKX524161 FAT524161:FBB524161 EQX524161:ERF524161 EHB524161:EHJ524161 DXF524161:DXN524161 DNJ524161:DNR524161 DDN524161:DDV524161 CTR524161:CTZ524161 CJV524161:CKD524161 BZZ524161:CAH524161 BQD524161:BQL524161 BGH524161:BGP524161 AWL524161:AWT524161 AMP524161:AMX524161 ACT524161:ADB524161 SX524161:TF524161 JB524161:JJ524161 F524161:N524161 WVN458625:WVV458625 WLR458625:WLZ458625 WBV458625:WCD458625 VRZ458625:VSH458625 VID458625:VIL458625 UYH458625:UYP458625 UOL458625:UOT458625 UEP458625:UEX458625 TUT458625:TVB458625 TKX458625:TLF458625 TBB458625:TBJ458625 SRF458625:SRN458625 SHJ458625:SHR458625 RXN458625:RXV458625 RNR458625:RNZ458625 RDV458625:RED458625 QTZ458625:QUH458625 QKD458625:QKL458625 QAH458625:QAP458625 PQL458625:PQT458625 PGP458625:PGX458625 OWT458625:OXB458625 OMX458625:ONF458625 ODB458625:ODJ458625 NTF458625:NTN458625 NJJ458625:NJR458625 MZN458625:MZV458625 MPR458625:MPZ458625 MFV458625:MGD458625 LVZ458625:LWH458625 LMD458625:LML458625 LCH458625:LCP458625 KSL458625:KST458625 KIP458625:KIX458625 JYT458625:JZB458625 JOX458625:JPF458625 JFB458625:JFJ458625 IVF458625:IVN458625 ILJ458625:ILR458625 IBN458625:IBV458625 HRR458625:HRZ458625 HHV458625:HID458625 GXZ458625:GYH458625 GOD458625:GOL458625 GEH458625:GEP458625 FUL458625:FUT458625 FKP458625:FKX458625 FAT458625:FBB458625 EQX458625:ERF458625 EHB458625:EHJ458625 DXF458625:DXN458625 DNJ458625:DNR458625 DDN458625:DDV458625 CTR458625:CTZ458625 CJV458625:CKD458625 BZZ458625:CAH458625 BQD458625:BQL458625 BGH458625:BGP458625 AWL458625:AWT458625 AMP458625:AMX458625 ACT458625:ADB458625 SX458625:TF458625 JB458625:JJ458625 F458625:N458625 WVN393089:WVV393089 WLR393089:WLZ393089 WBV393089:WCD393089 VRZ393089:VSH393089 VID393089:VIL393089 UYH393089:UYP393089 UOL393089:UOT393089 UEP393089:UEX393089 TUT393089:TVB393089 TKX393089:TLF393089 TBB393089:TBJ393089 SRF393089:SRN393089 SHJ393089:SHR393089 RXN393089:RXV393089 RNR393089:RNZ393089 RDV393089:RED393089 QTZ393089:QUH393089 QKD393089:QKL393089 QAH393089:QAP393089 PQL393089:PQT393089 PGP393089:PGX393089 OWT393089:OXB393089 OMX393089:ONF393089 ODB393089:ODJ393089 NTF393089:NTN393089 NJJ393089:NJR393089 MZN393089:MZV393089 MPR393089:MPZ393089 MFV393089:MGD393089 LVZ393089:LWH393089 LMD393089:LML393089 LCH393089:LCP393089 KSL393089:KST393089 KIP393089:KIX393089 JYT393089:JZB393089 JOX393089:JPF393089 JFB393089:JFJ393089 IVF393089:IVN393089 ILJ393089:ILR393089 IBN393089:IBV393089 HRR393089:HRZ393089 HHV393089:HID393089 GXZ393089:GYH393089 GOD393089:GOL393089 GEH393089:GEP393089 FUL393089:FUT393089 FKP393089:FKX393089 FAT393089:FBB393089 EQX393089:ERF393089 EHB393089:EHJ393089 DXF393089:DXN393089 DNJ393089:DNR393089 DDN393089:DDV393089 CTR393089:CTZ393089 CJV393089:CKD393089 BZZ393089:CAH393089 BQD393089:BQL393089 BGH393089:BGP393089 AWL393089:AWT393089 AMP393089:AMX393089 ACT393089:ADB393089 SX393089:TF393089 JB393089:JJ393089 F393089:N393089 WVN327553:WVV327553 WLR327553:WLZ327553 WBV327553:WCD327553 VRZ327553:VSH327553 VID327553:VIL327553 UYH327553:UYP327553 UOL327553:UOT327553 UEP327553:UEX327553 TUT327553:TVB327553 TKX327553:TLF327553 TBB327553:TBJ327553 SRF327553:SRN327553 SHJ327553:SHR327553 RXN327553:RXV327553 RNR327553:RNZ327553 RDV327553:RED327553 QTZ327553:QUH327553 QKD327553:QKL327553 QAH327553:QAP327553 PQL327553:PQT327553 PGP327553:PGX327553 OWT327553:OXB327553 OMX327553:ONF327553 ODB327553:ODJ327553 NTF327553:NTN327553 NJJ327553:NJR327553 MZN327553:MZV327553 MPR327553:MPZ327553 MFV327553:MGD327553 LVZ327553:LWH327553 LMD327553:LML327553 LCH327553:LCP327553 KSL327553:KST327553 KIP327553:KIX327553 JYT327553:JZB327553 JOX327553:JPF327553 JFB327553:JFJ327553 IVF327553:IVN327553 ILJ327553:ILR327553 IBN327553:IBV327553 HRR327553:HRZ327553 HHV327553:HID327553 GXZ327553:GYH327553 GOD327553:GOL327553 GEH327553:GEP327553 FUL327553:FUT327553 FKP327553:FKX327553 FAT327553:FBB327553 EQX327553:ERF327553 EHB327553:EHJ327553 DXF327553:DXN327553 DNJ327553:DNR327553 DDN327553:DDV327553 CTR327553:CTZ327553 CJV327553:CKD327553 BZZ327553:CAH327553 BQD327553:BQL327553 BGH327553:BGP327553 AWL327553:AWT327553 AMP327553:AMX327553 ACT327553:ADB327553 SX327553:TF327553 JB327553:JJ327553 F327553:N327553 WVN262017:WVV262017 WLR262017:WLZ262017 WBV262017:WCD262017 VRZ262017:VSH262017 VID262017:VIL262017 UYH262017:UYP262017 UOL262017:UOT262017 UEP262017:UEX262017 TUT262017:TVB262017 TKX262017:TLF262017 TBB262017:TBJ262017 SRF262017:SRN262017 SHJ262017:SHR262017 RXN262017:RXV262017 RNR262017:RNZ262017 RDV262017:RED262017 QTZ262017:QUH262017 QKD262017:QKL262017 QAH262017:QAP262017 PQL262017:PQT262017 PGP262017:PGX262017 OWT262017:OXB262017 OMX262017:ONF262017 ODB262017:ODJ262017 NTF262017:NTN262017 NJJ262017:NJR262017 MZN262017:MZV262017 MPR262017:MPZ262017 MFV262017:MGD262017 LVZ262017:LWH262017 LMD262017:LML262017 LCH262017:LCP262017 KSL262017:KST262017 KIP262017:KIX262017 JYT262017:JZB262017 JOX262017:JPF262017 JFB262017:JFJ262017 IVF262017:IVN262017 ILJ262017:ILR262017 IBN262017:IBV262017 HRR262017:HRZ262017 HHV262017:HID262017 GXZ262017:GYH262017 GOD262017:GOL262017 GEH262017:GEP262017 FUL262017:FUT262017 FKP262017:FKX262017 FAT262017:FBB262017 EQX262017:ERF262017 EHB262017:EHJ262017 DXF262017:DXN262017 DNJ262017:DNR262017 DDN262017:DDV262017 CTR262017:CTZ262017 CJV262017:CKD262017 BZZ262017:CAH262017 BQD262017:BQL262017 BGH262017:BGP262017 AWL262017:AWT262017 AMP262017:AMX262017 ACT262017:ADB262017 SX262017:TF262017 JB262017:JJ262017 F262017:N262017 WVN196481:WVV196481 WLR196481:WLZ196481 WBV196481:WCD196481 VRZ196481:VSH196481 VID196481:VIL196481 UYH196481:UYP196481 UOL196481:UOT196481 UEP196481:UEX196481 TUT196481:TVB196481 TKX196481:TLF196481 TBB196481:TBJ196481 SRF196481:SRN196481 SHJ196481:SHR196481 RXN196481:RXV196481 RNR196481:RNZ196481 RDV196481:RED196481 QTZ196481:QUH196481 QKD196481:QKL196481 QAH196481:QAP196481 PQL196481:PQT196481 PGP196481:PGX196481 OWT196481:OXB196481 OMX196481:ONF196481 ODB196481:ODJ196481 NTF196481:NTN196481 NJJ196481:NJR196481 MZN196481:MZV196481 MPR196481:MPZ196481 MFV196481:MGD196481 LVZ196481:LWH196481 LMD196481:LML196481 LCH196481:LCP196481 KSL196481:KST196481 KIP196481:KIX196481 JYT196481:JZB196481 JOX196481:JPF196481 JFB196481:JFJ196481 IVF196481:IVN196481 ILJ196481:ILR196481 IBN196481:IBV196481 HRR196481:HRZ196481 HHV196481:HID196481 GXZ196481:GYH196481 GOD196481:GOL196481 GEH196481:GEP196481 FUL196481:FUT196481 FKP196481:FKX196481 FAT196481:FBB196481 EQX196481:ERF196481 EHB196481:EHJ196481 DXF196481:DXN196481 DNJ196481:DNR196481 DDN196481:DDV196481 CTR196481:CTZ196481 CJV196481:CKD196481 BZZ196481:CAH196481 BQD196481:BQL196481 BGH196481:BGP196481 AWL196481:AWT196481 AMP196481:AMX196481 ACT196481:ADB196481 SX196481:TF196481 JB196481:JJ196481 F196481:N196481 WVN130945:WVV130945 WLR130945:WLZ130945 WBV130945:WCD130945 VRZ130945:VSH130945 VID130945:VIL130945 UYH130945:UYP130945 UOL130945:UOT130945 UEP130945:UEX130945 TUT130945:TVB130945 TKX130945:TLF130945 TBB130945:TBJ130945 SRF130945:SRN130945 SHJ130945:SHR130945 RXN130945:RXV130945 RNR130945:RNZ130945 RDV130945:RED130945 QTZ130945:QUH130945 QKD130945:QKL130945 QAH130945:QAP130945 PQL130945:PQT130945 PGP130945:PGX130945 OWT130945:OXB130945 OMX130945:ONF130945 ODB130945:ODJ130945 NTF130945:NTN130945 NJJ130945:NJR130945 MZN130945:MZV130945 MPR130945:MPZ130945 MFV130945:MGD130945 LVZ130945:LWH130945 LMD130945:LML130945 LCH130945:LCP130945 KSL130945:KST130945 KIP130945:KIX130945 JYT130945:JZB130945 JOX130945:JPF130945 JFB130945:JFJ130945 IVF130945:IVN130945 ILJ130945:ILR130945 IBN130945:IBV130945 HRR130945:HRZ130945 HHV130945:HID130945 GXZ130945:GYH130945 GOD130945:GOL130945 GEH130945:GEP130945 FUL130945:FUT130945 FKP130945:FKX130945 FAT130945:FBB130945 EQX130945:ERF130945 EHB130945:EHJ130945 DXF130945:DXN130945 DNJ130945:DNR130945 DDN130945:DDV130945 CTR130945:CTZ130945 CJV130945:CKD130945 BZZ130945:CAH130945 BQD130945:BQL130945 BGH130945:BGP130945 AWL130945:AWT130945 AMP130945:AMX130945 ACT130945:ADB130945 SX130945:TF130945 JB130945:JJ130945 F130945:N130945 WVN65409:WVV65409 WLR65409:WLZ65409 WBV65409:WCD65409 VRZ65409:VSH65409 VID65409:VIL65409 UYH65409:UYP65409 UOL65409:UOT65409 UEP65409:UEX65409 TUT65409:TVB65409 TKX65409:TLF65409 TBB65409:TBJ65409 SRF65409:SRN65409 SHJ65409:SHR65409 RXN65409:RXV65409 RNR65409:RNZ65409 RDV65409:RED65409 QTZ65409:QUH65409 QKD65409:QKL65409 QAH65409:QAP65409 PQL65409:PQT65409 PGP65409:PGX65409 OWT65409:OXB65409 OMX65409:ONF65409 ODB65409:ODJ65409 NTF65409:NTN65409 NJJ65409:NJR65409 MZN65409:MZV65409 MPR65409:MPZ65409 MFV65409:MGD65409 LVZ65409:LWH65409 LMD65409:LML65409 LCH65409:LCP65409 KSL65409:KST65409 KIP65409:KIX65409 JYT65409:JZB65409 JOX65409:JPF65409 JFB65409:JFJ65409 IVF65409:IVN65409 ILJ65409:ILR65409 IBN65409:IBV65409 HRR65409:HRZ65409 HHV65409:HID65409 GXZ65409:GYH65409 GOD65409:GOL65409 GEH65409:GEP65409 FUL65409:FUT65409 FKP65409:FKX65409 FAT65409:FBB65409 EQX65409:ERF65409 EHB65409:EHJ65409 DXF65409:DXN65409 DNJ65409:DNR65409 DDN65409:DDV65409 CTR65409:CTZ65409 CJV65409:CKD65409 BZZ65409:CAH65409 BQD65409:BQL65409 BGH65409:BGP65409 AWL65409:AWT65409 AMP65409:AMX65409 ACT65409:ADB65409 SX65409:TF65409 JB65409:JJ65409 F65409:N65409 WVN16:WVV16 WLR16:WLZ16 WBV16:WCD16 VRZ16:VSH16 VID16:VIL16 UYH16:UYP16 UOL16:UOT16 UEP16:UEX16 TUT16:TVB16 TKX16:TLF16 TBB16:TBJ16 SRF16:SRN16 SHJ16:SHR16 RXN16:RXV16 RNR16:RNZ16 RDV16:RED16 QTZ16:QUH16 QKD16:QKL16 QAH16:QAP16 PQL16:PQT16 PGP16:PGX16 OWT16:OXB16 OMX16:ONF16 ODB16:ODJ16 NTF16:NTN16 NJJ16:NJR16 MZN16:MZV16 MPR16:MPZ16 MFV16:MGD16 LVZ16:LWH16 LMD16:LML16 LCH16:LCP16 KSL16:KST16 KIP16:KIX16 JYT16:JZB16 JOX16:JPF16 JFB16:JFJ16 IVF16:IVN16 ILJ16:ILR16 IBN16:IBV16 HRR16:HRZ16 HHV16:HID16 GXZ16:GYH16 GOD16:GOL16 GEH16:GEP16 FUL16:FUT16 FKP16:FKX16 FAT16:FBB16 EQX16:ERF16 EHB16:EHJ16 DXF16:DXN16 DNJ16:DNR16 DDN16:DDV16 CTR16:CTZ16 CJV16:CKD16 BZZ16:CAH16 BQD16:BQL16 BGH16:BGP16 AWL16:AWT16 AMP16:AMX16 ACT16:ADB16 SX16:TF16 JB16:JJ16"/>
    <dataValidation type="date" operator="greaterThan" allowBlank="1" showInputMessage="1" showErrorMessage="1" errorTitle="Fecha del oficio del municipio" error="El dato ingresado no corresponde a una fecha" prompt="Ingresar la fecha del oficio del municipio." sqref="WVO982915:WVV982915 WLS982915:WLZ982915 WBW982915:WCD982915 VSA982915:VSH982915 VIE982915:VIL982915 UYI982915:UYP982915 UOM982915:UOT982915 UEQ982915:UEX982915 TUU982915:TVB982915 TKY982915:TLF982915 TBC982915:TBJ982915 SRG982915:SRN982915 SHK982915:SHR982915 RXO982915:RXV982915 RNS982915:RNZ982915 RDW982915:RED982915 QUA982915:QUH982915 QKE982915:QKL982915 QAI982915:QAP982915 PQM982915:PQT982915 PGQ982915:PGX982915 OWU982915:OXB982915 OMY982915:ONF982915 ODC982915:ODJ982915 NTG982915:NTN982915 NJK982915:NJR982915 MZO982915:MZV982915 MPS982915:MPZ982915 MFW982915:MGD982915 LWA982915:LWH982915 LME982915:LML982915 LCI982915:LCP982915 KSM982915:KST982915 KIQ982915:KIX982915 JYU982915:JZB982915 JOY982915:JPF982915 JFC982915:JFJ982915 IVG982915:IVN982915 ILK982915:ILR982915 IBO982915:IBV982915 HRS982915:HRZ982915 HHW982915:HID982915 GYA982915:GYH982915 GOE982915:GOL982915 GEI982915:GEP982915 FUM982915:FUT982915 FKQ982915:FKX982915 FAU982915:FBB982915 EQY982915:ERF982915 EHC982915:EHJ982915 DXG982915:DXN982915 DNK982915:DNR982915 DDO982915:DDV982915 CTS982915:CTZ982915 CJW982915:CKD982915 CAA982915:CAH982915 BQE982915:BQL982915 BGI982915:BGP982915 AWM982915:AWT982915 AMQ982915:AMX982915 ACU982915:ADB982915 SY982915:TF982915 JC982915:JJ982915 G982915:N982915 WVO917379:WVV917379 WLS917379:WLZ917379 WBW917379:WCD917379 VSA917379:VSH917379 VIE917379:VIL917379 UYI917379:UYP917379 UOM917379:UOT917379 UEQ917379:UEX917379 TUU917379:TVB917379 TKY917379:TLF917379 TBC917379:TBJ917379 SRG917379:SRN917379 SHK917379:SHR917379 RXO917379:RXV917379 RNS917379:RNZ917379 RDW917379:RED917379 QUA917379:QUH917379 QKE917379:QKL917379 QAI917379:QAP917379 PQM917379:PQT917379 PGQ917379:PGX917379 OWU917379:OXB917379 OMY917379:ONF917379 ODC917379:ODJ917379 NTG917379:NTN917379 NJK917379:NJR917379 MZO917379:MZV917379 MPS917379:MPZ917379 MFW917379:MGD917379 LWA917379:LWH917379 LME917379:LML917379 LCI917379:LCP917379 KSM917379:KST917379 KIQ917379:KIX917379 JYU917379:JZB917379 JOY917379:JPF917379 JFC917379:JFJ917379 IVG917379:IVN917379 ILK917379:ILR917379 IBO917379:IBV917379 HRS917379:HRZ917379 HHW917379:HID917379 GYA917379:GYH917379 GOE917379:GOL917379 GEI917379:GEP917379 FUM917379:FUT917379 FKQ917379:FKX917379 FAU917379:FBB917379 EQY917379:ERF917379 EHC917379:EHJ917379 DXG917379:DXN917379 DNK917379:DNR917379 DDO917379:DDV917379 CTS917379:CTZ917379 CJW917379:CKD917379 CAA917379:CAH917379 BQE917379:BQL917379 BGI917379:BGP917379 AWM917379:AWT917379 AMQ917379:AMX917379 ACU917379:ADB917379 SY917379:TF917379 JC917379:JJ917379 G917379:N917379 WVO851843:WVV851843 WLS851843:WLZ851843 WBW851843:WCD851843 VSA851843:VSH851843 VIE851843:VIL851843 UYI851843:UYP851843 UOM851843:UOT851843 UEQ851843:UEX851843 TUU851843:TVB851843 TKY851843:TLF851843 TBC851843:TBJ851843 SRG851843:SRN851843 SHK851843:SHR851843 RXO851843:RXV851843 RNS851843:RNZ851843 RDW851843:RED851843 QUA851843:QUH851843 QKE851843:QKL851843 QAI851843:QAP851843 PQM851843:PQT851843 PGQ851843:PGX851843 OWU851843:OXB851843 OMY851843:ONF851843 ODC851843:ODJ851843 NTG851843:NTN851843 NJK851843:NJR851843 MZO851843:MZV851843 MPS851843:MPZ851843 MFW851843:MGD851843 LWA851843:LWH851843 LME851843:LML851843 LCI851843:LCP851843 KSM851843:KST851843 KIQ851843:KIX851843 JYU851843:JZB851843 JOY851843:JPF851843 JFC851843:JFJ851843 IVG851843:IVN851843 ILK851843:ILR851843 IBO851843:IBV851843 HRS851843:HRZ851843 HHW851843:HID851843 GYA851843:GYH851843 GOE851843:GOL851843 GEI851843:GEP851843 FUM851843:FUT851843 FKQ851843:FKX851843 FAU851843:FBB851843 EQY851843:ERF851843 EHC851843:EHJ851843 DXG851843:DXN851843 DNK851843:DNR851843 DDO851843:DDV851843 CTS851843:CTZ851843 CJW851843:CKD851843 CAA851843:CAH851843 BQE851843:BQL851843 BGI851843:BGP851843 AWM851843:AWT851843 AMQ851843:AMX851843 ACU851843:ADB851843 SY851843:TF851843 JC851843:JJ851843 G851843:N851843 WVO786307:WVV786307 WLS786307:WLZ786307 WBW786307:WCD786307 VSA786307:VSH786307 VIE786307:VIL786307 UYI786307:UYP786307 UOM786307:UOT786307 UEQ786307:UEX786307 TUU786307:TVB786307 TKY786307:TLF786307 TBC786307:TBJ786307 SRG786307:SRN786307 SHK786307:SHR786307 RXO786307:RXV786307 RNS786307:RNZ786307 RDW786307:RED786307 QUA786307:QUH786307 QKE786307:QKL786307 QAI786307:QAP786307 PQM786307:PQT786307 PGQ786307:PGX786307 OWU786307:OXB786307 OMY786307:ONF786307 ODC786307:ODJ786307 NTG786307:NTN786307 NJK786307:NJR786307 MZO786307:MZV786307 MPS786307:MPZ786307 MFW786307:MGD786307 LWA786307:LWH786307 LME786307:LML786307 LCI786307:LCP786307 KSM786307:KST786307 KIQ786307:KIX786307 JYU786307:JZB786307 JOY786307:JPF786307 JFC786307:JFJ786307 IVG786307:IVN786307 ILK786307:ILR786307 IBO786307:IBV786307 HRS786307:HRZ786307 HHW786307:HID786307 GYA786307:GYH786307 GOE786307:GOL786307 GEI786307:GEP786307 FUM786307:FUT786307 FKQ786307:FKX786307 FAU786307:FBB786307 EQY786307:ERF786307 EHC786307:EHJ786307 DXG786307:DXN786307 DNK786307:DNR786307 DDO786307:DDV786307 CTS786307:CTZ786307 CJW786307:CKD786307 CAA786307:CAH786307 BQE786307:BQL786307 BGI786307:BGP786307 AWM786307:AWT786307 AMQ786307:AMX786307 ACU786307:ADB786307 SY786307:TF786307 JC786307:JJ786307 G786307:N786307 WVO720771:WVV720771 WLS720771:WLZ720771 WBW720771:WCD720771 VSA720771:VSH720771 VIE720771:VIL720771 UYI720771:UYP720771 UOM720771:UOT720771 UEQ720771:UEX720771 TUU720771:TVB720771 TKY720771:TLF720771 TBC720771:TBJ720771 SRG720771:SRN720771 SHK720771:SHR720771 RXO720771:RXV720771 RNS720771:RNZ720771 RDW720771:RED720771 QUA720771:QUH720771 QKE720771:QKL720771 QAI720771:QAP720771 PQM720771:PQT720771 PGQ720771:PGX720771 OWU720771:OXB720771 OMY720771:ONF720771 ODC720771:ODJ720771 NTG720771:NTN720771 NJK720771:NJR720771 MZO720771:MZV720771 MPS720771:MPZ720771 MFW720771:MGD720771 LWA720771:LWH720771 LME720771:LML720771 LCI720771:LCP720771 KSM720771:KST720771 KIQ720771:KIX720771 JYU720771:JZB720771 JOY720771:JPF720771 JFC720771:JFJ720771 IVG720771:IVN720771 ILK720771:ILR720771 IBO720771:IBV720771 HRS720771:HRZ720771 HHW720771:HID720771 GYA720771:GYH720771 GOE720771:GOL720771 GEI720771:GEP720771 FUM720771:FUT720771 FKQ720771:FKX720771 FAU720771:FBB720771 EQY720771:ERF720771 EHC720771:EHJ720771 DXG720771:DXN720771 DNK720771:DNR720771 DDO720771:DDV720771 CTS720771:CTZ720771 CJW720771:CKD720771 CAA720771:CAH720771 BQE720771:BQL720771 BGI720771:BGP720771 AWM720771:AWT720771 AMQ720771:AMX720771 ACU720771:ADB720771 SY720771:TF720771 JC720771:JJ720771 G720771:N720771 WVO655235:WVV655235 WLS655235:WLZ655235 WBW655235:WCD655235 VSA655235:VSH655235 VIE655235:VIL655235 UYI655235:UYP655235 UOM655235:UOT655235 UEQ655235:UEX655235 TUU655235:TVB655235 TKY655235:TLF655235 TBC655235:TBJ655235 SRG655235:SRN655235 SHK655235:SHR655235 RXO655235:RXV655235 RNS655235:RNZ655235 RDW655235:RED655235 QUA655235:QUH655235 QKE655235:QKL655235 QAI655235:QAP655235 PQM655235:PQT655235 PGQ655235:PGX655235 OWU655235:OXB655235 OMY655235:ONF655235 ODC655235:ODJ655235 NTG655235:NTN655235 NJK655235:NJR655235 MZO655235:MZV655235 MPS655235:MPZ655235 MFW655235:MGD655235 LWA655235:LWH655235 LME655235:LML655235 LCI655235:LCP655235 KSM655235:KST655235 KIQ655235:KIX655235 JYU655235:JZB655235 JOY655235:JPF655235 JFC655235:JFJ655235 IVG655235:IVN655235 ILK655235:ILR655235 IBO655235:IBV655235 HRS655235:HRZ655235 HHW655235:HID655235 GYA655235:GYH655235 GOE655235:GOL655235 GEI655235:GEP655235 FUM655235:FUT655235 FKQ655235:FKX655235 FAU655235:FBB655235 EQY655235:ERF655235 EHC655235:EHJ655235 DXG655235:DXN655235 DNK655235:DNR655235 DDO655235:DDV655235 CTS655235:CTZ655235 CJW655235:CKD655235 CAA655235:CAH655235 BQE655235:BQL655235 BGI655235:BGP655235 AWM655235:AWT655235 AMQ655235:AMX655235 ACU655235:ADB655235 SY655235:TF655235 JC655235:JJ655235 G655235:N655235 WVO589699:WVV589699 WLS589699:WLZ589699 WBW589699:WCD589699 VSA589699:VSH589699 VIE589699:VIL589699 UYI589699:UYP589699 UOM589699:UOT589699 UEQ589699:UEX589699 TUU589699:TVB589699 TKY589699:TLF589699 TBC589699:TBJ589699 SRG589699:SRN589699 SHK589699:SHR589699 RXO589699:RXV589699 RNS589699:RNZ589699 RDW589699:RED589699 QUA589699:QUH589699 QKE589699:QKL589699 QAI589699:QAP589699 PQM589699:PQT589699 PGQ589699:PGX589699 OWU589699:OXB589699 OMY589699:ONF589699 ODC589699:ODJ589699 NTG589699:NTN589699 NJK589699:NJR589699 MZO589699:MZV589699 MPS589699:MPZ589699 MFW589699:MGD589699 LWA589699:LWH589699 LME589699:LML589699 LCI589699:LCP589699 KSM589699:KST589699 KIQ589699:KIX589699 JYU589699:JZB589699 JOY589699:JPF589699 JFC589699:JFJ589699 IVG589699:IVN589699 ILK589699:ILR589699 IBO589699:IBV589699 HRS589699:HRZ589699 HHW589699:HID589699 GYA589699:GYH589699 GOE589699:GOL589699 GEI589699:GEP589699 FUM589699:FUT589699 FKQ589699:FKX589699 FAU589699:FBB589699 EQY589699:ERF589699 EHC589699:EHJ589699 DXG589699:DXN589699 DNK589699:DNR589699 DDO589699:DDV589699 CTS589699:CTZ589699 CJW589699:CKD589699 CAA589699:CAH589699 BQE589699:BQL589699 BGI589699:BGP589699 AWM589699:AWT589699 AMQ589699:AMX589699 ACU589699:ADB589699 SY589699:TF589699 JC589699:JJ589699 G589699:N589699 WVO524163:WVV524163 WLS524163:WLZ524163 WBW524163:WCD524163 VSA524163:VSH524163 VIE524163:VIL524163 UYI524163:UYP524163 UOM524163:UOT524163 UEQ524163:UEX524163 TUU524163:TVB524163 TKY524163:TLF524163 TBC524163:TBJ524163 SRG524163:SRN524163 SHK524163:SHR524163 RXO524163:RXV524163 RNS524163:RNZ524163 RDW524163:RED524163 QUA524163:QUH524163 QKE524163:QKL524163 QAI524163:QAP524163 PQM524163:PQT524163 PGQ524163:PGX524163 OWU524163:OXB524163 OMY524163:ONF524163 ODC524163:ODJ524163 NTG524163:NTN524163 NJK524163:NJR524163 MZO524163:MZV524163 MPS524163:MPZ524163 MFW524163:MGD524163 LWA524163:LWH524163 LME524163:LML524163 LCI524163:LCP524163 KSM524163:KST524163 KIQ524163:KIX524163 JYU524163:JZB524163 JOY524163:JPF524163 JFC524163:JFJ524163 IVG524163:IVN524163 ILK524163:ILR524163 IBO524163:IBV524163 HRS524163:HRZ524163 HHW524163:HID524163 GYA524163:GYH524163 GOE524163:GOL524163 GEI524163:GEP524163 FUM524163:FUT524163 FKQ524163:FKX524163 FAU524163:FBB524163 EQY524163:ERF524163 EHC524163:EHJ524163 DXG524163:DXN524163 DNK524163:DNR524163 DDO524163:DDV524163 CTS524163:CTZ524163 CJW524163:CKD524163 CAA524163:CAH524163 BQE524163:BQL524163 BGI524163:BGP524163 AWM524163:AWT524163 AMQ524163:AMX524163 ACU524163:ADB524163 SY524163:TF524163 JC524163:JJ524163 G524163:N524163 WVO458627:WVV458627 WLS458627:WLZ458627 WBW458627:WCD458627 VSA458627:VSH458627 VIE458627:VIL458627 UYI458627:UYP458627 UOM458627:UOT458627 UEQ458627:UEX458627 TUU458627:TVB458627 TKY458627:TLF458627 TBC458627:TBJ458627 SRG458627:SRN458627 SHK458627:SHR458627 RXO458627:RXV458627 RNS458627:RNZ458627 RDW458627:RED458627 QUA458627:QUH458627 QKE458627:QKL458627 QAI458627:QAP458627 PQM458627:PQT458627 PGQ458627:PGX458627 OWU458627:OXB458627 OMY458627:ONF458627 ODC458627:ODJ458627 NTG458627:NTN458627 NJK458627:NJR458627 MZO458627:MZV458627 MPS458627:MPZ458627 MFW458627:MGD458627 LWA458627:LWH458627 LME458627:LML458627 LCI458627:LCP458627 KSM458627:KST458627 KIQ458627:KIX458627 JYU458627:JZB458627 JOY458627:JPF458627 JFC458627:JFJ458627 IVG458627:IVN458627 ILK458627:ILR458627 IBO458627:IBV458627 HRS458627:HRZ458627 HHW458627:HID458627 GYA458627:GYH458627 GOE458627:GOL458627 GEI458627:GEP458627 FUM458627:FUT458627 FKQ458627:FKX458627 FAU458627:FBB458627 EQY458627:ERF458627 EHC458627:EHJ458627 DXG458627:DXN458627 DNK458627:DNR458627 DDO458627:DDV458627 CTS458627:CTZ458627 CJW458627:CKD458627 CAA458627:CAH458627 BQE458627:BQL458627 BGI458627:BGP458627 AWM458627:AWT458627 AMQ458627:AMX458627 ACU458627:ADB458627 SY458627:TF458627 JC458627:JJ458627 G458627:N458627 WVO393091:WVV393091 WLS393091:WLZ393091 WBW393091:WCD393091 VSA393091:VSH393091 VIE393091:VIL393091 UYI393091:UYP393091 UOM393091:UOT393091 UEQ393091:UEX393091 TUU393091:TVB393091 TKY393091:TLF393091 TBC393091:TBJ393091 SRG393091:SRN393091 SHK393091:SHR393091 RXO393091:RXV393091 RNS393091:RNZ393091 RDW393091:RED393091 QUA393091:QUH393091 QKE393091:QKL393091 QAI393091:QAP393091 PQM393091:PQT393091 PGQ393091:PGX393091 OWU393091:OXB393091 OMY393091:ONF393091 ODC393091:ODJ393091 NTG393091:NTN393091 NJK393091:NJR393091 MZO393091:MZV393091 MPS393091:MPZ393091 MFW393091:MGD393091 LWA393091:LWH393091 LME393091:LML393091 LCI393091:LCP393091 KSM393091:KST393091 KIQ393091:KIX393091 JYU393091:JZB393091 JOY393091:JPF393091 JFC393091:JFJ393091 IVG393091:IVN393091 ILK393091:ILR393091 IBO393091:IBV393091 HRS393091:HRZ393091 HHW393091:HID393091 GYA393091:GYH393091 GOE393091:GOL393091 GEI393091:GEP393091 FUM393091:FUT393091 FKQ393091:FKX393091 FAU393091:FBB393091 EQY393091:ERF393091 EHC393091:EHJ393091 DXG393091:DXN393091 DNK393091:DNR393091 DDO393091:DDV393091 CTS393091:CTZ393091 CJW393091:CKD393091 CAA393091:CAH393091 BQE393091:BQL393091 BGI393091:BGP393091 AWM393091:AWT393091 AMQ393091:AMX393091 ACU393091:ADB393091 SY393091:TF393091 JC393091:JJ393091 G393091:N393091 WVO327555:WVV327555 WLS327555:WLZ327555 WBW327555:WCD327555 VSA327555:VSH327555 VIE327555:VIL327555 UYI327555:UYP327555 UOM327555:UOT327555 UEQ327555:UEX327555 TUU327555:TVB327555 TKY327555:TLF327555 TBC327555:TBJ327555 SRG327555:SRN327555 SHK327555:SHR327555 RXO327555:RXV327555 RNS327555:RNZ327555 RDW327555:RED327555 QUA327555:QUH327555 QKE327555:QKL327555 QAI327555:QAP327555 PQM327555:PQT327555 PGQ327555:PGX327555 OWU327555:OXB327555 OMY327555:ONF327555 ODC327555:ODJ327555 NTG327555:NTN327555 NJK327555:NJR327555 MZO327555:MZV327555 MPS327555:MPZ327555 MFW327555:MGD327555 LWA327555:LWH327555 LME327555:LML327555 LCI327555:LCP327555 KSM327555:KST327555 KIQ327555:KIX327555 JYU327555:JZB327555 JOY327555:JPF327555 JFC327555:JFJ327555 IVG327555:IVN327555 ILK327555:ILR327555 IBO327555:IBV327555 HRS327555:HRZ327555 HHW327555:HID327555 GYA327555:GYH327555 GOE327555:GOL327555 GEI327555:GEP327555 FUM327555:FUT327555 FKQ327555:FKX327555 FAU327555:FBB327555 EQY327555:ERF327555 EHC327555:EHJ327555 DXG327555:DXN327555 DNK327555:DNR327555 DDO327555:DDV327555 CTS327555:CTZ327555 CJW327555:CKD327555 CAA327555:CAH327555 BQE327555:BQL327555 BGI327555:BGP327555 AWM327555:AWT327555 AMQ327555:AMX327555 ACU327555:ADB327555 SY327555:TF327555 JC327555:JJ327555 G327555:N327555 WVO262019:WVV262019 WLS262019:WLZ262019 WBW262019:WCD262019 VSA262019:VSH262019 VIE262019:VIL262019 UYI262019:UYP262019 UOM262019:UOT262019 UEQ262019:UEX262019 TUU262019:TVB262019 TKY262019:TLF262019 TBC262019:TBJ262019 SRG262019:SRN262019 SHK262019:SHR262019 RXO262019:RXV262019 RNS262019:RNZ262019 RDW262019:RED262019 QUA262019:QUH262019 QKE262019:QKL262019 QAI262019:QAP262019 PQM262019:PQT262019 PGQ262019:PGX262019 OWU262019:OXB262019 OMY262019:ONF262019 ODC262019:ODJ262019 NTG262019:NTN262019 NJK262019:NJR262019 MZO262019:MZV262019 MPS262019:MPZ262019 MFW262019:MGD262019 LWA262019:LWH262019 LME262019:LML262019 LCI262019:LCP262019 KSM262019:KST262019 KIQ262019:KIX262019 JYU262019:JZB262019 JOY262019:JPF262019 JFC262019:JFJ262019 IVG262019:IVN262019 ILK262019:ILR262019 IBO262019:IBV262019 HRS262019:HRZ262019 HHW262019:HID262019 GYA262019:GYH262019 GOE262019:GOL262019 GEI262019:GEP262019 FUM262019:FUT262019 FKQ262019:FKX262019 FAU262019:FBB262019 EQY262019:ERF262019 EHC262019:EHJ262019 DXG262019:DXN262019 DNK262019:DNR262019 DDO262019:DDV262019 CTS262019:CTZ262019 CJW262019:CKD262019 CAA262019:CAH262019 BQE262019:BQL262019 BGI262019:BGP262019 AWM262019:AWT262019 AMQ262019:AMX262019 ACU262019:ADB262019 SY262019:TF262019 JC262019:JJ262019 G262019:N262019 WVO196483:WVV196483 WLS196483:WLZ196483 WBW196483:WCD196483 VSA196483:VSH196483 VIE196483:VIL196483 UYI196483:UYP196483 UOM196483:UOT196483 UEQ196483:UEX196483 TUU196483:TVB196483 TKY196483:TLF196483 TBC196483:TBJ196483 SRG196483:SRN196483 SHK196483:SHR196483 RXO196483:RXV196483 RNS196483:RNZ196483 RDW196483:RED196483 QUA196483:QUH196483 QKE196483:QKL196483 QAI196483:QAP196483 PQM196483:PQT196483 PGQ196483:PGX196483 OWU196483:OXB196483 OMY196483:ONF196483 ODC196483:ODJ196483 NTG196483:NTN196483 NJK196483:NJR196483 MZO196483:MZV196483 MPS196483:MPZ196483 MFW196483:MGD196483 LWA196483:LWH196483 LME196483:LML196483 LCI196483:LCP196483 KSM196483:KST196483 KIQ196483:KIX196483 JYU196483:JZB196483 JOY196483:JPF196483 JFC196483:JFJ196483 IVG196483:IVN196483 ILK196483:ILR196483 IBO196483:IBV196483 HRS196483:HRZ196483 HHW196483:HID196483 GYA196483:GYH196483 GOE196483:GOL196483 GEI196483:GEP196483 FUM196483:FUT196483 FKQ196483:FKX196483 FAU196483:FBB196483 EQY196483:ERF196483 EHC196483:EHJ196483 DXG196483:DXN196483 DNK196483:DNR196483 DDO196483:DDV196483 CTS196483:CTZ196483 CJW196483:CKD196483 CAA196483:CAH196483 BQE196483:BQL196483 BGI196483:BGP196483 AWM196483:AWT196483 AMQ196483:AMX196483 ACU196483:ADB196483 SY196483:TF196483 JC196483:JJ196483 G196483:N196483 WVO130947:WVV130947 WLS130947:WLZ130947 WBW130947:WCD130947 VSA130947:VSH130947 VIE130947:VIL130947 UYI130947:UYP130947 UOM130947:UOT130947 UEQ130947:UEX130947 TUU130947:TVB130947 TKY130947:TLF130947 TBC130947:TBJ130947 SRG130947:SRN130947 SHK130947:SHR130947 RXO130947:RXV130947 RNS130947:RNZ130947 RDW130947:RED130947 QUA130947:QUH130947 QKE130947:QKL130947 QAI130947:QAP130947 PQM130947:PQT130947 PGQ130947:PGX130947 OWU130947:OXB130947 OMY130947:ONF130947 ODC130947:ODJ130947 NTG130947:NTN130947 NJK130947:NJR130947 MZO130947:MZV130947 MPS130947:MPZ130947 MFW130947:MGD130947 LWA130947:LWH130947 LME130947:LML130947 LCI130947:LCP130947 KSM130947:KST130947 KIQ130947:KIX130947 JYU130947:JZB130947 JOY130947:JPF130947 JFC130947:JFJ130947 IVG130947:IVN130947 ILK130947:ILR130947 IBO130947:IBV130947 HRS130947:HRZ130947 HHW130947:HID130947 GYA130947:GYH130947 GOE130947:GOL130947 GEI130947:GEP130947 FUM130947:FUT130947 FKQ130947:FKX130947 FAU130947:FBB130947 EQY130947:ERF130947 EHC130947:EHJ130947 DXG130947:DXN130947 DNK130947:DNR130947 DDO130947:DDV130947 CTS130947:CTZ130947 CJW130947:CKD130947 CAA130947:CAH130947 BQE130947:BQL130947 BGI130947:BGP130947 AWM130947:AWT130947 AMQ130947:AMX130947 ACU130947:ADB130947 SY130947:TF130947 JC130947:JJ130947 G130947:N130947 WVO65411:WVV65411 WLS65411:WLZ65411 WBW65411:WCD65411 VSA65411:VSH65411 VIE65411:VIL65411 UYI65411:UYP65411 UOM65411:UOT65411 UEQ65411:UEX65411 TUU65411:TVB65411 TKY65411:TLF65411 TBC65411:TBJ65411 SRG65411:SRN65411 SHK65411:SHR65411 RXO65411:RXV65411 RNS65411:RNZ65411 RDW65411:RED65411 QUA65411:QUH65411 QKE65411:QKL65411 QAI65411:QAP65411 PQM65411:PQT65411 PGQ65411:PGX65411 OWU65411:OXB65411 OMY65411:ONF65411 ODC65411:ODJ65411 NTG65411:NTN65411 NJK65411:NJR65411 MZO65411:MZV65411 MPS65411:MPZ65411 MFW65411:MGD65411 LWA65411:LWH65411 LME65411:LML65411 LCI65411:LCP65411 KSM65411:KST65411 KIQ65411:KIX65411 JYU65411:JZB65411 JOY65411:JPF65411 JFC65411:JFJ65411 IVG65411:IVN65411 ILK65411:ILR65411 IBO65411:IBV65411 HRS65411:HRZ65411 HHW65411:HID65411 GYA65411:GYH65411 GOE65411:GOL65411 GEI65411:GEP65411 FUM65411:FUT65411 FKQ65411:FKX65411 FAU65411:FBB65411 EQY65411:ERF65411 EHC65411:EHJ65411 DXG65411:DXN65411 DNK65411:DNR65411 DDO65411:DDV65411 CTS65411:CTZ65411 CJW65411:CKD65411 CAA65411:CAH65411 BQE65411:BQL65411 BGI65411:BGP65411 AWM65411:AWT65411 AMQ65411:AMX65411 ACU65411:ADB65411 SY65411:TF65411 JC65411:JJ65411 G65411:N65411 WVO18:WVV18 WLS18:WLZ18 WBW18:WCD18 VSA18:VSH18 VIE18:VIL18 UYI18:UYP18 UOM18:UOT18 UEQ18:UEX18 TUU18:TVB18 TKY18:TLF18 TBC18:TBJ18 SRG18:SRN18 SHK18:SHR18 RXO18:RXV18 RNS18:RNZ18 RDW18:RED18 QUA18:QUH18 QKE18:QKL18 QAI18:QAP18 PQM18:PQT18 PGQ18:PGX18 OWU18:OXB18 OMY18:ONF18 ODC18:ODJ18 NTG18:NTN18 NJK18:NJR18 MZO18:MZV18 MPS18:MPZ18 MFW18:MGD18 LWA18:LWH18 LME18:LML18 LCI18:LCP18 KSM18:KST18 KIQ18:KIX18 JYU18:JZB18 JOY18:JPF18 JFC18:JFJ18 IVG18:IVN18 ILK18:ILR18 IBO18:IBV18 HRS18:HRZ18 HHW18:HID18 GYA18:GYH18 GOE18:GOL18 GEI18:GEP18 FUM18:FUT18 FKQ18:FKX18 FAU18:FBB18 EQY18:ERF18 EHC18:EHJ18 DXG18:DXN18 DNK18:DNR18 DDO18:DDV18 CTS18:CTZ18 CJW18:CKD18 CAA18:CAH18 BQE18:BQL18 BGI18:BGP18 AWM18:AWT18 AMQ18:AMX18 ACU18:ADB18 SY18:TF18 JC18:JJ18">
      <formula1>39083</formula1>
    </dataValidation>
    <dataValidation type="date" operator="greaterThan" allowBlank="1" showInputMessage="1" showErrorMessage="1" errorTitle="Fecha de oficialía de partes" error="El dato ingresado no corresponde a una fecha." prompt="Ingresar la fecha conforme se recibió en la oficialía de partes._x000a_(dd-mm-aaaa)" sqref="WVU982909:WWB982909 WLY982909:WMF982909 WCC982909:WCJ982909 VSG982909:VSN982909 VIK982909:VIR982909 UYO982909:UYV982909 UOS982909:UOZ982909 UEW982909:UFD982909 TVA982909:TVH982909 TLE982909:TLL982909 TBI982909:TBP982909 SRM982909:SRT982909 SHQ982909:SHX982909 RXU982909:RYB982909 RNY982909:ROF982909 REC982909:REJ982909 QUG982909:QUN982909 QKK982909:QKR982909 QAO982909:QAV982909 PQS982909:PQZ982909 PGW982909:PHD982909 OXA982909:OXH982909 ONE982909:ONL982909 ODI982909:ODP982909 NTM982909:NTT982909 NJQ982909:NJX982909 MZU982909:NAB982909 MPY982909:MQF982909 MGC982909:MGJ982909 LWG982909:LWN982909 LMK982909:LMR982909 LCO982909:LCV982909 KSS982909:KSZ982909 KIW982909:KJD982909 JZA982909:JZH982909 JPE982909:JPL982909 JFI982909:JFP982909 IVM982909:IVT982909 ILQ982909:ILX982909 IBU982909:ICB982909 HRY982909:HSF982909 HIC982909:HIJ982909 GYG982909:GYN982909 GOK982909:GOR982909 GEO982909:GEV982909 FUS982909:FUZ982909 FKW982909:FLD982909 FBA982909:FBH982909 ERE982909:ERL982909 EHI982909:EHP982909 DXM982909:DXT982909 DNQ982909:DNX982909 DDU982909:DEB982909 CTY982909:CUF982909 CKC982909:CKJ982909 CAG982909:CAN982909 BQK982909:BQR982909 BGO982909:BGV982909 AWS982909:AWZ982909 AMW982909:AND982909 ADA982909:ADH982909 TE982909:TL982909 JI982909:JP982909 M982909:T982909 WVU917373:WWB917373 WLY917373:WMF917373 WCC917373:WCJ917373 VSG917373:VSN917373 VIK917373:VIR917373 UYO917373:UYV917373 UOS917373:UOZ917373 UEW917373:UFD917373 TVA917373:TVH917373 TLE917373:TLL917373 TBI917373:TBP917373 SRM917373:SRT917373 SHQ917373:SHX917373 RXU917373:RYB917373 RNY917373:ROF917373 REC917373:REJ917373 QUG917373:QUN917373 QKK917373:QKR917373 QAO917373:QAV917373 PQS917373:PQZ917373 PGW917373:PHD917373 OXA917373:OXH917373 ONE917373:ONL917373 ODI917373:ODP917373 NTM917373:NTT917373 NJQ917373:NJX917373 MZU917373:NAB917373 MPY917373:MQF917373 MGC917373:MGJ917373 LWG917373:LWN917373 LMK917373:LMR917373 LCO917373:LCV917373 KSS917373:KSZ917373 KIW917373:KJD917373 JZA917373:JZH917373 JPE917373:JPL917373 JFI917373:JFP917373 IVM917373:IVT917373 ILQ917373:ILX917373 IBU917373:ICB917373 HRY917373:HSF917373 HIC917373:HIJ917373 GYG917373:GYN917373 GOK917373:GOR917373 GEO917373:GEV917373 FUS917373:FUZ917373 FKW917373:FLD917373 FBA917373:FBH917373 ERE917373:ERL917373 EHI917373:EHP917373 DXM917373:DXT917373 DNQ917373:DNX917373 DDU917373:DEB917373 CTY917373:CUF917373 CKC917373:CKJ917373 CAG917373:CAN917373 BQK917373:BQR917373 BGO917373:BGV917373 AWS917373:AWZ917373 AMW917373:AND917373 ADA917373:ADH917373 TE917373:TL917373 JI917373:JP917373 M917373:T917373 WVU851837:WWB851837 WLY851837:WMF851837 WCC851837:WCJ851837 VSG851837:VSN851837 VIK851837:VIR851837 UYO851837:UYV851837 UOS851837:UOZ851837 UEW851837:UFD851837 TVA851837:TVH851837 TLE851837:TLL851837 TBI851837:TBP851837 SRM851837:SRT851837 SHQ851837:SHX851837 RXU851837:RYB851837 RNY851837:ROF851837 REC851837:REJ851837 QUG851837:QUN851837 QKK851837:QKR851837 QAO851837:QAV851837 PQS851837:PQZ851837 PGW851837:PHD851837 OXA851837:OXH851837 ONE851837:ONL851837 ODI851837:ODP851837 NTM851837:NTT851837 NJQ851837:NJX851837 MZU851837:NAB851837 MPY851837:MQF851837 MGC851837:MGJ851837 LWG851837:LWN851837 LMK851837:LMR851837 LCO851837:LCV851837 KSS851837:KSZ851837 KIW851837:KJD851837 JZA851837:JZH851837 JPE851837:JPL851837 JFI851837:JFP851837 IVM851837:IVT851837 ILQ851837:ILX851837 IBU851837:ICB851837 HRY851837:HSF851837 HIC851837:HIJ851837 GYG851837:GYN851837 GOK851837:GOR851837 GEO851837:GEV851837 FUS851837:FUZ851837 FKW851837:FLD851837 FBA851837:FBH851837 ERE851837:ERL851837 EHI851837:EHP851837 DXM851837:DXT851837 DNQ851837:DNX851837 DDU851837:DEB851837 CTY851837:CUF851837 CKC851837:CKJ851837 CAG851837:CAN851837 BQK851837:BQR851837 BGO851837:BGV851837 AWS851837:AWZ851837 AMW851837:AND851837 ADA851837:ADH851837 TE851837:TL851837 JI851837:JP851837 M851837:T851837 WVU786301:WWB786301 WLY786301:WMF786301 WCC786301:WCJ786301 VSG786301:VSN786301 VIK786301:VIR786301 UYO786301:UYV786301 UOS786301:UOZ786301 UEW786301:UFD786301 TVA786301:TVH786301 TLE786301:TLL786301 TBI786301:TBP786301 SRM786301:SRT786301 SHQ786301:SHX786301 RXU786301:RYB786301 RNY786301:ROF786301 REC786301:REJ786301 QUG786301:QUN786301 QKK786301:QKR786301 QAO786301:QAV786301 PQS786301:PQZ786301 PGW786301:PHD786301 OXA786301:OXH786301 ONE786301:ONL786301 ODI786301:ODP786301 NTM786301:NTT786301 NJQ786301:NJX786301 MZU786301:NAB786301 MPY786301:MQF786301 MGC786301:MGJ786301 LWG786301:LWN786301 LMK786301:LMR786301 LCO786301:LCV786301 KSS786301:KSZ786301 KIW786301:KJD786301 JZA786301:JZH786301 JPE786301:JPL786301 JFI786301:JFP786301 IVM786301:IVT786301 ILQ786301:ILX786301 IBU786301:ICB786301 HRY786301:HSF786301 HIC786301:HIJ786301 GYG786301:GYN786301 GOK786301:GOR786301 GEO786301:GEV786301 FUS786301:FUZ786301 FKW786301:FLD786301 FBA786301:FBH786301 ERE786301:ERL786301 EHI786301:EHP786301 DXM786301:DXT786301 DNQ786301:DNX786301 DDU786301:DEB786301 CTY786301:CUF786301 CKC786301:CKJ786301 CAG786301:CAN786301 BQK786301:BQR786301 BGO786301:BGV786301 AWS786301:AWZ786301 AMW786301:AND786301 ADA786301:ADH786301 TE786301:TL786301 JI786301:JP786301 M786301:T786301 WVU720765:WWB720765 WLY720765:WMF720765 WCC720765:WCJ720765 VSG720765:VSN720765 VIK720765:VIR720765 UYO720765:UYV720765 UOS720765:UOZ720765 UEW720765:UFD720765 TVA720765:TVH720765 TLE720765:TLL720765 TBI720765:TBP720765 SRM720765:SRT720765 SHQ720765:SHX720765 RXU720765:RYB720765 RNY720765:ROF720765 REC720765:REJ720765 QUG720765:QUN720765 QKK720765:QKR720765 QAO720765:QAV720765 PQS720765:PQZ720765 PGW720765:PHD720765 OXA720765:OXH720765 ONE720765:ONL720765 ODI720765:ODP720765 NTM720765:NTT720765 NJQ720765:NJX720765 MZU720765:NAB720765 MPY720765:MQF720765 MGC720765:MGJ720765 LWG720765:LWN720765 LMK720765:LMR720765 LCO720765:LCV720765 KSS720765:KSZ720765 KIW720765:KJD720765 JZA720765:JZH720765 JPE720765:JPL720765 JFI720765:JFP720765 IVM720765:IVT720765 ILQ720765:ILX720765 IBU720765:ICB720765 HRY720765:HSF720765 HIC720765:HIJ720765 GYG720765:GYN720765 GOK720765:GOR720765 GEO720765:GEV720765 FUS720765:FUZ720765 FKW720765:FLD720765 FBA720765:FBH720765 ERE720765:ERL720765 EHI720765:EHP720765 DXM720765:DXT720765 DNQ720765:DNX720765 DDU720765:DEB720765 CTY720765:CUF720765 CKC720765:CKJ720765 CAG720765:CAN720765 BQK720765:BQR720765 BGO720765:BGV720765 AWS720765:AWZ720765 AMW720765:AND720765 ADA720765:ADH720765 TE720765:TL720765 JI720765:JP720765 M720765:T720765 WVU655229:WWB655229 WLY655229:WMF655229 WCC655229:WCJ655229 VSG655229:VSN655229 VIK655229:VIR655229 UYO655229:UYV655229 UOS655229:UOZ655229 UEW655229:UFD655229 TVA655229:TVH655229 TLE655229:TLL655229 TBI655229:TBP655229 SRM655229:SRT655229 SHQ655229:SHX655229 RXU655229:RYB655229 RNY655229:ROF655229 REC655229:REJ655229 QUG655229:QUN655229 QKK655229:QKR655229 QAO655229:QAV655229 PQS655229:PQZ655229 PGW655229:PHD655229 OXA655229:OXH655229 ONE655229:ONL655229 ODI655229:ODP655229 NTM655229:NTT655229 NJQ655229:NJX655229 MZU655229:NAB655229 MPY655229:MQF655229 MGC655229:MGJ655229 LWG655229:LWN655229 LMK655229:LMR655229 LCO655229:LCV655229 KSS655229:KSZ655229 KIW655229:KJD655229 JZA655229:JZH655229 JPE655229:JPL655229 JFI655229:JFP655229 IVM655229:IVT655229 ILQ655229:ILX655229 IBU655229:ICB655229 HRY655229:HSF655229 HIC655229:HIJ655229 GYG655229:GYN655229 GOK655229:GOR655229 GEO655229:GEV655229 FUS655229:FUZ655229 FKW655229:FLD655229 FBA655229:FBH655229 ERE655229:ERL655229 EHI655229:EHP655229 DXM655229:DXT655229 DNQ655229:DNX655229 DDU655229:DEB655229 CTY655229:CUF655229 CKC655229:CKJ655229 CAG655229:CAN655229 BQK655229:BQR655229 BGO655229:BGV655229 AWS655229:AWZ655229 AMW655229:AND655229 ADA655229:ADH655229 TE655229:TL655229 JI655229:JP655229 M655229:T655229 WVU589693:WWB589693 WLY589693:WMF589693 WCC589693:WCJ589693 VSG589693:VSN589693 VIK589693:VIR589693 UYO589693:UYV589693 UOS589693:UOZ589693 UEW589693:UFD589693 TVA589693:TVH589693 TLE589693:TLL589693 TBI589693:TBP589693 SRM589693:SRT589693 SHQ589693:SHX589693 RXU589693:RYB589693 RNY589693:ROF589693 REC589693:REJ589693 QUG589693:QUN589693 QKK589693:QKR589693 QAO589693:QAV589693 PQS589693:PQZ589693 PGW589693:PHD589693 OXA589693:OXH589693 ONE589693:ONL589693 ODI589693:ODP589693 NTM589693:NTT589693 NJQ589693:NJX589693 MZU589693:NAB589693 MPY589693:MQF589693 MGC589693:MGJ589693 LWG589693:LWN589693 LMK589693:LMR589693 LCO589693:LCV589693 KSS589693:KSZ589693 KIW589693:KJD589693 JZA589693:JZH589693 JPE589693:JPL589693 JFI589693:JFP589693 IVM589693:IVT589693 ILQ589693:ILX589693 IBU589693:ICB589693 HRY589693:HSF589693 HIC589693:HIJ589693 GYG589693:GYN589693 GOK589693:GOR589693 GEO589693:GEV589693 FUS589693:FUZ589693 FKW589693:FLD589693 FBA589693:FBH589693 ERE589693:ERL589693 EHI589693:EHP589693 DXM589693:DXT589693 DNQ589693:DNX589693 DDU589693:DEB589693 CTY589693:CUF589693 CKC589693:CKJ589693 CAG589693:CAN589693 BQK589693:BQR589693 BGO589693:BGV589693 AWS589693:AWZ589693 AMW589693:AND589693 ADA589693:ADH589693 TE589693:TL589693 JI589693:JP589693 M589693:T589693 WVU524157:WWB524157 WLY524157:WMF524157 WCC524157:WCJ524157 VSG524157:VSN524157 VIK524157:VIR524157 UYO524157:UYV524157 UOS524157:UOZ524157 UEW524157:UFD524157 TVA524157:TVH524157 TLE524157:TLL524157 TBI524157:TBP524157 SRM524157:SRT524157 SHQ524157:SHX524157 RXU524157:RYB524157 RNY524157:ROF524157 REC524157:REJ524157 QUG524157:QUN524157 QKK524157:QKR524157 QAO524157:QAV524157 PQS524157:PQZ524157 PGW524157:PHD524157 OXA524157:OXH524157 ONE524157:ONL524157 ODI524157:ODP524157 NTM524157:NTT524157 NJQ524157:NJX524157 MZU524157:NAB524157 MPY524157:MQF524157 MGC524157:MGJ524157 LWG524157:LWN524157 LMK524157:LMR524157 LCO524157:LCV524157 KSS524157:KSZ524157 KIW524157:KJD524157 JZA524157:JZH524157 JPE524157:JPL524157 JFI524157:JFP524157 IVM524157:IVT524157 ILQ524157:ILX524157 IBU524157:ICB524157 HRY524157:HSF524157 HIC524157:HIJ524157 GYG524157:GYN524157 GOK524157:GOR524157 GEO524157:GEV524157 FUS524157:FUZ524157 FKW524157:FLD524157 FBA524157:FBH524157 ERE524157:ERL524157 EHI524157:EHP524157 DXM524157:DXT524157 DNQ524157:DNX524157 DDU524157:DEB524157 CTY524157:CUF524157 CKC524157:CKJ524157 CAG524157:CAN524157 BQK524157:BQR524157 BGO524157:BGV524157 AWS524157:AWZ524157 AMW524157:AND524157 ADA524157:ADH524157 TE524157:TL524157 JI524157:JP524157 M524157:T524157 WVU458621:WWB458621 WLY458621:WMF458621 WCC458621:WCJ458621 VSG458621:VSN458621 VIK458621:VIR458621 UYO458621:UYV458621 UOS458621:UOZ458621 UEW458621:UFD458621 TVA458621:TVH458621 TLE458621:TLL458621 TBI458621:TBP458621 SRM458621:SRT458621 SHQ458621:SHX458621 RXU458621:RYB458621 RNY458621:ROF458621 REC458621:REJ458621 QUG458621:QUN458621 QKK458621:QKR458621 QAO458621:QAV458621 PQS458621:PQZ458621 PGW458621:PHD458621 OXA458621:OXH458621 ONE458621:ONL458621 ODI458621:ODP458621 NTM458621:NTT458621 NJQ458621:NJX458621 MZU458621:NAB458621 MPY458621:MQF458621 MGC458621:MGJ458621 LWG458621:LWN458621 LMK458621:LMR458621 LCO458621:LCV458621 KSS458621:KSZ458621 KIW458621:KJD458621 JZA458621:JZH458621 JPE458621:JPL458621 JFI458621:JFP458621 IVM458621:IVT458621 ILQ458621:ILX458621 IBU458621:ICB458621 HRY458621:HSF458621 HIC458621:HIJ458621 GYG458621:GYN458621 GOK458621:GOR458621 GEO458621:GEV458621 FUS458621:FUZ458621 FKW458621:FLD458621 FBA458621:FBH458621 ERE458621:ERL458621 EHI458621:EHP458621 DXM458621:DXT458621 DNQ458621:DNX458621 DDU458621:DEB458621 CTY458621:CUF458621 CKC458621:CKJ458621 CAG458621:CAN458621 BQK458621:BQR458621 BGO458621:BGV458621 AWS458621:AWZ458621 AMW458621:AND458621 ADA458621:ADH458621 TE458621:TL458621 JI458621:JP458621 M458621:T458621 WVU393085:WWB393085 WLY393085:WMF393085 WCC393085:WCJ393085 VSG393085:VSN393085 VIK393085:VIR393085 UYO393085:UYV393085 UOS393085:UOZ393085 UEW393085:UFD393085 TVA393085:TVH393085 TLE393085:TLL393085 TBI393085:TBP393085 SRM393085:SRT393085 SHQ393085:SHX393085 RXU393085:RYB393085 RNY393085:ROF393085 REC393085:REJ393085 QUG393085:QUN393085 QKK393085:QKR393085 QAO393085:QAV393085 PQS393085:PQZ393085 PGW393085:PHD393085 OXA393085:OXH393085 ONE393085:ONL393085 ODI393085:ODP393085 NTM393085:NTT393085 NJQ393085:NJX393085 MZU393085:NAB393085 MPY393085:MQF393085 MGC393085:MGJ393085 LWG393085:LWN393085 LMK393085:LMR393085 LCO393085:LCV393085 KSS393085:KSZ393085 KIW393085:KJD393085 JZA393085:JZH393085 JPE393085:JPL393085 JFI393085:JFP393085 IVM393085:IVT393085 ILQ393085:ILX393085 IBU393085:ICB393085 HRY393085:HSF393085 HIC393085:HIJ393085 GYG393085:GYN393085 GOK393085:GOR393085 GEO393085:GEV393085 FUS393085:FUZ393085 FKW393085:FLD393085 FBA393085:FBH393085 ERE393085:ERL393085 EHI393085:EHP393085 DXM393085:DXT393085 DNQ393085:DNX393085 DDU393085:DEB393085 CTY393085:CUF393085 CKC393085:CKJ393085 CAG393085:CAN393085 BQK393085:BQR393085 BGO393085:BGV393085 AWS393085:AWZ393085 AMW393085:AND393085 ADA393085:ADH393085 TE393085:TL393085 JI393085:JP393085 M393085:T393085 WVU327549:WWB327549 WLY327549:WMF327549 WCC327549:WCJ327549 VSG327549:VSN327549 VIK327549:VIR327549 UYO327549:UYV327549 UOS327549:UOZ327549 UEW327549:UFD327549 TVA327549:TVH327549 TLE327549:TLL327549 TBI327549:TBP327549 SRM327549:SRT327549 SHQ327549:SHX327549 RXU327549:RYB327549 RNY327549:ROF327549 REC327549:REJ327549 QUG327549:QUN327549 QKK327549:QKR327549 QAO327549:QAV327549 PQS327549:PQZ327549 PGW327549:PHD327549 OXA327549:OXH327549 ONE327549:ONL327549 ODI327549:ODP327549 NTM327549:NTT327549 NJQ327549:NJX327549 MZU327549:NAB327549 MPY327549:MQF327549 MGC327549:MGJ327549 LWG327549:LWN327549 LMK327549:LMR327549 LCO327549:LCV327549 KSS327549:KSZ327549 KIW327549:KJD327549 JZA327549:JZH327549 JPE327549:JPL327549 JFI327549:JFP327549 IVM327549:IVT327549 ILQ327549:ILX327549 IBU327549:ICB327549 HRY327549:HSF327549 HIC327549:HIJ327549 GYG327549:GYN327549 GOK327549:GOR327549 GEO327549:GEV327549 FUS327549:FUZ327549 FKW327549:FLD327549 FBA327549:FBH327549 ERE327549:ERL327549 EHI327549:EHP327549 DXM327549:DXT327549 DNQ327549:DNX327549 DDU327549:DEB327549 CTY327549:CUF327549 CKC327549:CKJ327549 CAG327549:CAN327549 BQK327549:BQR327549 BGO327549:BGV327549 AWS327549:AWZ327549 AMW327549:AND327549 ADA327549:ADH327549 TE327549:TL327549 JI327549:JP327549 M327549:T327549 WVU262013:WWB262013 WLY262013:WMF262013 WCC262013:WCJ262013 VSG262013:VSN262013 VIK262013:VIR262013 UYO262013:UYV262013 UOS262013:UOZ262013 UEW262013:UFD262013 TVA262013:TVH262013 TLE262013:TLL262013 TBI262013:TBP262013 SRM262013:SRT262013 SHQ262013:SHX262013 RXU262013:RYB262013 RNY262013:ROF262013 REC262013:REJ262013 QUG262013:QUN262013 QKK262013:QKR262013 QAO262013:QAV262013 PQS262013:PQZ262013 PGW262013:PHD262013 OXA262013:OXH262013 ONE262013:ONL262013 ODI262013:ODP262013 NTM262013:NTT262013 NJQ262013:NJX262013 MZU262013:NAB262013 MPY262013:MQF262013 MGC262013:MGJ262013 LWG262013:LWN262013 LMK262013:LMR262013 LCO262013:LCV262013 KSS262013:KSZ262013 KIW262013:KJD262013 JZA262013:JZH262013 JPE262013:JPL262013 JFI262013:JFP262013 IVM262013:IVT262013 ILQ262013:ILX262013 IBU262013:ICB262013 HRY262013:HSF262013 HIC262013:HIJ262013 GYG262013:GYN262013 GOK262013:GOR262013 GEO262013:GEV262013 FUS262013:FUZ262013 FKW262013:FLD262013 FBA262013:FBH262013 ERE262013:ERL262013 EHI262013:EHP262013 DXM262013:DXT262013 DNQ262013:DNX262013 DDU262013:DEB262013 CTY262013:CUF262013 CKC262013:CKJ262013 CAG262013:CAN262013 BQK262013:BQR262013 BGO262013:BGV262013 AWS262013:AWZ262013 AMW262013:AND262013 ADA262013:ADH262013 TE262013:TL262013 JI262013:JP262013 M262013:T262013 WVU196477:WWB196477 WLY196477:WMF196477 WCC196477:WCJ196477 VSG196477:VSN196477 VIK196477:VIR196477 UYO196477:UYV196477 UOS196477:UOZ196477 UEW196477:UFD196477 TVA196477:TVH196477 TLE196477:TLL196477 TBI196477:TBP196477 SRM196477:SRT196477 SHQ196477:SHX196477 RXU196477:RYB196477 RNY196477:ROF196477 REC196477:REJ196477 QUG196477:QUN196477 QKK196477:QKR196477 QAO196477:QAV196477 PQS196477:PQZ196477 PGW196477:PHD196477 OXA196477:OXH196477 ONE196477:ONL196477 ODI196477:ODP196477 NTM196477:NTT196477 NJQ196477:NJX196477 MZU196477:NAB196477 MPY196477:MQF196477 MGC196477:MGJ196477 LWG196477:LWN196477 LMK196477:LMR196477 LCO196477:LCV196477 KSS196477:KSZ196477 KIW196477:KJD196477 JZA196477:JZH196477 JPE196477:JPL196477 JFI196477:JFP196477 IVM196477:IVT196477 ILQ196477:ILX196477 IBU196477:ICB196477 HRY196477:HSF196477 HIC196477:HIJ196477 GYG196477:GYN196477 GOK196477:GOR196477 GEO196477:GEV196477 FUS196477:FUZ196477 FKW196477:FLD196477 FBA196477:FBH196477 ERE196477:ERL196477 EHI196477:EHP196477 DXM196477:DXT196477 DNQ196477:DNX196477 DDU196477:DEB196477 CTY196477:CUF196477 CKC196477:CKJ196477 CAG196477:CAN196477 BQK196477:BQR196477 BGO196477:BGV196477 AWS196477:AWZ196477 AMW196477:AND196477 ADA196477:ADH196477 TE196477:TL196477 JI196477:JP196477 M196477:T196477 WVU130941:WWB130941 WLY130941:WMF130941 WCC130941:WCJ130941 VSG130941:VSN130941 VIK130941:VIR130941 UYO130941:UYV130941 UOS130941:UOZ130941 UEW130941:UFD130941 TVA130941:TVH130941 TLE130941:TLL130941 TBI130941:TBP130941 SRM130941:SRT130941 SHQ130941:SHX130941 RXU130941:RYB130941 RNY130941:ROF130941 REC130941:REJ130941 QUG130941:QUN130941 QKK130941:QKR130941 QAO130941:QAV130941 PQS130941:PQZ130941 PGW130941:PHD130941 OXA130941:OXH130941 ONE130941:ONL130941 ODI130941:ODP130941 NTM130941:NTT130941 NJQ130941:NJX130941 MZU130941:NAB130941 MPY130941:MQF130941 MGC130941:MGJ130941 LWG130941:LWN130941 LMK130941:LMR130941 LCO130941:LCV130941 KSS130941:KSZ130941 KIW130941:KJD130941 JZA130941:JZH130941 JPE130941:JPL130941 JFI130941:JFP130941 IVM130941:IVT130941 ILQ130941:ILX130941 IBU130941:ICB130941 HRY130941:HSF130941 HIC130941:HIJ130941 GYG130941:GYN130941 GOK130941:GOR130941 GEO130941:GEV130941 FUS130941:FUZ130941 FKW130941:FLD130941 FBA130941:FBH130941 ERE130941:ERL130941 EHI130941:EHP130941 DXM130941:DXT130941 DNQ130941:DNX130941 DDU130941:DEB130941 CTY130941:CUF130941 CKC130941:CKJ130941 CAG130941:CAN130941 BQK130941:BQR130941 BGO130941:BGV130941 AWS130941:AWZ130941 AMW130941:AND130941 ADA130941:ADH130941 TE130941:TL130941 JI130941:JP130941 M130941:T130941 WVU65405:WWB65405 WLY65405:WMF65405 WCC65405:WCJ65405 VSG65405:VSN65405 VIK65405:VIR65405 UYO65405:UYV65405 UOS65405:UOZ65405 UEW65405:UFD65405 TVA65405:TVH65405 TLE65405:TLL65405 TBI65405:TBP65405 SRM65405:SRT65405 SHQ65405:SHX65405 RXU65405:RYB65405 RNY65405:ROF65405 REC65405:REJ65405 QUG65405:QUN65405 QKK65405:QKR65405 QAO65405:QAV65405 PQS65405:PQZ65405 PGW65405:PHD65405 OXA65405:OXH65405 ONE65405:ONL65405 ODI65405:ODP65405 NTM65405:NTT65405 NJQ65405:NJX65405 MZU65405:NAB65405 MPY65405:MQF65405 MGC65405:MGJ65405 LWG65405:LWN65405 LMK65405:LMR65405 LCO65405:LCV65405 KSS65405:KSZ65405 KIW65405:KJD65405 JZA65405:JZH65405 JPE65405:JPL65405 JFI65405:JFP65405 IVM65405:IVT65405 ILQ65405:ILX65405 IBU65405:ICB65405 HRY65405:HSF65405 HIC65405:HIJ65405 GYG65405:GYN65405 GOK65405:GOR65405 GEO65405:GEV65405 FUS65405:FUZ65405 FKW65405:FLD65405 FBA65405:FBH65405 ERE65405:ERL65405 EHI65405:EHP65405 DXM65405:DXT65405 DNQ65405:DNX65405 DDU65405:DEB65405 CTY65405:CUF65405 CKC65405:CKJ65405 CAG65405:CAN65405 BQK65405:BQR65405 BGO65405:BGV65405 AWS65405:AWZ65405 AMW65405:AND65405 ADA65405:ADH65405 TE65405:TL65405 JI65405:JP65405 M65405:T65405 WVU12:WWB12 WLY12:WMF12 WCC12:WCJ12 VSG12:VSN12 VIK12:VIR12 UYO12:UYV12 UOS12:UOZ12 UEW12:UFD12 TVA12:TVH12 TLE12:TLL12 TBI12:TBP12 SRM12:SRT12 SHQ12:SHX12 RXU12:RYB12 RNY12:ROF12 REC12:REJ12 QUG12:QUN12 QKK12:QKR12 QAO12:QAV12 PQS12:PQZ12 PGW12:PHD12 OXA12:OXH12 ONE12:ONL12 ODI12:ODP12 NTM12:NTT12 NJQ12:NJX12 MZU12:NAB12 MPY12:MQF12 MGC12:MGJ12 LWG12:LWN12 LMK12:LMR12 LCO12:LCV12 KSS12:KSZ12 KIW12:KJD12 JZA12:JZH12 JPE12:JPL12 JFI12:JFP12 IVM12:IVT12 ILQ12:ILX12 IBU12:ICB12 HRY12:HSF12 HIC12:HIJ12 GYG12:GYN12 GOK12:GOR12 GEO12:GEV12 FUS12:FUZ12 FKW12:FLD12 FBA12:FBH12 ERE12:ERL12 EHI12:EHP12 DXM12:DXT12 DNQ12:DNX12 DDU12:DEB12 CTY12:CUF12 CKC12:CKJ12 CAG12:CAN12 BQK12:BQR12 BGO12:BGV12 AWS12:AWZ12 AMW12:AND12 ADA12:ADH12 TE12:TL12 JI12:JP12">
      <formula1>39083</formula1>
    </dataValidation>
    <dataValidation type="whole" allowBlank="1" showInputMessage="1" showErrorMessage="1" errorTitle="Número de oficialía de partes" error="El dato que intenta ingresar no corresponde a un número o este excede los cuatro dígitos permitidos para el campo." prompt="Capturar el número asignado por la oficialía de partes al documento del Municipio." sqref="WVU982907:WVY982907 WLY982907:WMC982907 WCC982907:WCG982907 VSG982907:VSK982907 VIK982907:VIO982907 UYO982907:UYS982907 UOS982907:UOW982907 UEW982907:UFA982907 TVA982907:TVE982907 TLE982907:TLI982907 TBI982907:TBM982907 SRM982907:SRQ982907 SHQ982907:SHU982907 RXU982907:RXY982907 RNY982907:ROC982907 REC982907:REG982907 QUG982907:QUK982907 QKK982907:QKO982907 QAO982907:QAS982907 PQS982907:PQW982907 PGW982907:PHA982907 OXA982907:OXE982907 ONE982907:ONI982907 ODI982907:ODM982907 NTM982907:NTQ982907 NJQ982907:NJU982907 MZU982907:MZY982907 MPY982907:MQC982907 MGC982907:MGG982907 LWG982907:LWK982907 LMK982907:LMO982907 LCO982907:LCS982907 KSS982907:KSW982907 KIW982907:KJA982907 JZA982907:JZE982907 JPE982907:JPI982907 JFI982907:JFM982907 IVM982907:IVQ982907 ILQ982907:ILU982907 IBU982907:IBY982907 HRY982907:HSC982907 HIC982907:HIG982907 GYG982907:GYK982907 GOK982907:GOO982907 GEO982907:GES982907 FUS982907:FUW982907 FKW982907:FLA982907 FBA982907:FBE982907 ERE982907:ERI982907 EHI982907:EHM982907 DXM982907:DXQ982907 DNQ982907:DNU982907 DDU982907:DDY982907 CTY982907:CUC982907 CKC982907:CKG982907 CAG982907:CAK982907 BQK982907:BQO982907 BGO982907:BGS982907 AWS982907:AWW982907 AMW982907:ANA982907 ADA982907:ADE982907 TE982907:TI982907 JI982907:JM982907 M982907:Q982907 WVU917371:WVY917371 WLY917371:WMC917371 WCC917371:WCG917371 VSG917371:VSK917371 VIK917371:VIO917371 UYO917371:UYS917371 UOS917371:UOW917371 UEW917371:UFA917371 TVA917371:TVE917371 TLE917371:TLI917371 TBI917371:TBM917371 SRM917371:SRQ917371 SHQ917371:SHU917371 RXU917371:RXY917371 RNY917371:ROC917371 REC917371:REG917371 QUG917371:QUK917371 QKK917371:QKO917371 QAO917371:QAS917371 PQS917371:PQW917371 PGW917371:PHA917371 OXA917371:OXE917371 ONE917371:ONI917371 ODI917371:ODM917371 NTM917371:NTQ917371 NJQ917371:NJU917371 MZU917371:MZY917371 MPY917371:MQC917371 MGC917371:MGG917371 LWG917371:LWK917371 LMK917371:LMO917371 LCO917371:LCS917371 KSS917371:KSW917371 KIW917371:KJA917371 JZA917371:JZE917371 JPE917371:JPI917371 JFI917371:JFM917371 IVM917371:IVQ917371 ILQ917371:ILU917371 IBU917371:IBY917371 HRY917371:HSC917371 HIC917371:HIG917371 GYG917371:GYK917371 GOK917371:GOO917371 GEO917371:GES917371 FUS917371:FUW917371 FKW917371:FLA917371 FBA917371:FBE917371 ERE917371:ERI917371 EHI917371:EHM917371 DXM917371:DXQ917371 DNQ917371:DNU917371 DDU917371:DDY917371 CTY917371:CUC917371 CKC917371:CKG917371 CAG917371:CAK917371 BQK917371:BQO917371 BGO917371:BGS917371 AWS917371:AWW917371 AMW917371:ANA917371 ADA917371:ADE917371 TE917371:TI917371 JI917371:JM917371 M917371:Q917371 WVU851835:WVY851835 WLY851835:WMC851835 WCC851835:WCG851835 VSG851835:VSK851835 VIK851835:VIO851835 UYO851835:UYS851835 UOS851835:UOW851835 UEW851835:UFA851835 TVA851835:TVE851835 TLE851835:TLI851835 TBI851835:TBM851835 SRM851835:SRQ851835 SHQ851835:SHU851835 RXU851835:RXY851835 RNY851835:ROC851835 REC851835:REG851835 QUG851835:QUK851835 QKK851835:QKO851835 QAO851835:QAS851835 PQS851835:PQW851835 PGW851835:PHA851835 OXA851835:OXE851835 ONE851835:ONI851835 ODI851835:ODM851835 NTM851835:NTQ851835 NJQ851835:NJU851835 MZU851835:MZY851835 MPY851835:MQC851835 MGC851835:MGG851835 LWG851835:LWK851835 LMK851835:LMO851835 LCO851835:LCS851835 KSS851835:KSW851835 KIW851835:KJA851835 JZA851835:JZE851835 JPE851835:JPI851835 JFI851835:JFM851835 IVM851835:IVQ851835 ILQ851835:ILU851835 IBU851835:IBY851835 HRY851835:HSC851835 HIC851835:HIG851835 GYG851835:GYK851835 GOK851835:GOO851835 GEO851835:GES851835 FUS851835:FUW851835 FKW851835:FLA851835 FBA851835:FBE851835 ERE851835:ERI851835 EHI851835:EHM851835 DXM851835:DXQ851835 DNQ851835:DNU851835 DDU851835:DDY851835 CTY851835:CUC851835 CKC851835:CKG851835 CAG851835:CAK851835 BQK851835:BQO851835 BGO851835:BGS851835 AWS851835:AWW851835 AMW851835:ANA851835 ADA851835:ADE851835 TE851835:TI851835 JI851835:JM851835 M851835:Q851835 WVU786299:WVY786299 WLY786299:WMC786299 WCC786299:WCG786299 VSG786299:VSK786299 VIK786299:VIO786299 UYO786299:UYS786299 UOS786299:UOW786299 UEW786299:UFA786299 TVA786299:TVE786299 TLE786299:TLI786299 TBI786299:TBM786299 SRM786299:SRQ786299 SHQ786299:SHU786299 RXU786299:RXY786299 RNY786299:ROC786299 REC786299:REG786299 QUG786299:QUK786299 QKK786299:QKO786299 QAO786299:QAS786299 PQS786299:PQW786299 PGW786299:PHA786299 OXA786299:OXE786299 ONE786299:ONI786299 ODI786299:ODM786299 NTM786299:NTQ786299 NJQ786299:NJU786299 MZU786299:MZY786299 MPY786299:MQC786299 MGC786299:MGG786299 LWG786299:LWK786299 LMK786299:LMO786299 LCO786299:LCS786299 KSS786299:KSW786299 KIW786299:KJA786299 JZA786299:JZE786299 JPE786299:JPI786299 JFI786299:JFM786299 IVM786299:IVQ786299 ILQ786299:ILU786299 IBU786299:IBY786299 HRY786299:HSC786299 HIC786299:HIG786299 GYG786299:GYK786299 GOK786299:GOO786299 GEO786299:GES786299 FUS786299:FUW786299 FKW786299:FLA786299 FBA786299:FBE786299 ERE786299:ERI786299 EHI786299:EHM786299 DXM786299:DXQ786299 DNQ786299:DNU786299 DDU786299:DDY786299 CTY786299:CUC786299 CKC786299:CKG786299 CAG786299:CAK786299 BQK786299:BQO786299 BGO786299:BGS786299 AWS786299:AWW786299 AMW786299:ANA786299 ADA786299:ADE786299 TE786299:TI786299 JI786299:JM786299 M786299:Q786299 WVU720763:WVY720763 WLY720763:WMC720763 WCC720763:WCG720763 VSG720763:VSK720763 VIK720763:VIO720763 UYO720763:UYS720763 UOS720763:UOW720763 UEW720763:UFA720763 TVA720763:TVE720763 TLE720763:TLI720763 TBI720763:TBM720763 SRM720763:SRQ720763 SHQ720763:SHU720763 RXU720763:RXY720763 RNY720763:ROC720763 REC720763:REG720763 QUG720763:QUK720763 QKK720763:QKO720763 QAO720763:QAS720763 PQS720763:PQW720763 PGW720763:PHA720763 OXA720763:OXE720763 ONE720763:ONI720763 ODI720763:ODM720763 NTM720763:NTQ720763 NJQ720763:NJU720763 MZU720763:MZY720763 MPY720763:MQC720763 MGC720763:MGG720763 LWG720763:LWK720763 LMK720763:LMO720763 LCO720763:LCS720763 KSS720763:KSW720763 KIW720763:KJA720763 JZA720763:JZE720763 JPE720763:JPI720763 JFI720763:JFM720763 IVM720763:IVQ720763 ILQ720763:ILU720763 IBU720763:IBY720763 HRY720763:HSC720763 HIC720763:HIG720763 GYG720763:GYK720763 GOK720763:GOO720763 GEO720763:GES720763 FUS720763:FUW720763 FKW720763:FLA720763 FBA720763:FBE720763 ERE720763:ERI720763 EHI720763:EHM720763 DXM720763:DXQ720763 DNQ720763:DNU720763 DDU720763:DDY720763 CTY720763:CUC720763 CKC720763:CKG720763 CAG720763:CAK720763 BQK720763:BQO720763 BGO720763:BGS720763 AWS720763:AWW720763 AMW720763:ANA720763 ADA720763:ADE720763 TE720763:TI720763 JI720763:JM720763 M720763:Q720763 WVU655227:WVY655227 WLY655227:WMC655227 WCC655227:WCG655227 VSG655227:VSK655227 VIK655227:VIO655227 UYO655227:UYS655227 UOS655227:UOW655227 UEW655227:UFA655227 TVA655227:TVE655227 TLE655227:TLI655227 TBI655227:TBM655227 SRM655227:SRQ655227 SHQ655227:SHU655227 RXU655227:RXY655227 RNY655227:ROC655227 REC655227:REG655227 QUG655227:QUK655227 QKK655227:QKO655227 QAO655227:QAS655227 PQS655227:PQW655227 PGW655227:PHA655227 OXA655227:OXE655227 ONE655227:ONI655227 ODI655227:ODM655227 NTM655227:NTQ655227 NJQ655227:NJU655227 MZU655227:MZY655227 MPY655227:MQC655227 MGC655227:MGG655227 LWG655227:LWK655227 LMK655227:LMO655227 LCO655227:LCS655227 KSS655227:KSW655227 KIW655227:KJA655227 JZA655227:JZE655227 JPE655227:JPI655227 JFI655227:JFM655227 IVM655227:IVQ655227 ILQ655227:ILU655227 IBU655227:IBY655227 HRY655227:HSC655227 HIC655227:HIG655227 GYG655227:GYK655227 GOK655227:GOO655227 GEO655227:GES655227 FUS655227:FUW655227 FKW655227:FLA655227 FBA655227:FBE655227 ERE655227:ERI655227 EHI655227:EHM655227 DXM655227:DXQ655227 DNQ655227:DNU655227 DDU655227:DDY655227 CTY655227:CUC655227 CKC655227:CKG655227 CAG655227:CAK655227 BQK655227:BQO655227 BGO655227:BGS655227 AWS655227:AWW655227 AMW655227:ANA655227 ADA655227:ADE655227 TE655227:TI655227 JI655227:JM655227 M655227:Q655227 WVU589691:WVY589691 WLY589691:WMC589691 WCC589691:WCG589691 VSG589691:VSK589691 VIK589691:VIO589691 UYO589691:UYS589691 UOS589691:UOW589691 UEW589691:UFA589691 TVA589691:TVE589691 TLE589691:TLI589691 TBI589691:TBM589691 SRM589691:SRQ589691 SHQ589691:SHU589691 RXU589691:RXY589691 RNY589691:ROC589691 REC589691:REG589691 QUG589691:QUK589691 QKK589691:QKO589691 QAO589691:QAS589691 PQS589691:PQW589691 PGW589691:PHA589691 OXA589691:OXE589691 ONE589691:ONI589691 ODI589691:ODM589691 NTM589691:NTQ589691 NJQ589691:NJU589691 MZU589691:MZY589691 MPY589691:MQC589691 MGC589691:MGG589691 LWG589691:LWK589691 LMK589691:LMO589691 LCO589691:LCS589691 KSS589691:KSW589691 KIW589691:KJA589691 JZA589691:JZE589691 JPE589691:JPI589691 JFI589691:JFM589691 IVM589691:IVQ589691 ILQ589691:ILU589691 IBU589691:IBY589691 HRY589691:HSC589691 HIC589691:HIG589691 GYG589691:GYK589691 GOK589691:GOO589691 GEO589691:GES589691 FUS589691:FUW589691 FKW589691:FLA589691 FBA589691:FBE589691 ERE589691:ERI589691 EHI589691:EHM589691 DXM589691:DXQ589691 DNQ589691:DNU589691 DDU589691:DDY589691 CTY589691:CUC589691 CKC589691:CKG589691 CAG589691:CAK589691 BQK589691:BQO589691 BGO589691:BGS589691 AWS589691:AWW589691 AMW589691:ANA589691 ADA589691:ADE589691 TE589691:TI589691 JI589691:JM589691 M589691:Q589691 WVU524155:WVY524155 WLY524155:WMC524155 WCC524155:WCG524155 VSG524155:VSK524155 VIK524155:VIO524155 UYO524155:UYS524155 UOS524155:UOW524155 UEW524155:UFA524155 TVA524155:TVE524155 TLE524155:TLI524155 TBI524155:TBM524155 SRM524155:SRQ524155 SHQ524155:SHU524155 RXU524155:RXY524155 RNY524155:ROC524155 REC524155:REG524155 QUG524155:QUK524155 QKK524155:QKO524155 QAO524155:QAS524155 PQS524155:PQW524155 PGW524155:PHA524155 OXA524155:OXE524155 ONE524155:ONI524155 ODI524155:ODM524155 NTM524155:NTQ524155 NJQ524155:NJU524155 MZU524155:MZY524155 MPY524155:MQC524155 MGC524155:MGG524155 LWG524155:LWK524155 LMK524155:LMO524155 LCO524155:LCS524155 KSS524155:KSW524155 KIW524155:KJA524155 JZA524155:JZE524155 JPE524155:JPI524155 JFI524155:JFM524155 IVM524155:IVQ524155 ILQ524155:ILU524155 IBU524155:IBY524155 HRY524155:HSC524155 HIC524155:HIG524155 GYG524155:GYK524155 GOK524155:GOO524155 GEO524155:GES524155 FUS524155:FUW524155 FKW524155:FLA524155 FBA524155:FBE524155 ERE524155:ERI524155 EHI524155:EHM524155 DXM524155:DXQ524155 DNQ524155:DNU524155 DDU524155:DDY524155 CTY524155:CUC524155 CKC524155:CKG524155 CAG524155:CAK524155 BQK524155:BQO524155 BGO524155:BGS524155 AWS524155:AWW524155 AMW524155:ANA524155 ADA524155:ADE524155 TE524155:TI524155 JI524155:JM524155 M524155:Q524155 WVU458619:WVY458619 WLY458619:WMC458619 WCC458619:WCG458619 VSG458619:VSK458619 VIK458619:VIO458619 UYO458619:UYS458619 UOS458619:UOW458619 UEW458619:UFA458619 TVA458619:TVE458619 TLE458619:TLI458619 TBI458619:TBM458619 SRM458619:SRQ458619 SHQ458619:SHU458619 RXU458619:RXY458619 RNY458619:ROC458619 REC458619:REG458619 QUG458619:QUK458619 QKK458619:QKO458619 QAO458619:QAS458619 PQS458619:PQW458619 PGW458619:PHA458619 OXA458619:OXE458619 ONE458619:ONI458619 ODI458619:ODM458619 NTM458619:NTQ458619 NJQ458619:NJU458619 MZU458619:MZY458619 MPY458619:MQC458619 MGC458619:MGG458619 LWG458619:LWK458619 LMK458619:LMO458619 LCO458619:LCS458619 KSS458619:KSW458619 KIW458619:KJA458619 JZA458619:JZE458619 JPE458619:JPI458619 JFI458619:JFM458619 IVM458619:IVQ458619 ILQ458619:ILU458619 IBU458619:IBY458619 HRY458619:HSC458619 HIC458619:HIG458619 GYG458619:GYK458619 GOK458619:GOO458619 GEO458619:GES458619 FUS458619:FUW458619 FKW458619:FLA458619 FBA458619:FBE458619 ERE458619:ERI458619 EHI458619:EHM458619 DXM458619:DXQ458619 DNQ458619:DNU458619 DDU458619:DDY458619 CTY458619:CUC458619 CKC458619:CKG458619 CAG458619:CAK458619 BQK458619:BQO458619 BGO458619:BGS458619 AWS458619:AWW458619 AMW458619:ANA458619 ADA458619:ADE458619 TE458619:TI458619 JI458619:JM458619 M458619:Q458619 WVU393083:WVY393083 WLY393083:WMC393083 WCC393083:WCG393083 VSG393083:VSK393083 VIK393083:VIO393083 UYO393083:UYS393083 UOS393083:UOW393083 UEW393083:UFA393083 TVA393083:TVE393083 TLE393083:TLI393083 TBI393083:TBM393083 SRM393083:SRQ393083 SHQ393083:SHU393083 RXU393083:RXY393083 RNY393083:ROC393083 REC393083:REG393083 QUG393083:QUK393083 QKK393083:QKO393083 QAO393083:QAS393083 PQS393083:PQW393083 PGW393083:PHA393083 OXA393083:OXE393083 ONE393083:ONI393083 ODI393083:ODM393083 NTM393083:NTQ393083 NJQ393083:NJU393083 MZU393083:MZY393083 MPY393083:MQC393083 MGC393083:MGG393083 LWG393083:LWK393083 LMK393083:LMO393083 LCO393083:LCS393083 KSS393083:KSW393083 KIW393083:KJA393083 JZA393083:JZE393083 JPE393083:JPI393083 JFI393083:JFM393083 IVM393083:IVQ393083 ILQ393083:ILU393083 IBU393083:IBY393083 HRY393083:HSC393083 HIC393083:HIG393083 GYG393083:GYK393083 GOK393083:GOO393083 GEO393083:GES393083 FUS393083:FUW393083 FKW393083:FLA393083 FBA393083:FBE393083 ERE393083:ERI393083 EHI393083:EHM393083 DXM393083:DXQ393083 DNQ393083:DNU393083 DDU393083:DDY393083 CTY393083:CUC393083 CKC393083:CKG393083 CAG393083:CAK393083 BQK393083:BQO393083 BGO393083:BGS393083 AWS393083:AWW393083 AMW393083:ANA393083 ADA393083:ADE393083 TE393083:TI393083 JI393083:JM393083 M393083:Q393083 WVU327547:WVY327547 WLY327547:WMC327547 WCC327547:WCG327547 VSG327547:VSK327547 VIK327547:VIO327547 UYO327547:UYS327547 UOS327547:UOW327547 UEW327547:UFA327547 TVA327547:TVE327547 TLE327547:TLI327547 TBI327547:TBM327547 SRM327547:SRQ327547 SHQ327547:SHU327547 RXU327547:RXY327547 RNY327547:ROC327547 REC327547:REG327547 QUG327547:QUK327547 QKK327547:QKO327547 QAO327547:QAS327547 PQS327547:PQW327547 PGW327547:PHA327547 OXA327547:OXE327547 ONE327547:ONI327547 ODI327547:ODM327547 NTM327547:NTQ327547 NJQ327547:NJU327547 MZU327547:MZY327547 MPY327547:MQC327547 MGC327547:MGG327547 LWG327547:LWK327547 LMK327547:LMO327547 LCO327547:LCS327547 KSS327547:KSW327547 KIW327547:KJA327547 JZA327547:JZE327547 JPE327547:JPI327547 JFI327547:JFM327547 IVM327547:IVQ327547 ILQ327547:ILU327547 IBU327547:IBY327547 HRY327547:HSC327547 HIC327547:HIG327547 GYG327547:GYK327547 GOK327547:GOO327547 GEO327547:GES327547 FUS327547:FUW327547 FKW327547:FLA327547 FBA327547:FBE327547 ERE327547:ERI327547 EHI327547:EHM327547 DXM327547:DXQ327547 DNQ327547:DNU327547 DDU327547:DDY327547 CTY327547:CUC327547 CKC327547:CKG327547 CAG327547:CAK327547 BQK327547:BQO327547 BGO327547:BGS327547 AWS327547:AWW327547 AMW327547:ANA327547 ADA327547:ADE327547 TE327547:TI327547 JI327547:JM327547 M327547:Q327547 WVU262011:WVY262011 WLY262011:WMC262011 WCC262011:WCG262011 VSG262011:VSK262011 VIK262011:VIO262011 UYO262011:UYS262011 UOS262011:UOW262011 UEW262011:UFA262011 TVA262011:TVE262011 TLE262011:TLI262011 TBI262011:TBM262011 SRM262011:SRQ262011 SHQ262011:SHU262011 RXU262011:RXY262011 RNY262011:ROC262011 REC262011:REG262011 QUG262011:QUK262011 QKK262011:QKO262011 QAO262011:QAS262011 PQS262011:PQW262011 PGW262011:PHA262011 OXA262011:OXE262011 ONE262011:ONI262011 ODI262011:ODM262011 NTM262011:NTQ262011 NJQ262011:NJU262011 MZU262011:MZY262011 MPY262011:MQC262011 MGC262011:MGG262011 LWG262011:LWK262011 LMK262011:LMO262011 LCO262011:LCS262011 KSS262011:KSW262011 KIW262011:KJA262011 JZA262011:JZE262011 JPE262011:JPI262011 JFI262011:JFM262011 IVM262011:IVQ262011 ILQ262011:ILU262011 IBU262011:IBY262011 HRY262011:HSC262011 HIC262011:HIG262011 GYG262011:GYK262011 GOK262011:GOO262011 GEO262011:GES262011 FUS262011:FUW262011 FKW262011:FLA262011 FBA262011:FBE262011 ERE262011:ERI262011 EHI262011:EHM262011 DXM262011:DXQ262011 DNQ262011:DNU262011 DDU262011:DDY262011 CTY262011:CUC262011 CKC262011:CKG262011 CAG262011:CAK262011 BQK262011:BQO262011 BGO262011:BGS262011 AWS262011:AWW262011 AMW262011:ANA262011 ADA262011:ADE262011 TE262011:TI262011 JI262011:JM262011 M262011:Q262011 WVU196475:WVY196475 WLY196475:WMC196475 WCC196475:WCG196475 VSG196475:VSK196475 VIK196475:VIO196475 UYO196475:UYS196475 UOS196475:UOW196475 UEW196475:UFA196475 TVA196475:TVE196475 TLE196475:TLI196475 TBI196475:TBM196475 SRM196475:SRQ196475 SHQ196475:SHU196475 RXU196475:RXY196475 RNY196475:ROC196475 REC196475:REG196475 QUG196475:QUK196475 QKK196475:QKO196475 QAO196475:QAS196475 PQS196475:PQW196475 PGW196475:PHA196475 OXA196475:OXE196475 ONE196475:ONI196475 ODI196475:ODM196475 NTM196475:NTQ196475 NJQ196475:NJU196475 MZU196475:MZY196475 MPY196475:MQC196475 MGC196475:MGG196475 LWG196475:LWK196475 LMK196475:LMO196475 LCO196475:LCS196475 KSS196475:KSW196475 KIW196475:KJA196475 JZA196475:JZE196475 JPE196475:JPI196475 JFI196475:JFM196475 IVM196475:IVQ196475 ILQ196475:ILU196475 IBU196475:IBY196475 HRY196475:HSC196475 HIC196475:HIG196475 GYG196475:GYK196475 GOK196475:GOO196475 GEO196475:GES196475 FUS196475:FUW196475 FKW196475:FLA196475 FBA196475:FBE196475 ERE196475:ERI196475 EHI196475:EHM196475 DXM196475:DXQ196475 DNQ196475:DNU196475 DDU196475:DDY196475 CTY196475:CUC196475 CKC196475:CKG196475 CAG196475:CAK196475 BQK196475:BQO196475 BGO196475:BGS196475 AWS196475:AWW196475 AMW196475:ANA196475 ADA196475:ADE196475 TE196475:TI196475 JI196475:JM196475 M196475:Q196475 WVU130939:WVY130939 WLY130939:WMC130939 WCC130939:WCG130939 VSG130939:VSK130939 VIK130939:VIO130939 UYO130939:UYS130939 UOS130939:UOW130939 UEW130939:UFA130939 TVA130939:TVE130939 TLE130939:TLI130939 TBI130939:TBM130939 SRM130939:SRQ130939 SHQ130939:SHU130939 RXU130939:RXY130939 RNY130939:ROC130939 REC130939:REG130939 QUG130939:QUK130939 QKK130939:QKO130939 QAO130939:QAS130939 PQS130939:PQW130939 PGW130939:PHA130939 OXA130939:OXE130939 ONE130939:ONI130939 ODI130939:ODM130939 NTM130939:NTQ130939 NJQ130939:NJU130939 MZU130939:MZY130939 MPY130939:MQC130939 MGC130939:MGG130939 LWG130939:LWK130939 LMK130939:LMO130939 LCO130939:LCS130939 KSS130939:KSW130939 KIW130939:KJA130939 JZA130939:JZE130939 JPE130939:JPI130939 JFI130939:JFM130939 IVM130939:IVQ130939 ILQ130939:ILU130939 IBU130939:IBY130939 HRY130939:HSC130939 HIC130939:HIG130939 GYG130939:GYK130939 GOK130939:GOO130939 GEO130939:GES130939 FUS130939:FUW130939 FKW130939:FLA130939 FBA130939:FBE130939 ERE130939:ERI130939 EHI130939:EHM130939 DXM130939:DXQ130939 DNQ130939:DNU130939 DDU130939:DDY130939 CTY130939:CUC130939 CKC130939:CKG130939 CAG130939:CAK130939 BQK130939:BQO130939 BGO130939:BGS130939 AWS130939:AWW130939 AMW130939:ANA130939 ADA130939:ADE130939 TE130939:TI130939 JI130939:JM130939 M130939:Q130939 WVU65403:WVY65403 WLY65403:WMC65403 WCC65403:WCG65403 VSG65403:VSK65403 VIK65403:VIO65403 UYO65403:UYS65403 UOS65403:UOW65403 UEW65403:UFA65403 TVA65403:TVE65403 TLE65403:TLI65403 TBI65403:TBM65403 SRM65403:SRQ65403 SHQ65403:SHU65403 RXU65403:RXY65403 RNY65403:ROC65403 REC65403:REG65403 QUG65403:QUK65403 QKK65403:QKO65403 QAO65403:QAS65403 PQS65403:PQW65403 PGW65403:PHA65403 OXA65403:OXE65403 ONE65403:ONI65403 ODI65403:ODM65403 NTM65403:NTQ65403 NJQ65403:NJU65403 MZU65403:MZY65403 MPY65403:MQC65403 MGC65403:MGG65403 LWG65403:LWK65403 LMK65403:LMO65403 LCO65403:LCS65403 KSS65403:KSW65403 KIW65403:KJA65403 JZA65403:JZE65403 JPE65403:JPI65403 JFI65403:JFM65403 IVM65403:IVQ65403 ILQ65403:ILU65403 IBU65403:IBY65403 HRY65403:HSC65403 HIC65403:HIG65403 GYG65403:GYK65403 GOK65403:GOO65403 GEO65403:GES65403 FUS65403:FUW65403 FKW65403:FLA65403 FBA65403:FBE65403 ERE65403:ERI65403 EHI65403:EHM65403 DXM65403:DXQ65403 DNQ65403:DNU65403 DDU65403:DDY65403 CTY65403:CUC65403 CKC65403:CKG65403 CAG65403:CAK65403 BQK65403:BQO65403 BGO65403:BGS65403 AWS65403:AWW65403 AMW65403:ANA65403 ADA65403:ADE65403 TE65403:TI65403 JI65403:JM65403 M65403:Q65403 WVU10:WVY10 WLY10:WMC10 WCC10:WCG10 VSG10:VSK10 VIK10:VIO10 UYO10:UYS10 UOS10:UOW10 UEW10:UFA10 TVA10:TVE10 TLE10:TLI10 TBI10:TBM10 SRM10:SRQ10 SHQ10:SHU10 RXU10:RXY10 RNY10:ROC10 REC10:REG10 QUG10:QUK10 QKK10:QKO10 QAO10:QAS10 PQS10:PQW10 PGW10:PHA10 OXA10:OXE10 ONE10:ONI10 ODI10:ODM10 NTM10:NTQ10 NJQ10:NJU10 MZU10:MZY10 MPY10:MQC10 MGC10:MGG10 LWG10:LWK10 LMK10:LMO10 LCO10:LCS10 KSS10:KSW10 KIW10:KJA10 JZA10:JZE10 JPE10:JPI10 JFI10:JFM10 IVM10:IVQ10 ILQ10:ILU10 IBU10:IBY10 HRY10:HSC10 HIC10:HIG10 GYG10:GYK10 GOK10:GOO10 GEO10:GES10 FUS10:FUW10 FKW10:FLA10 FBA10:FBE10 ERE10:ERI10 EHI10:EHM10 DXM10:DXQ10 DNQ10:DNU10 DDU10:DDY10 CTY10:CUC10 CKC10:CKG10 CAG10:CAK10 BQK10:BQO10 BGO10:BGS10 AWS10:AWW10 AMW10:ANA10 ADA10:ADE10 TE10:TI10 JI10:JM10">
      <formula1>1</formula1>
      <formula2>9999</formula2>
    </dataValidation>
    <dataValidation type="whole" operator="equal" allowBlank="1" showInputMessage="1" showErrorMessage="1" errorTitle="El documento es normal" error="Valor no valido" prompt="No anexo medio electrónico, capturar 1 si se requiere seleccionar esta opción." sqref="WYB982909 WOF982909 WEJ982909 VUN982909 VKR982909 VAV982909 UQZ982909 UHD982909 TXH982909 TNL982909 TDP982909 STT982909 SJX982909 SAB982909 RQF982909 RGJ982909 QWN982909 QMR982909 QCV982909 PSZ982909 PJD982909 OZH982909 OPL982909 OFP982909 NVT982909 NLX982909 NCB982909 MSF982909 MIJ982909 LYN982909 LOR982909 LEV982909 KUZ982909 KLD982909 KBH982909 JRL982909 JHP982909 IXT982909 INX982909 IEB982909 HUF982909 HKJ982909 HAN982909 GQR982909 GGV982909 FWZ982909 FND982909 FDH982909 ETL982909 EJP982909 DZT982909 DPX982909 DGB982909 CWF982909 CMJ982909 CCN982909 BSR982909 BIV982909 AYZ982909 APD982909 AFH982909 VL982909 LP982909 BT982909 WYB917373 WOF917373 WEJ917373 VUN917373 VKR917373 VAV917373 UQZ917373 UHD917373 TXH917373 TNL917373 TDP917373 STT917373 SJX917373 SAB917373 RQF917373 RGJ917373 QWN917373 QMR917373 QCV917373 PSZ917373 PJD917373 OZH917373 OPL917373 OFP917373 NVT917373 NLX917373 NCB917373 MSF917373 MIJ917373 LYN917373 LOR917373 LEV917373 KUZ917373 KLD917373 KBH917373 JRL917373 JHP917373 IXT917373 INX917373 IEB917373 HUF917373 HKJ917373 HAN917373 GQR917373 GGV917373 FWZ917373 FND917373 FDH917373 ETL917373 EJP917373 DZT917373 DPX917373 DGB917373 CWF917373 CMJ917373 CCN917373 BSR917373 BIV917373 AYZ917373 APD917373 AFH917373 VL917373 LP917373 BT917373 WYB851837 WOF851837 WEJ851837 VUN851837 VKR851837 VAV851837 UQZ851837 UHD851837 TXH851837 TNL851837 TDP851837 STT851837 SJX851837 SAB851837 RQF851837 RGJ851837 QWN851837 QMR851837 QCV851837 PSZ851837 PJD851837 OZH851837 OPL851837 OFP851837 NVT851837 NLX851837 NCB851837 MSF851837 MIJ851837 LYN851837 LOR851837 LEV851837 KUZ851837 KLD851837 KBH851837 JRL851837 JHP851837 IXT851837 INX851837 IEB851837 HUF851837 HKJ851837 HAN851837 GQR851837 GGV851837 FWZ851837 FND851837 FDH851837 ETL851837 EJP851837 DZT851837 DPX851837 DGB851837 CWF851837 CMJ851837 CCN851837 BSR851837 BIV851837 AYZ851837 APD851837 AFH851837 VL851837 LP851837 BT851837 WYB786301 WOF786301 WEJ786301 VUN786301 VKR786301 VAV786301 UQZ786301 UHD786301 TXH786301 TNL786301 TDP786301 STT786301 SJX786301 SAB786301 RQF786301 RGJ786301 QWN786301 QMR786301 QCV786301 PSZ786301 PJD786301 OZH786301 OPL786301 OFP786301 NVT786301 NLX786301 NCB786301 MSF786301 MIJ786301 LYN786301 LOR786301 LEV786301 KUZ786301 KLD786301 KBH786301 JRL786301 JHP786301 IXT786301 INX786301 IEB786301 HUF786301 HKJ786301 HAN786301 GQR786301 GGV786301 FWZ786301 FND786301 FDH786301 ETL786301 EJP786301 DZT786301 DPX786301 DGB786301 CWF786301 CMJ786301 CCN786301 BSR786301 BIV786301 AYZ786301 APD786301 AFH786301 VL786301 LP786301 BT786301 WYB720765 WOF720765 WEJ720765 VUN720765 VKR720765 VAV720765 UQZ720765 UHD720765 TXH720765 TNL720765 TDP720765 STT720765 SJX720765 SAB720765 RQF720765 RGJ720765 QWN720765 QMR720765 QCV720765 PSZ720765 PJD720765 OZH720765 OPL720765 OFP720765 NVT720765 NLX720765 NCB720765 MSF720765 MIJ720765 LYN720765 LOR720765 LEV720765 KUZ720765 KLD720765 KBH720765 JRL720765 JHP720765 IXT720765 INX720765 IEB720765 HUF720765 HKJ720765 HAN720765 GQR720765 GGV720765 FWZ720765 FND720765 FDH720765 ETL720765 EJP720765 DZT720765 DPX720765 DGB720765 CWF720765 CMJ720765 CCN720765 BSR720765 BIV720765 AYZ720765 APD720765 AFH720765 VL720765 LP720765 BT720765 WYB655229 WOF655229 WEJ655229 VUN655229 VKR655229 VAV655229 UQZ655229 UHD655229 TXH655229 TNL655229 TDP655229 STT655229 SJX655229 SAB655229 RQF655229 RGJ655229 QWN655229 QMR655229 QCV655229 PSZ655229 PJD655229 OZH655229 OPL655229 OFP655229 NVT655229 NLX655229 NCB655229 MSF655229 MIJ655229 LYN655229 LOR655229 LEV655229 KUZ655229 KLD655229 KBH655229 JRL655229 JHP655229 IXT655229 INX655229 IEB655229 HUF655229 HKJ655229 HAN655229 GQR655229 GGV655229 FWZ655229 FND655229 FDH655229 ETL655229 EJP655229 DZT655229 DPX655229 DGB655229 CWF655229 CMJ655229 CCN655229 BSR655229 BIV655229 AYZ655229 APD655229 AFH655229 VL655229 LP655229 BT655229 WYB589693 WOF589693 WEJ589693 VUN589693 VKR589693 VAV589693 UQZ589693 UHD589693 TXH589693 TNL589693 TDP589693 STT589693 SJX589693 SAB589693 RQF589693 RGJ589693 QWN589693 QMR589693 QCV589693 PSZ589693 PJD589693 OZH589693 OPL589693 OFP589693 NVT589693 NLX589693 NCB589693 MSF589693 MIJ589693 LYN589693 LOR589693 LEV589693 KUZ589693 KLD589693 KBH589693 JRL589693 JHP589693 IXT589693 INX589693 IEB589693 HUF589693 HKJ589693 HAN589693 GQR589693 GGV589693 FWZ589693 FND589693 FDH589693 ETL589693 EJP589693 DZT589693 DPX589693 DGB589693 CWF589693 CMJ589693 CCN589693 BSR589693 BIV589693 AYZ589693 APD589693 AFH589693 VL589693 LP589693 BT589693 WYB524157 WOF524157 WEJ524157 VUN524157 VKR524157 VAV524157 UQZ524157 UHD524157 TXH524157 TNL524157 TDP524157 STT524157 SJX524157 SAB524157 RQF524157 RGJ524157 QWN524157 QMR524157 QCV524157 PSZ524157 PJD524157 OZH524157 OPL524157 OFP524157 NVT524157 NLX524157 NCB524157 MSF524157 MIJ524157 LYN524157 LOR524157 LEV524157 KUZ524157 KLD524157 KBH524157 JRL524157 JHP524157 IXT524157 INX524157 IEB524157 HUF524157 HKJ524157 HAN524157 GQR524157 GGV524157 FWZ524157 FND524157 FDH524157 ETL524157 EJP524157 DZT524157 DPX524157 DGB524157 CWF524157 CMJ524157 CCN524157 BSR524157 BIV524157 AYZ524157 APD524157 AFH524157 VL524157 LP524157 BT524157 WYB458621 WOF458621 WEJ458621 VUN458621 VKR458621 VAV458621 UQZ458621 UHD458621 TXH458621 TNL458621 TDP458621 STT458621 SJX458621 SAB458621 RQF458621 RGJ458621 QWN458621 QMR458621 QCV458621 PSZ458621 PJD458621 OZH458621 OPL458621 OFP458621 NVT458621 NLX458621 NCB458621 MSF458621 MIJ458621 LYN458621 LOR458621 LEV458621 KUZ458621 KLD458621 KBH458621 JRL458621 JHP458621 IXT458621 INX458621 IEB458621 HUF458621 HKJ458621 HAN458621 GQR458621 GGV458621 FWZ458621 FND458621 FDH458621 ETL458621 EJP458621 DZT458621 DPX458621 DGB458621 CWF458621 CMJ458621 CCN458621 BSR458621 BIV458621 AYZ458621 APD458621 AFH458621 VL458621 LP458621 BT458621 WYB393085 WOF393085 WEJ393085 VUN393085 VKR393085 VAV393085 UQZ393085 UHD393085 TXH393085 TNL393085 TDP393085 STT393085 SJX393085 SAB393085 RQF393085 RGJ393085 QWN393085 QMR393085 QCV393085 PSZ393085 PJD393085 OZH393085 OPL393085 OFP393085 NVT393085 NLX393085 NCB393085 MSF393085 MIJ393085 LYN393085 LOR393085 LEV393085 KUZ393085 KLD393085 KBH393085 JRL393085 JHP393085 IXT393085 INX393085 IEB393085 HUF393085 HKJ393085 HAN393085 GQR393085 GGV393085 FWZ393085 FND393085 FDH393085 ETL393085 EJP393085 DZT393085 DPX393085 DGB393085 CWF393085 CMJ393085 CCN393085 BSR393085 BIV393085 AYZ393085 APD393085 AFH393085 VL393085 LP393085 BT393085 WYB327549 WOF327549 WEJ327549 VUN327549 VKR327549 VAV327549 UQZ327549 UHD327549 TXH327549 TNL327549 TDP327549 STT327549 SJX327549 SAB327549 RQF327549 RGJ327549 QWN327549 QMR327549 QCV327549 PSZ327549 PJD327549 OZH327549 OPL327549 OFP327549 NVT327549 NLX327549 NCB327549 MSF327549 MIJ327549 LYN327549 LOR327549 LEV327549 KUZ327549 KLD327549 KBH327549 JRL327549 JHP327549 IXT327549 INX327549 IEB327549 HUF327549 HKJ327549 HAN327549 GQR327549 GGV327549 FWZ327549 FND327549 FDH327549 ETL327549 EJP327549 DZT327549 DPX327549 DGB327549 CWF327549 CMJ327549 CCN327549 BSR327549 BIV327549 AYZ327549 APD327549 AFH327549 VL327549 LP327549 BT327549 WYB262013 WOF262013 WEJ262013 VUN262013 VKR262013 VAV262013 UQZ262013 UHD262013 TXH262013 TNL262013 TDP262013 STT262013 SJX262013 SAB262013 RQF262013 RGJ262013 QWN262013 QMR262013 QCV262013 PSZ262013 PJD262013 OZH262013 OPL262013 OFP262013 NVT262013 NLX262013 NCB262013 MSF262013 MIJ262013 LYN262013 LOR262013 LEV262013 KUZ262013 KLD262013 KBH262013 JRL262013 JHP262013 IXT262013 INX262013 IEB262013 HUF262013 HKJ262013 HAN262013 GQR262013 GGV262013 FWZ262013 FND262013 FDH262013 ETL262013 EJP262013 DZT262013 DPX262013 DGB262013 CWF262013 CMJ262013 CCN262013 BSR262013 BIV262013 AYZ262013 APD262013 AFH262013 VL262013 LP262013 BT262013 WYB196477 WOF196477 WEJ196477 VUN196477 VKR196477 VAV196477 UQZ196477 UHD196477 TXH196477 TNL196477 TDP196477 STT196477 SJX196477 SAB196477 RQF196477 RGJ196477 QWN196477 QMR196477 QCV196477 PSZ196477 PJD196477 OZH196477 OPL196477 OFP196477 NVT196477 NLX196477 NCB196477 MSF196477 MIJ196477 LYN196477 LOR196477 LEV196477 KUZ196477 KLD196477 KBH196477 JRL196477 JHP196477 IXT196477 INX196477 IEB196477 HUF196477 HKJ196477 HAN196477 GQR196477 GGV196477 FWZ196477 FND196477 FDH196477 ETL196477 EJP196477 DZT196477 DPX196477 DGB196477 CWF196477 CMJ196477 CCN196477 BSR196477 BIV196477 AYZ196477 APD196477 AFH196477 VL196477 LP196477 BT196477 WYB130941 WOF130941 WEJ130941 VUN130941 VKR130941 VAV130941 UQZ130941 UHD130941 TXH130941 TNL130941 TDP130941 STT130941 SJX130941 SAB130941 RQF130941 RGJ130941 QWN130941 QMR130941 QCV130941 PSZ130941 PJD130941 OZH130941 OPL130941 OFP130941 NVT130941 NLX130941 NCB130941 MSF130941 MIJ130941 LYN130941 LOR130941 LEV130941 KUZ130941 KLD130941 KBH130941 JRL130941 JHP130941 IXT130941 INX130941 IEB130941 HUF130941 HKJ130941 HAN130941 GQR130941 GGV130941 FWZ130941 FND130941 FDH130941 ETL130941 EJP130941 DZT130941 DPX130941 DGB130941 CWF130941 CMJ130941 CCN130941 BSR130941 BIV130941 AYZ130941 APD130941 AFH130941 VL130941 LP130941 BT130941 WYB65405 WOF65405 WEJ65405 VUN65405 VKR65405 VAV65405 UQZ65405 UHD65405 TXH65405 TNL65405 TDP65405 STT65405 SJX65405 SAB65405 RQF65405 RGJ65405 QWN65405 QMR65405 QCV65405 PSZ65405 PJD65405 OZH65405 OPL65405 OFP65405 NVT65405 NLX65405 NCB65405 MSF65405 MIJ65405 LYN65405 LOR65405 LEV65405 KUZ65405 KLD65405 KBH65405 JRL65405 JHP65405 IXT65405 INX65405 IEB65405 HUF65405 HKJ65405 HAN65405 GQR65405 GGV65405 FWZ65405 FND65405 FDH65405 ETL65405 EJP65405 DZT65405 DPX65405 DGB65405 CWF65405 CMJ65405 CCN65405 BSR65405 BIV65405 AYZ65405 APD65405 AFH65405 VL65405 LP65405 BT65405 WYB12 WOF12 WEJ12 VUN12 VKR12 VAV12 UQZ12 UHD12 TXH12 TNL12 TDP12 STT12 SJX12 SAB12 RQF12 RGJ12 QWN12 QMR12 QCV12 PSZ12 PJD12 OZH12 OPL12 OFP12 NVT12 NLX12 NCB12 MSF12 MIJ12 LYN12 LOR12 LEV12 KUZ12 KLD12 KBH12 JRL12 JHP12 IXT12 INX12 IEB12 HUF12 HKJ12 HAN12 GQR12 GGV12 FWZ12 FND12 FDH12 ETL12 EJP12 DZT12 DPX12 DGB12 CWF12 CMJ12 CCN12 BSR12 BIV12 AYZ12 APD12 AFH12 VL12 LP12">
      <formula1>1</formula1>
    </dataValidation>
    <dataValidation type="whole" operator="equal" allowBlank="1" showInputMessage="1" showErrorMessage="1" errorTitle="El documento es normal" error="Valor no valido" prompt="Anexa medio electrónico, capturar 1 si se requiere seleccionar esta opción." sqref="BT65403 WYB982907 WOF982907 WEJ982907 VUN982907 VKR982907 VAV982907 UQZ982907 UHD982907 TXH982907 TNL982907 TDP982907 STT982907 SJX982907 SAB982907 RQF982907 RGJ982907 QWN982907 QMR982907 QCV982907 PSZ982907 PJD982907 OZH982907 OPL982907 OFP982907 NVT982907 NLX982907 NCB982907 MSF982907 MIJ982907 LYN982907 LOR982907 LEV982907 KUZ982907 KLD982907 KBH982907 JRL982907 JHP982907 IXT982907 INX982907 IEB982907 HUF982907 HKJ982907 HAN982907 GQR982907 GGV982907 FWZ982907 FND982907 FDH982907 ETL982907 EJP982907 DZT982907 DPX982907 DGB982907 CWF982907 CMJ982907 CCN982907 BSR982907 BIV982907 AYZ982907 APD982907 AFH982907 VL982907 LP982907 BT982907 WYB917371 WOF917371 WEJ917371 VUN917371 VKR917371 VAV917371 UQZ917371 UHD917371 TXH917371 TNL917371 TDP917371 STT917371 SJX917371 SAB917371 RQF917371 RGJ917371 QWN917371 QMR917371 QCV917371 PSZ917371 PJD917371 OZH917371 OPL917371 OFP917371 NVT917371 NLX917371 NCB917371 MSF917371 MIJ917371 LYN917371 LOR917371 LEV917371 KUZ917371 KLD917371 KBH917371 JRL917371 JHP917371 IXT917371 INX917371 IEB917371 HUF917371 HKJ917371 HAN917371 GQR917371 GGV917371 FWZ917371 FND917371 FDH917371 ETL917371 EJP917371 DZT917371 DPX917371 DGB917371 CWF917371 CMJ917371 CCN917371 BSR917371 BIV917371 AYZ917371 APD917371 AFH917371 VL917371 LP917371 BT917371 WYB851835 WOF851835 WEJ851835 VUN851835 VKR851835 VAV851835 UQZ851835 UHD851835 TXH851835 TNL851835 TDP851835 STT851835 SJX851835 SAB851835 RQF851835 RGJ851835 QWN851835 QMR851835 QCV851835 PSZ851835 PJD851835 OZH851835 OPL851835 OFP851835 NVT851835 NLX851835 NCB851835 MSF851835 MIJ851835 LYN851835 LOR851835 LEV851835 KUZ851835 KLD851835 KBH851835 JRL851835 JHP851835 IXT851835 INX851835 IEB851835 HUF851835 HKJ851835 HAN851835 GQR851835 GGV851835 FWZ851835 FND851835 FDH851835 ETL851835 EJP851835 DZT851835 DPX851835 DGB851835 CWF851835 CMJ851835 CCN851835 BSR851835 BIV851835 AYZ851835 APD851835 AFH851835 VL851835 LP851835 BT851835 WYB786299 WOF786299 WEJ786299 VUN786299 VKR786299 VAV786299 UQZ786299 UHD786299 TXH786299 TNL786299 TDP786299 STT786299 SJX786299 SAB786299 RQF786299 RGJ786299 QWN786299 QMR786299 QCV786299 PSZ786299 PJD786299 OZH786299 OPL786299 OFP786299 NVT786299 NLX786299 NCB786299 MSF786299 MIJ786299 LYN786299 LOR786299 LEV786299 KUZ786299 KLD786299 KBH786299 JRL786299 JHP786299 IXT786299 INX786299 IEB786299 HUF786299 HKJ786299 HAN786299 GQR786299 GGV786299 FWZ786299 FND786299 FDH786299 ETL786299 EJP786299 DZT786299 DPX786299 DGB786299 CWF786299 CMJ786299 CCN786299 BSR786299 BIV786299 AYZ786299 APD786299 AFH786299 VL786299 LP786299 BT786299 WYB720763 WOF720763 WEJ720763 VUN720763 VKR720763 VAV720763 UQZ720763 UHD720763 TXH720763 TNL720763 TDP720763 STT720763 SJX720763 SAB720763 RQF720763 RGJ720763 QWN720763 QMR720763 QCV720763 PSZ720763 PJD720763 OZH720763 OPL720763 OFP720763 NVT720763 NLX720763 NCB720763 MSF720763 MIJ720763 LYN720763 LOR720763 LEV720763 KUZ720763 KLD720763 KBH720763 JRL720763 JHP720763 IXT720763 INX720763 IEB720763 HUF720763 HKJ720763 HAN720763 GQR720763 GGV720763 FWZ720763 FND720763 FDH720763 ETL720763 EJP720763 DZT720763 DPX720763 DGB720763 CWF720763 CMJ720763 CCN720763 BSR720763 BIV720763 AYZ720763 APD720763 AFH720763 VL720763 LP720763 BT720763 WYB655227 WOF655227 WEJ655227 VUN655227 VKR655227 VAV655227 UQZ655227 UHD655227 TXH655227 TNL655227 TDP655227 STT655227 SJX655227 SAB655227 RQF655227 RGJ655227 QWN655227 QMR655227 QCV655227 PSZ655227 PJD655227 OZH655227 OPL655227 OFP655227 NVT655227 NLX655227 NCB655227 MSF655227 MIJ655227 LYN655227 LOR655227 LEV655227 KUZ655227 KLD655227 KBH655227 JRL655227 JHP655227 IXT655227 INX655227 IEB655227 HUF655227 HKJ655227 HAN655227 GQR655227 GGV655227 FWZ655227 FND655227 FDH655227 ETL655227 EJP655227 DZT655227 DPX655227 DGB655227 CWF655227 CMJ655227 CCN655227 BSR655227 BIV655227 AYZ655227 APD655227 AFH655227 VL655227 LP655227 BT655227 WYB589691 WOF589691 WEJ589691 VUN589691 VKR589691 VAV589691 UQZ589691 UHD589691 TXH589691 TNL589691 TDP589691 STT589691 SJX589691 SAB589691 RQF589691 RGJ589691 QWN589691 QMR589691 QCV589691 PSZ589691 PJD589691 OZH589691 OPL589691 OFP589691 NVT589691 NLX589691 NCB589691 MSF589691 MIJ589691 LYN589691 LOR589691 LEV589691 KUZ589691 KLD589691 KBH589691 JRL589691 JHP589691 IXT589691 INX589691 IEB589691 HUF589691 HKJ589691 HAN589691 GQR589691 GGV589691 FWZ589691 FND589691 FDH589691 ETL589691 EJP589691 DZT589691 DPX589691 DGB589691 CWF589691 CMJ589691 CCN589691 BSR589691 BIV589691 AYZ589691 APD589691 AFH589691 VL589691 LP589691 BT589691 WYB524155 WOF524155 WEJ524155 VUN524155 VKR524155 VAV524155 UQZ524155 UHD524155 TXH524155 TNL524155 TDP524155 STT524155 SJX524155 SAB524155 RQF524155 RGJ524155 QWN524155 QMR524155 QCV524155 PSZ524155 PJD524155 OZH524155 OPL524155 OFP524155 NVT524155 NLX524155 NCB524155 MSF524155 MIJ524155 LYN524155 LOR524155 LEV524155 KUZ524155 KLD524155 KBH524155 JRL524155 JHP524155 IXT524155 INX524155 IEB524155 HUF524155 HKJ524155 HAN524155 GQR524155 GGV524155 FWZ524155 FND524155 FDH524155 ETL524155 EJP524155 DZT524155 DPX524155 DGB524155 CWF524155 CMJ524155 CCN524155 BSR524155 BIV524155 AYZ524155 APD524155 AFH524155 VL524155 LP524155 BT524155 WYB458619 WOF458619 WEJ458619 VUN458619 VKR458619 VAV458619 UQZ458619 UHD458619 TXH458619 TNL458619 TDP458619 STT458619 SJX458619 SAB458619 RQF458619 RGJ458619 QWN458619 QMR458619 QCV458619 PSZ458619 PJD458619 OZH458619 OPL458619 OFP458619 NVT458619 NLX458619 NCB458619 MSF458619 MIJ458619 LYN458619 LOR458619 LEV458619 KUZ458619 KLD458619 KBH458619 JRL458619 JHP458619 IXT458619 INX458619 IEB458619 HUF458619 HKJ458619 HAN458619 GQR458619 GGV458619 FWZ458619 FND458619 FDH458619 ETL458619 EJP458619 DZT458619 DPX458619 DGB458619 CWF458619 CMJ458619 CCN458619 BSR458619 BIV458619 AYZ458619 APD458619 AFH458619 VL458619 LP458619 BT458619 WYB393083 WOF393083 WEJ393083 VUN393083 VKR393083 VAV393083 UQZ393083 UHD393083 TXH393083 TNL393083 TDP393083 STT393083 SJX393083 SAB393083 RQF393083 RGJ393083 QWN393083 QMR393083 QCV393083 PSZ393083 PJD393083 OZH393083 OPL393083 OFP393083 NVT393083 NLX393083 NCB393083 MSF393083 MIJ393083 LYN393083 LOR393083 LEV393083 KUZ393083 KLD393083 KBH393083 JRL393083 JHP393083 IXT393083 INX393083 IEB393083 HUF393083 HKJ393083 HAN393083 GQR393083 GGV393083 FWZ393083 FND393083 FDH393083 ETL393083 EJP393083 DZT393083 DPX393083 DGB393083 CWF393083 CMJ393083 CCN393083 BSR393083 BIV393083 AYZ393083 APD393083 AFH393083 VL393083 LP393083 BT393083 WYB327547 WOF327547 WEJ327547 VUN327547 VKR327547 VAV327547 UQZ327547 UHD327547 TXH327547 TNL327547 TDP327547 STT327547 SJX327547 SAB327547 RQF327547 RGJ327547 QWN327547 QMR327547 QCV327547 PSZ327547 PJD327547 OZH327547 OPL327547 OFP327547 NVT327547 NLX327547 NCB327547 MSF327547 MIJ327547 LYN327547 LOR327547 LEV327547 KUZ327547 KLD327547 KBH327547 JRL327547 JHP327547 IXT327547 INX327547 IEB327547 HUF327547 HKJ327547 HAN327547 GQR327547 GGV327547 FWZ327547 FND327547 FDH327547 ETL327547 EJP327547 DZT327547 DPX327547 DGB327547 CWF327547 CMJ327547 CCN327547 BSR327547 BIV327547 AYZ327547 APD327547 AFH327547 VL327547 LP327547 BT327547 WYB262011 WOF262011 WEJ262011 VUN262011 VKR262011 VAV262011 UQZ262011 UHD262011 TXH262011 TNL262011 TDP262011 STT262011 SJX262011 SAB262011 RQF262011 RGJ262011 QWN262011 QMR262011 QCV262011 PSZ262011 PJD262011 OZH262011 OPL262011 OFP262011 NVT262011 NLX262011 NCB262011 MSF262011 MIJ262011 LYN262011 LOR262011 LEV262011 KUZ262011 KLD262011 KBH262011 JRL262011 JHP262011 IXT262011 INX262011 IEB262011 HUF262011 HKJ262011 HAN262011 GQR262011 GGV262011 FWZ262011 FND262011 FDH262011 ETL262011 EJP262011 DZT262011 DPX262011 DGB262011 CWF262011 CMJ262011 CCN262011 BSR262011 BIV262011 AYZ262011 APD262011 AFH262011 VL262011 LP262011 BT262011 WYB196475 WOF196475 WEJ196475 VUN196475 VKR196475 VAV196475 UQZ196475 UHD196475 TXH196475 TNL196475 TDP196475 STT196475 SJX196475 SAB196475 RQF196475 RGJ196475 QWN196475 QMR196475 QCV196475 PSZ196475 PJD196475 OZH196475 OPL196475 OFP196475 NVT196475 NLX196475 NCB196475 MSF196475 MIJ196475 LYN196475 LOR196475 LEV196475 KUZ196475 KLD196475 KBH196475 JRL196475 JHP196475 IXT196475 INX196475 IEB196475 HUF196475 HKJ196475 HAN196475 GQR196475 GGV196475 FWZ196475 FND196475 FDH196475 ETL196475 EJP196475 DZT196475 DPX196475 DGB196475 CWF196475 CMJ196475 CCN196475 BSR196475 BIV196475 AYZ196475 APD196475 AFH196475 VL196475 LP196475 BT196475 WYB130939 WOF130939 WEJ130939 VUN130939 VKR130939 VAV130939 UQZ130939 UHD130939 TXH130939 TNL130939 TDP130939 STT130939 SJX130939 SAB130939 RQF130939 RGJ130939 QWN130939 QMR130939 QCV130939 PSZ130939 PJD130939 OZH130939 OPL130939 OFP130939 NVT130939 NLX130939 NCB130939 MSF130939 MIJ130939 LYN130939 LOR130939 LEV130939 KUZ130939 KLD130939 KBH130939 JRL130939 JHP130939 IXT130939 INX130939 IEB130939 HUF130939 HKJ130939 HAN130939 GQR130939 GGV130939 FWZ130939 FND130939 FDH130939 ETL130939 EJP130939 DZT130939 DPX130939 DGB130939 CWF130939 CMJ130939 CCN130939 BSR130939 BIV130939 AYZ130939 APD130939 AFH130939 VL130939 LP130939 BT130939 WYB65403 WOF65403 WEJ65403 VUN65403 VKR65403 VAV65403 UQZ65403 UHD65403 TXH65403 TNL65403 TDP65403 STT65403 SJX65403 SAB65403 RQF65403 RGJ65403 QWN65403 QMR65403 QCV65403 PSZ65403 PJD65403 OZH65403 OPL65403 OFP65403 NVT65403 NLX65403 NCB65403 MSF65403 MIJ65403 LYN65403 LOR65403 LEV65403 KUZ65403 KLD65403 KBH65403 JRL65403 JHP65403 IXT65403 INX65403 IEB65403 HUF65403 HKJ65403 HAN65403 GQR65403 GGV65403 FWZ65403 FND65403 FDH65403 ETL65403 EJP65403 DZT65403 DPX65403 DGB65403 CWF65403 CMJ65403 CCN65403 BSR65403 BIV65403 AYZ65403 APD65403 AFH65403 VL65403 LP65403 WYB10 WOF10 WEJ10 VUN10 VKR10 VAV10 UQZ10 UHD10 TXH10 TNL10 TDP10 STT10 SJX10 SAB10 RQF10 RGJ10 QWN10 QMR10 QCV10 PSZ10 PJD10 OZH10 OPL10 OFP10 NVT10 NLX10 NCB10 MSF10 MIJ10 LYN10 LOR10 LEV10 KUZ10 KLD10 KBH10 JRL10 JHP10 IXT10 INX10 IEB10 HUF10 HKJ10 HAN10 GQR10 GGV10 FWZ10 FND10 FDH10 ETL10 EJP10 DZT10 DPX10 DGB10 CWF10 CMJ10 CCN10 BSR10 BIV10 AYZ10 APD10 AFH10 VL10 LP10 BT10">
      <formula1>1</formula1>
    </dataValidation>
    <dataValidation type="whole" operator="equal" allowBlank="1" showInputMessage="1" showErrorMessage="1" errorTitle="El documento es normal" error="Valor no valido" prompt="Conforme a la fecha de la oficialía de partes, el documento es extraordinario cuando se recibió posterior al día 20 de diciembre, capturar 1 si se requiere seleccionar esta opción." sqref="WXP982909 WNT982909 WDX982909 VUB982909 VKF982909 VAJ982909 UQN982909 UGR982909 TWV982909 TMZ982909 TDD982909 STH982909 SJL982909 RZP982909 RPT982909 RFX982909 QWB982909 QMF982909 QCJ982909 PSN982909 PIR982909 OYV982909 OOZ982909 OFD982909 NVH982909 NLL982909 NBP982909 MRT982909 MHX982909 LYB982909 LOF982909 LEJ982909 KUN982909 KKR982909 KAV982909 JQZ982909 JHD982909 IXH982909 INL982909 IDP982909 HTT982909 HJX982909 HAB982909 GQF982909 GGJ982909 FWN982909 FMR982909 FCV982909 ESZ982909 EJD982909 DZH982909 DPL982909 DFP982909 CVT982909 CLX982909 CCB982909 BSF982909 BIJ982909 AYN982909 AOR982909 AEV982909 UZ982909 LD982909 BH982909 WXP917373 WNT917373 WDX917373 VUB917373 VKF917373 VAJ917373 UQN917373 UGR917373 TWV917373 TMZ917373 TDD917373 STH917373 SJL917373 RZP917373 RPT917373 RFX917373 QWB917373 QMF917373 QCJ917373 PSN917373 PIR917373 OYV917373 OOZ917373 OFD917373 NVH917373 NLL917373 NBP917373 MRT917373 MHX917373 LYB917373 LOF917373 LEJ917373 KUN917373 KKR917373 KAV917373 JQZ917373 JHD917373 IXH917373 INL917373 IDP917373 HTT917373 HJX917373 HAB917373 GQF917373 GGJ917373 FWN917373 FMR917373 FCV917373 ESZ917373 EJD917373 DZH917373 DPL917373 DFP917373 CVT917373 CLX917373 CCB917373 BSF917373 BIJ917373 AYN917373 AOR917373 AEV917373 UZ917373 LD917373 BH917373 WXP851837 WNT851837 WDX851837 VUB851837 VKF851837 VAJ851837 UQN851837 UGR851837 TWV851837 TMZ851837 TDD851837 STH851837 SJL851837 RZP851837 RPT851837 RFX851837 QWB851837 QMF851837 QCJ851837 PSN851837 PIR851837 OYV851837 OOZ851837 OFD851837 NVH851837 NLL851837 NBP851837 MRT851837 MHX851837 LYB851837 LOF851837 LEJ851837 KUN851837 KKR851837 KAV851837 JQZ851837 JHD851837 IXH851837 INL851837 IDP851837 HTT851837 HJX851837 HAB851837 GQF851837 GGJ851837 FWN851837 FMR851837 FCV851837 ESZ851837 EJD851837 DZH851837 DPL851837 DFP851837 CVT851837 CLX851837 CCB851837 BSF851837 BIJ851837 AYN851837 AOR851837 AEV851837 UZ851837 LD851837 BH851837 WXP786301 WNT786301 WDX786301 VUB786301 VKF786301 VAJ786301 UQN786301 UGR786301 TWV786301 TMZ786301 TDD786301 STH786301 SJL786301 RZP786301 RPT786301 RFX786301 QWB786301 QMF786301 QCJ786301 PSN786301 PIR786301 OYV786301 OOZ786301 OFD786301 NVH786301 NLL786301 NBP786301 MRT786301 MHX786301 LYB786301 LOF786301 LEJ786301 KUN786301 KKR786301 KAV786301 JQZ786301 JHD786301 IXH786301 INL786301 IDP786301 HTT786301 HJX786301 HAB786301 GQF786301 GGJ786301 FWN786301 FMR786301 FCV786301 ESZ786301 EJD786301 DZH786301 DPL786301 DFP786301 CVT786301 CLX786301 CCB786301 BSF786301 BIJ786301 AYN786301 AOR786301 AEV786301 UZ786301 LD786301 BH786301 WXP720765 WNT720765 WDX720765 VUB720765 VKF720765 VAJ720765 UQN720765 UGR720765 TWV720765 TMZ720765 TDD720765 STH720765 SJL720765 RZP720765 RPT720765 RFX720765 QWB720765 QMF720765 QCJ720765 PSN720765 PIR720765 OYV720765 OOZ720765 OFD720765 NVH720765 NLL720765 NBP720765 MRT720765 MHX720765 LYB720765 LOF720765 LEJ720765 KUN720765 KKR720765 KAV720765 JQZ720765 JHD720765 IXH720765 INL720765 IDP720765 HTT720765 HJX720765 HAB720765 GQF720765 GGJ720765 FWN720765 FMR720765 FCV720765 ESZ720765 EJD720765 DZH720765 DPL720765 DFP720765 CVT720765 CLX720765 CCB720765 BSF720765 BIJ720765 AYN720765 AOR720765 AEV720765 UZ720765 LD720765 BH720765 WXP655229 WNT655229 WDX655229 VUB655229 VKF655229 VAJ655229 UQN655229 UGR655229 TWV655229 TMZ655229 TDD655229 STH655229 SJL655229 RZP655229 RPT655229 RFX655229 QWB655229 QMF655229 QCJ655229 PSN655229 PIR655229 OYV655229 OOZ655229 OFD655229 NVH655229 NLL655229 NBP655229 MRT655229 MHX655229 LYB655229 LOF655229 LEJ655229 KUN655229 KKR655229 KAV655229 JQZ655229 JHD655229 IXH655229 INL655229 IDP655229 HTT655229 HJX655229 HAB655229 GQF655229 GGJ655229 FWN655229 FMR655229 FCV655229 ESZ655229 EJD655229 DZH655229 DPL655229 DFP655229 CVT655229 CLX655229 CCB655229 BSF655229 BIJ655229 AYN655229 AOR655229 AEV655229 UZ655229 LD655229 BH655229 WXP589693 WNT589693 WDX589693 VUB589693 VKF589693 VAJ589693 UQN589693 UGR589693 TWV589693 TMZ589693 TDD589693 STH589693 SJL589693 RZP589693 RPT589693 RFX589693 QWB589693 QMF589693 QCJ589693 PSN589693 PIR589693 OYV589693 OOZ589693 OFD589693 NVH589693 NLL589693 NBP589693 MRT589693 MHX589693 LYB589693 LOF589693 LEJ589693 KUN589693 KKR589693 KAV589693 JQZ589693 JHD589693 IXH589693 INL589693 IDP589693 HTT589693 HJX589693 HAB589693 GQF589693 GGJ589693 FWN589693 FMR589693 FCV589693 ESZ589693 EJD589693 DZH589693 DPL589693 DFP589693 CVT589693 CLX589693 CCB589693 BSF589693 BIJ589693 AYN589693 AOR589693 AEV589693 UZ589693 LD589693 BH589693 WXP524157 WNT524157 WDX524157 VUB524157 VKF524157 VAJ524157 UQN524157 UGR524157 TWV524157 TMZ524157 TDD524157 STH524157 SJL524157 RZP524157 RPT524157 RFX524157 QWB524157 QMF524157 QCJ524157 PSN524157 PIR524157 OYV524157 OOZ524157 OFD524157 NVH524157 NLL524157 NBP524157 MRT524157 MHX524157 LYB524157 LOF524157 LEJ524157 KUN524157 KKR524157 KAV524157 JQZ524157 JHD524157 IXH524157 INL524157 IDP524157 HTT524157 HJX524157 HAB524157 GQF524157 GGJ524157 FWN524157 FMR524157 FCV524157 ESZ524157 EJD524157 DZH524157 DPL524157 DFP524157 CVT524157 CLX524157 CCB524157 BSF524157 BIJ524157 AYN524157 AOR524157 AEV524157 UZ524157 LD524157 BH524157 WXP458621 WNT458621 WDX458621 VUB458621 VKF458621 VAJ458621 UQN458621 UGR458621 TWV458621 TMZ458621 TDD458621 STH458621 SJL458621 RZP458621 RPT458621 RFX458621 QWB458621 QMF458621 QCJ458621 PSN458621 PIR458621 OYV458621 OOZ458621 OFD458621 NVH458621 NLL458621 NBP458621 MRT458621 MHX458621 LYB458621 LOF458621 LEJ458621 KUN458621 KKR458621 KAV458621 JQZ458621 JHD458621 IXH458621 INL458621 IDP458621 HTT458621 HJX458621 HAB458621 GQF458621 GGJ458621 FWN458621 FMR458621 FCV458621 ESZ458621 EJD458621 DZH458621 DPL458621 DFP458621 CVT458621 CLX458621 CCB458621 BSF458621 BIJ458621 AYN458621 AOR458621 AEV458621 UZ458621 LD458621 BH458621 WXP393085 WNT393085 WDX393085 VUB393085 VKF393085 VAJ393085 UQN393085 UGR393085 TWV393085 TMZ393085 TDD393085 STH393085 SJL393085 RZP393085 RPT393085 RFX393085 QWB393085 QMF393085 QCJ393085 PSN393085 PIR393085 OYV393085 OOZ393085 OFD393085 NVH393085 NLL393085 NBP393085 MRT393085 MHX393085 LYB393085 LOF393085 LEJ393085 KUN393085 KKR393085 KAV393085 JQZ393085 JHD393085 IXH393085 INL393085 IDP393085 HTT393085 HJX393085 HAB393085 GQF393085 GGJ393085 FWN393085 FMR393085 FCV393085 ESZ393085 EJD393085 DZH393085 DPL393085 DFP393085 CVT393085 CLX393085 CCB393085 BSF393085 BIJ393085 AYN393085 AOR393085 AEV393085 UZ393085 LD393085 BH393085 WXP327549 WNT327549 WDX327549 VUB327549 VKF327549 VAJ327549 UQN327549 UGR327549 TWV327549 TMZ327549 TDD327549 STH327549 SJL327549 RZP327549 RPT327549 RFX327549 QWB327549 QMF327549 QCJ327549 PSN327549 PIR327549 OYV327549 OOZ327549 OFD327549 NVH327549 NLL327549 NBP327549 MRT327549 MHX327549 LYB327549 LOF327549 LEJ327549 KUN327549 KKR327549 KAV327549 JQZ327549 JHD327549 IXH327549 INL327549 IDP327549 HTT327549 HJX327549 HAB327549 GQF327549 GGJ327549 FWN327549 FMR327549 FCV327549 ESZ327549 EJD327549 DZH327549 DPL327549 DFP327549 CVT327549 CLX327549 CCB327549 BSF327549 BIJ327549 AYN327549 AOR327549 AEV327549 UZ327549 LD327549 BH327549 WXP262013 WNT262013 WDX262013 VUB262013 VKF262013 VAJ262013 UQN262013 UGR262013 TWV262013 TMZ262013 TDD262013 STH262013 SJL262013 RZP262013 RPT262013 RFX262013 QWB262013 QMF262013 QCJ262013 PSN262013 PIR262013 OYV262013 OOZ262013 OFD262013 NVH262013 NLL262013 NBP262013 MRT262013 MHX262013 LYB262013 LOF262013 LEJ262013 KUN262013 KKR262013 KAV262013 JQZ262013 JHD262013 IXH262013 INL262013 IDP262013 HTT262013 HJX262013 HAB262013 GQF262013 GGJ262013 FWN262013 FMR262013 FCV262013 ESZ262013 EJD262013 DZH262013 DPL262013 DFP262013 CVT262013 CLX262013 CCB262013 BSF262013 BIJ262013 AYN262013 AOR262013 AEV262013 UZ262013 LD262013 BH262013 WXP196477 WNT196477 WDX196477 VUB196477 VKF196477 VAJ196477 UQN196477 UGR196477 TWV196477 TMZ196477 TDD196477 STH196477 SJL196477 RZP196477 RPT196477 RFX196477 QWB196477 QMF196477 QCJ196477 PSN196477 PIR196477 OYV196477 OOZ196477 OFD196477 NVH196477 NLL196477 NBP196477 MRT196477 MHX196477 LYB196477 LOF196477 LEJ196477 KUN196477 KKR196477 KAV196477 JQZ196477 JHD196477 IXH196477 INL196477 IDP196477 HTT196477 HJX196477 HAB196477 GQF196477 GGJ196477 FWN196477 FMR196477 FCV196477 ESZ196477 EJD196477 DZH196477 DPL196477 DFP196477 CVT196477 CLX196477 CCB196477 BSF196477 BIJ196477 AYN196477 AOR196477 AEV196477 UZ196477 LD196477 BH196477 WXP130941 WNT130941 WDX130941 VUB130941 VKF130941 VAJ130941 UQN130941 UGR130941 TWV130941 TMZ130941 TDD130941 STH130941 SJL130941 RZP130941 RPT130941 RFX130941 QWB130941 QMF130941 QCJ130941 PSN130941 PIR130941 OYV130941 OOZ130941 OFD130941 NVH130941 NLL130941 NBP130941 MRT130941 MHX130941 LYB130941 LOF130941 LEJ130941 KUN130941 KKR130941 KAV130941 JQZ130941 JHD130941 IXH130941 INL130941 IDP130941 HTT130941 HJX130941 HAB130941 GQF130941 GGJ130941 FWN130941 FMR130941 FCV130941 ESZ130941 EJD130941 DZH130941 DPL130941 DFP130941 CVT130941 CLX130941 CCB130941 BSF130941 BIJ130941 AYN130941 AOR130941 AEV130941 UZ130941 LD130941 BH130941 WXP65405 WNT65405 WDX65405 VUB65405 VKF65405 VAJ65405 UQN65405 UGR65405 TWV65405 TMZ65405 TDD65405 STH65405 SJL65405 RZP65405 RPT65405 RFX65405 QWB65405 QMF65405 QCJ65405 PSN65405 PIR65405 OYV65405 OOZ65405 OFD65405 NVH65405 NLL65405 NBP65405 MRT65405 MHX65405 LYB65405 LOF65405 LEJ65405 KUN65405 KKR65405 KAV65405 JQZ65405 JHD65405 IXH65405 INL65405 IDP65405 HTT65405 HJX65405 HAB65405 GQF65405 GGJ65405 FWN65405 FMR65405 FCV65405 ESZ65405 EJD65405 DZH65405 DPL65405 DFP65405 CVT65405 CLX65405 CCB65405 BSF65405 BIJ65405 AYN65405 AOR65405 AEV65405 UZ65405 LD65405 BH65405 WXP12 WNT12 WDX12 VUB12 VKF12 VAJ12 UQN12 UGR12 TWV12 TMZ12 TDD12 STH12 SJL12 RZP12 RPT12 RFX12 QWB12 QMF12 QCJ12 PSN12 PIR12 OYV12 OOZ12 OFD12 NVH12 NLL12 NBP12 MRT12 MHX12 LYB12 LOF12 LEJ12 KUN12 KKR12 KAV12 JQZ12 JHD12 IXH12 INL12 IDP12 HTT12 HJX12 HAB12 GQF12 GGJ12 FWN12 FMR12 FCV12 ESZ12 EJD12 DZH12 DPL12 DFP12 CVT12 CLX12 CCB12 BSF12 BIJ12 AYN12 AOR12 AEV12 UZ12 LD12">
      <formula1>1</formula1>
    </dataValidation>
    <dataValidation type="whole" operator="equal" allowBlank="1" showInputMessage="1" showErrorMessage="1" errorTitle="El documento es normal" error="Valor no valido" prompt="Conforme a la fecha de la oficialía de partes, el documento es ordinario cuando se recibió antes del día 20 de diciembre, capturar 1 si se requiere seleccionar esta opción." sqref="WXP982907 WNT982907 WDX982907 VUB982907 VKF982907 VAJ982907 UQN982907 UGR982907 TWV982907 TMZ982907 TDD982907 STH982907 SJL982907 RZP982907 RPT982907 RFX982907 QWB982907 QMF982907 QCJ982907 PSN982907 PIR982907 OYV982907 OOZ982907 OFD982907 NVH982907 NLL982907 NBP982907 MRT982907 MHX982907 LYB982907 LOF982907 LEJ982907 KUN982907 KKR982907 KAV982907 JQZ982907 JHD982907 IXH982907 INL982907 IDP982907 HTT982907 HJX982907 HAB982907 GQF982907 GGJ982907 FWN982907 FMR982907 FCV982907 ESZ982907 EJD982907 DZH982907 DPL982907 DFP982907 CVT982907 CLX982907 CCB982907 BSF982907 BIJ982907 AYN982907 AOR982907 AEV982907 UZ982907 LD982907 BH982907 WXP917371 WNT917371 WDX917371 VUB917371 VKF917371 VAJ917371 UQN917371 UGR917371 TWV917371 TMZ917371 TDD917371 STH917371 SJL917371 RZP917371 RPT917371 RFX917371 QWB917371 QMF917371 QCJ917371 PSN917371 PIR917371 OYV917371 OOZ917371 OFD917371 NVH917371 NLL917371 NBP917371 MRT917371 MHX917371 LYB917371 LOF917371 LEJ917371 KUN917371 KKR917371 KAV917371 JQZ917371 JHD917371 IXH917371 INL917371 IDP917371 HTT917371 HJX917371 HAB917371 GQF917371 GGJ917371 FWN917371 FMR917371 FCV917371 ESZ917371 EJD917371 DZH917371 DPL917371 DFP917371 CVT917371 CLX917371 CCB917371 BSF917371 BIJ917371 AYN917371 AOR917371 AEV917371 UZ917371 LD917371 BH917371 WXP851835 WNT851835 WDX851835 VUB851835 VKF851835 VAJ851835 UQN851835 UGR851835 TWV851835 TMZ851835 TDD851835 STH851835 SJL851835 RZP851835 RPT851835 RFX851835 QWB851835 QMF851835 QCJ851835 PSN851835 PIR851835 OYV851835 OOZ851835 OFD851835 NVH851835 NLL851835 NBP851835 MRT851835 MHX851835 LYB851835 LOF851835 LEJ851835 KUN851835 KKR851835 KAV851835 JQZ851835 JHD851835 IXH851835 INL851835 IDP851835 HTT851835 HJX851835 HAB851835 GQF851835 GGJ851835 FWN851835 FMR851835 FCV851835 ESZ851835 EJD851835 DZH851835 DPL851835 DFP851835 CVT851835 CLX851835 CCB851835 BSF851835 BIJ851835 AYN851835 AOR851835 AEV851835 UZ851835 LD851835 BH851835 WXP786299 WNT786299 WDX786299 VUB786299 VKF786299 VAJ786299 UQN786299 UGR786299 TWV786299 TMZ786299 TDD786299 STH786299 SJL786299 RZP786299 RPT786299 RFX786299 QWB786299 QMF786299 QCJ786299 PSN786299 PIR786299 OYV786299 OOZ786299 OFD786299 NVH786299 NLL786299 NBP786299 MRT786299 MHX786299 LYB786299 LOF786299 LEJ786299 KUN786299 KKR786299 KAV786299 JQZ786299 JHD786299 IXH786299 INL786299 IDP786299 HTT786299 HJX786299 HAB786299 GQF786299 GGJ786299 FWN786299 FMR786299 FCV786299 ESZ786299 EJD786299 DZH786299 DPL786299 DFP786299 CVT786299 CLX786299 CCB786299 BSF786299 BIJ786299 AYN786299 AOR786299 AEV786299 UZ786299 LD786299 BH786299 WXP720763 WNT720763 WDX720763 VUB720763 VKF720763 VAJ720763 UQN720763 UGR720763 TWV720763 TMZ720763 TDD720763 STH720763 SJL720763 RZP720763 RPT720763 RFX720763 QWB720763 QMF720763 QCJ720763 PSN720763 PIR720763 OYV720763 OOZ720763 OFD720763 NVH720763 NLL720763 NBP720763 MRT720763 MHX720763 LYB720763 LOF720763 LEJ720763 KUN720763 KKR720763 KAV720763 JQZ720763 JHD720763 IXH720763 INL720763 IDP720763 HTT720763 HJX720763 HAB720763 GQF720763 GGJ720763 FWN720763 FMR720763 FCV720763 ESZ720763 EJD720763 DZH720763 DPL720763 DFP720763 CVT720763 CLX720763 CCB720763 BSF720763 BIJ720763 AYN720763 AOR720763 AEV720763 UZ720763 LD720763 BH720763 WXP655227 WNT655227 WDX655227 VUB655227 VKF655227 VAJ655227 UQN655227 UGR655227 TWV655227 TMZ655227 TDD655227 STH655227 SJL655227 RZP655227 RPT655227 RFX655227 QWB655227 QMF655227 QCJ655227 PSN655227 PIR655227 OYV655227 OOZ655227 OFD655227 NVH655227 NLL655227 NBP655227 MRT655227 MHX655227 LYB655227 LOF655227 LEJ655227 KUN655227 KKR655227 KAV655227 JQZ655227 JHD655227 IXH655227 INL655227 IDP655227 HTT655227 HJX655227 HAB655227 GQF655227 GGJ655227 FWN655227 FMR655227 FCV655227 ESZ655227 EJD655227 DZH655227 DPL655227 DFP655227 CVT655227 CLX655227 CCB655227 BSF655227 BIJ655227 AYN655227 AOR655227 AEV655227 UZ655227 LD655227 BH655227 WXP589691 WNT589691 WDX589691 VUB589691 VKF589691 VAJ589691 UQN589691 UGR589691 TWV589691 TMZ589691 TDD589691 STH589691 SJL589691 RZP589691 RPT589691 RFX589691 QWB589691 QMF589691 QCJ589691 PSN589691 PIR589691 OYV589691 OOZ589691 OFD589691 NVH589691 NLL589691 NBP589691 MRT589691 MHX589691 LYB589691 LOF589691 LEJ589691 KUN589691 KKR589691 KAV589691 JQZ589691 JHD589691 IXH589691 INL589691 IDP589691 HTT589691 HJX589691 HAB589691 GQF589691 GGJ589691 FWN589691 FMR589691 FCV589691 ESZ589691 EJD589691 DZH589691 DPL589691 DFP589691 CVT589691 CLX589691 CCB589691 BSF589691 BIJ589691 AYN589691 AOR589691 AEV589691 UZ589691 LD589691 BH589691 WXP524155 WNT524155 WDX524155 VUB524155 VKF524155 VAJ524155 UQN524155 UGR524155 TWV524155 TMZ524155 TDD524155 STH524155 SJL524155 RZP524155 RPT524155 RFX524155 QWB524155 QMF524155 QCJ524155 PSN524155 PIR524155 OYV524155 OOZ524155 OFD524155 NVH524155 NLL524155 NBP524155 MRT524155 MHX524155 LYB524155 LOF524155 LEJ524155 KUN524155 KKR524155 KAV524155 JQZ524155 JHD524155 IXH524155 INL524155 IDP524155 HTT524155 HJX524155 HAB524155 GQF524155 GGJ524155 FWN524155 FMR524155 FCV524155 ESZ524155 EJD524155 DZH524155 DPL524155 DFP524155 CVT524155 CLX524155 CCB524155 BSF524155 BIJ524155 AYN524155 AOR524155 AEV524155 UZ524155 LD524155 BH524155 WXP458619 WNT458619 WDX458619 VUB458619 VKF458619 VAJ458619 UQN458619 UGR458619 TWV458619 TMZ458619 TDD458619 STH458619 SJL458619 RZP458619 RPT458619 RFX458619 QWB458619 QMF458619 QCJ458619 PSN458619 PIR458619 OYV458619 OOZ458619 OFD458619 NVH458619 NLL458619 NBP458619 MRT458619 MHX458619 LYB458619 LOF458619 LEJ458619 KUN458619 KKR458619 KAV458619 JQZ458619 JHD458619 IXH458619 INL458619 IDP458619 HTT458619 HJX458619 HAB458619 GQF458619 GGJ458619 FWN458619 FMR458619 FCV458619 ESZ458619 EJD458619 DZH458619 DPL458619 DFP458619 CVT458619 CLX458619 CCB458619 BSF458619 BIJ458619 AYN458619 AOR458619 AEV458619 UZ458619 LD458619 BH458619 WXP393083 WNT393083 WDX393083 VUB393083 VKF393083 VAJ393083 UQN393083 UGR393083 TWV393083 TMZ393083 TDD393083 STH393083 SJL393083 RZP393083 RPT393083 RFX393083 QWB393083 QMF393083 QCJ393083 PSN393083 PIR393083 OYV393083 OOZ393083 OFD393083 NVH393083 NLL393083 NBP393083 MRT393083 MHX393083 LYB393083 LOF393083 LEJ393083 KUN393083 KKR393083 KAV393083 JQZ393083 JHD393083 IXH393083 INL393083 IDP393083 HTT393083 HJX393083 HAB393083 GQF393083 GGJ393083 FWN393083 FMR393083 FCV393083 ESZ393083 EJD393083 DZH393083 DPL393083 DFP393083 CVT393083 CLX393083 CCB393083 BSF393083 BIJ393083 AYN393083 AOR393083 AEV393083 UZ393083 LD393083 BH393083 WXP327547 WNT327547 WDX327547 VUB327547 VKF327547 VAJ327547 UQN327547 UGR327547 TWV327547 TMZ327547 TDD327547 STH327547 SJL327547 RZP327547 RPT327547 RFX327547 QWB327547 QMF327547 QCJ327547 PSN327547 PIR327547 OYV327547 OOZ327547 OFD327547 NVH327547 NLL327547 NBP327547 MRT327547 MHX327547 LYB327547 LOF327547 LEJ327547 KUN327547 KKR327547 KAV327547 JQZ327547 JHD327547 IXH327547 INL327547 IDP327547 HTT327547 HJX327547 HAB327547 GQF327547 GGJ327547 FWN327547 FMR327547 FCV327547 ESZ327547 EJD327547 DZH327547 DPL327547 DFP327547 CVT327547 CLX327547 CCB327547 BSF327547 BIJ327547 AYN327547 AOR327547 AEV327547 UZ327547 LD327547 BH327547 WXP262011 WNT262011 WDX262011 VUB262011 VKF262011 VAJ262011 UQN262011 UGR262011 TWV262011 TMZ262011 TDD262011 STH262011 SJL262011 RZP262011 RPT262011 RFX262011 QWB262011 QMF262011 QCJ262011 PSN262011 PIR262011 OYV262011 OOZ262011 OFD262011 NVH262011 NLL262011 NBP262011 MRT262011 MHX262011 LYB262011 LOF262011 LEJ262011 KUN262011 KKR262011 KAV262011 JQZ262011 JHD262011 IXH262011 INL262011 IDP262011 HTT262011 HJX262011 HAB262011 GQF262011 GGJ262011 FWN262011 FMR262011 FCV262011 ESZ262011 EJD262011 DZH262011 DPL262011 DFP262011 CVT262011 CLX262011 CCB262011 BSF262011 BIJ262011 AYN262011 AOR262011 AEV262011 UZ262011 LD262011 BH262011 WXP196475 WNT196475 WDX196475 VUB196475 VKF196475 VAJ196475 UQN196475 UGR196475 TWV196475 TMZ196475 TDD196475 STH196475 SJL196475 RZP196475 RPT196475 RFX196475 QWB196475 QMF196475 QCJ196475 PSN196475 PIR196475 OYV196475 OOZ196475 OFD196475 NVH196475 NLL196475 NBP196475 MRT196475 MHX196475 LYB196475 LOF196475 LEJ196475 KUN196475 KKR196475 KAV196475 JQZ196475 JHD196475 IXH196475 INL196475 IDP196475 HTT196475 HJX196475 HAB196475 GQF196475 GGJ196475 FWN196475 FMR196475 FCV196475 ESZ196475 EJD196475 DZH196475 DPL196475 DFP196475 CVT196475 CLX196475 CCB196475 BSF196475 BIJ196475 AYN196475 AOR196475 AEV196475 UZ196475 LD196475 BH196475 WXP130939 WNT130939 WDX130939 VUB130939 VKF130939 VAJ130939 UQN130939 UGR130939 TWV130939 TMZ130939 TDD130939 STH130939 SJL130939 RZP130939 RPT130939 RFX130939 QWB130939 QMF130939 QCJ130939 PSN130939 PIR130939 OYV130939 OOZ130939 OFD130939 NVH130939 NLL130939 NBP130939 MRT130939 MHX130939 LYB130939 LOF130939 LEJ130939 KUN130939 KKR130939 KAV130939 JQZ130939 JHD130939 IXH130939 INL130939 IDP130939 HTT130939 HJX130939 HAB130939 GQF130939 GGJ130939 FWN130939 FMR130939 FCV130939 ESZ130939 EJD130939 DZH130939 DPL130939 DFP130939 CVT130939 CLX130939 CCB130939 BSF130939 BIJ130939 AYN130939 AOR130939 AEV130939 UZ130939 LD130939 BH130939 WXP65403 WNT65403 WDX65403 VUB65403 VKF65403 VAJ65403 UQN65403 UGR65403 TWV65403 TMZ65403 TDD65403 STH65403 SJL65403 RZP65403 RPT65403 RFX65403 QWB65403 QMF65403 QCJ65403 PSN65403 PIR65403 OYV65403 OOZ65403 OFD65403 NVH65403 NLL65403 NBP65403 MRT65403 MHX65403 LYB65403 LOF65403 LEJ65403 KUN65403 KKR65403 KAV65403 JQZ65403 JHD65403 IXH65403 INL65403 IDP65403 HTT65403 HJX65403 HAB65403 GQF65403 GGJ65403 FWN65403 FMR65403 FCV65403 ESZ65403 EJD65403 DZH65403 DPL65403 DFP65403 CVT65403 CLX65403 CCB65403 BSF65403 BIJ65403 AYN65403 AOR65403 AEV65403 UZ65403 LD65403 BH65403 WXP10 WNT10 WDX10 VUB10 VKF10 VAJ10 UQN10 UGR10 TWV10 TMZ10 TDD10 STH10 SJL10 RZP10 RPT10 RFX10 QWB10 QMF10 QCJ10 PSN10 PIR10 OYV10 OOZ10 OFD10 NVH10 NLL10 NBP10 MRT10 MHX10 LYB10 LOF10 LEJ10 KUN10 KKR10 KAV10 JQZ10 JHD10 IXH10 INL10 IDP10 HTT10 HJX10 HAB10 GQF10 GGJ10 FWN10 FMR10 FCV10 ESZ10 EJD10 DZH10 DPL10 DFP10 CVT10 CLX10 CCB10 BSF10 BIJ10 AYN10 AOR10 AEV10 UZ10 LD10">
      <formula1>1</formula1>
    </dataValidation>
    <dataValidation type="whole" operator="equal" allowBlank="1" showInputMessage="1" showErrorMessage="1" errorTitle="El documento es normal" error="Valor no valido" prompt="El oficio del municipio está firmado por el encargado de la Hacienda Pública Municipal, capturar 1 si se requiere seleccionar esta opción." sqref="WWF982921 WMJ982921 WCN982921 VSR982921 VIV982921 UYZ982921 UPD982921 UFH982921 TVL982921 TLP982921 TBT982921 SRX982921 SIB982921 RYF982921 ROJ982921 REN982921 QUR982921 QKV982921 QAZ982921 PRD982921 PHH982921 OXL982921 ONP982921 ODT982921 NTX982921 NKB982921 NAF982921 MQJ982921 MGN982921 LWR982921 LMV982921 LCZ982921 KTD982921 KJH982921 JZL982921 JPP982921 JFT982921 IVX982921 IMB982921 ICF982921 HSJ982921 HIN982921 GYR982921 GOV982921 GEZ982921 FVD982921 FLH982921 FBL982921 ERP982921 EHT982921 DXX982921 DOB982921 DEF982921 CUJ982921 CKN982921 CAR982921 BQV982921 BGZ982921 AXD982921 ANH982921 ADL982921 TP982921 JT982921 X982921 WWF917385 WMJ917385 WCN917385 VSR917385 VIV917385 UYZ917385 UPD917385 UFH917385 TVL917385 TLP917385 TBT917385 SRX917385 SIB917385 RYF917385 ROJ917385 REN917385 QUR917385 QKV917385 QAZ917385 PRD917385 PHH917385 OXL917385 ONP917385 ODT917385 NTX917385 NKB917385 NAF917385 MQJ917385 MGN917385 LWR917385 LMV917385 LCZ917385 KTD917385 KJH917385 JZL917385 JPP917385 JFT917385 IVX917385 IMB917385 ICF917385 HSJ917385 HIN917385 GYR917385 GOV917385 GEZ917385 FVD917385 FLH917385 FBL917385 ERP917385 EHT917385 DXX917385 DOB917385 DEF917385 CUJ917385 CKN917385 CAR917385 BQV917385 BGZ917385 AXD917385 ANH917385 ADL917385 TP917385 JT917385 X917385 WWF851849 WMJ851849 WCN851849 VSR851849 VIV851849 UYZ851849 UPD851849 UFH851849 TVL851849 TLP851849 TBT851849 SRX851849 SIB851849 RYF851849 ROJ851849 REN851849 QUR851849 QKV851849 QAZ851849 PRD851849 PHH851849 OXL851849 ONP851849 ODT851849 NTX851849 NKB851849 NAF851849 MQJ851849 MGN851849 LWR851849 LMV851849 LCZ851849 KTD851849 KJH851849 JZL851849 JPP851849 JFT851849 IVX851849 IMB851849 ICF851849 HSJ851849 HIN851849 GYR851849 GOV851849 GEZ851849 FVD851849 FLH851849 FBL851849 ERP851849 EHT851849 DXX851849 DOB851849 DEF851849 CUJ851849 CKN851849 CAR851849 BQV851849 BGZ851849 AXD851849 ANH851849 ADL851849 TP851849 JT851849 X851849 WWF786313 WMJ786313 WCN786313 VSR786313 VIV786313 UYZ786313 UPD786313 UFH786313 TVL786313 TLP786313 TBT786313 SRX786313 SIB786313 RYF786313 ROJ786313 REN786313 QUR786313 QKV786313 QAZ786313 PRD786313 PHH786313 OXL786313 ONP786313 ODT786313 NTX786313 NKB786313 NAF786313 MQJ786313 MGN786313 LWR786313 LMV786313 LCZ786313 KTD786313 KJH786313 JZL786313 JPP786313 JFT786313 IVX786313 IMB786313 ICF786313 HSJ786313 HIN786313 GYR786313 GOV786313 GEZ786313 FVD786313 FLH786313 FBL786313 ERP786313 EHT786313 DXX786313 DOB786313 DEF786313 CUJ786313 CKN786313 CAR786313 BQV786313 BGZ786313 AXD786313 ANH786313 ADL786313 TP786313 JT786313 X786313 WWF720777 WMJ720777 WCN720777 VSR720777 VIV720777 UYZ720777 UPD720777 UFH720777 TVL720777 TLP720777 TBT720777 SRX720777 SIB720777 RYF720777 ROJ720777 REN720777 QUR720777 QKV720777 QAZ720777 PRD720777 PHH720777 OXL720777 ONP720777 ODT720777 NTX720777 NKB720777 NAF720777 MQJ720777 MGN720777 LWR720777 LMV720777 LCZ720777 KTD720777 KJH720777 JZL720777 JPP720777 JFT720777 IVX720777 IMB720777 ICF720777 HSJ720777 HIN720777 GYR720777 GOV720777 GEZ720777 FVD720777 FLH720777 FBL720777 ERP720777 EHT720777 DXX720777 DOB720777 DEF720777 CUJ720777 CKN720777 CAR720777 BQV720777 BGZ720777 AXD720777 ANH720777 ADL720777 TP720777 JT720777 X720777 WWF655241 WMJ655241 WCN655241 VSR655241 VIV655241 UYZ655241 UPD655241 UFH655241 TVL655241 TLP655241 TBT655241 SRX655241 SIB655241 RYF655241 ROJ655241 REN655241 QUR655241 QKV655241 QAZ655241 PRD655241 PHH655241 OXL655241 ONP655241 ODT655241 NTX655241 NKB655241 NAF655241 MQJ655241 MGN655241 LWR655241 LMV655241 LCZ655241 KTD655241 KJH655241 JZL655241 JPP655241 JFT655241 IVX655241 IMB655241 ICF655241 HSJ655241 HIN655241 GYR655241 GOV655241 GEZ655241 FVD655241 FLH655241 FBL655241 ERP655241 EHT655241 DXX655241 DOB655241 DEF655241 CUJ655241 CKN655241 CAR655241 BQV655241 BGZ655241 AXD655241 ANH655241 ADL655241 TP655241 JT655241 X655241 WWF589705 WMJ589705 WCN589705 VSR589705 VIV589705 UYZ589705 UPD589705 UFH589705 TVL589705 TLP589705 TBT589705 SRX589705 SIB589705 RYF589705 ROJ589705 REN589705 QUR589705 QKV589705 QAZ589705 PRD589705 PHH589705 OXL589705 ONP589705 ODT589705 NTX589705 NKB589705 NAF589705 MQJ589705 MGN589705 LWR589705 LMV589705 LCZ589705 KTD589705 KJH589705 JZL589705 JPP589705 JFT589705 IVX589705 IMB589705 ICF589705 HSJ589705 HIN589705 GYR589705 GOV589705 GEZ589705 FVD589705 FLH589705 FBL589705 ERP589705 EHT589705 DXX589705 DOB589705 DEF589705 CUJ589705 CKN589705 CAR589705 BQV589705 BGZ589705 AXD589705 ANH589705 ADL589705 TP589705 JT589705 X589705 WWF524169 WMJ524169 WCN524169 VSR524169 VIV524169 UYZ524169 UPD524169 UFH524169 TVL524169 TLP524169 TBT524169 SRX524169 SIB524169 RYF524169 ROJ524169 REN524169 QUR524169 QKV524169 QAZ524169 PRD524169 PHH524169 OXL524169 ONP524169 ODT524169 NTX524169 NKB524169 NAF524169 MQJ524169 MGN524169 LWR524169 LMV524169 LCZ524169 KTD524169 KJH524169 JZL524169 JPP524169 JFT524169 IVX524169 IMB524169 ICF524169 HSJ524169 HIN524169 GYR524169 GOV524169 GEZ524169 FVD524169 FLH524169 FBL524169 ERP524169 EHT524169 DXX524169 DOB524169 DEF524169 CUJ524169 CKN524169 CAR524169 BQV524169 BGZ524169 AXD524169 ANH524169 ADL524169 TP524169 JT524169 X524169 WWF458633 WMJ458633 WCN458633 VSR458633 VIV458633 UYZ458633 UPD458633 UFH458633 TVL458633 TLP458633 TBT458633 SRX458633 SIB458633 RYF458633 ROJ458633 REN458633 QUR458633 QKV458633 QAZ458633 PRD458633 PHH458633 OXL458633 ONP458633 ODT458633 NTX458633 NKB458633 NAF458633 MQJ458633 MGN458633 LWR458633 LMV458633 LCZ458633 KTD458633 KJH458633 JZL458633 JPP458633 JFT458633 IVX458633 IMB458633 ICF458633 HSJ458633 HIN458633 GYR458633 GOV458633 GEZ458633 FVD458633 FLH458633 FBL458633 ERP458633 EHT458633 DXX458633 DOB458633 DEF458633 CUJ458633 CKN458633 CAR458633 BQV458633 BGZ458633 AXD458633 ANH458633 ADL458633 TP458633 JT458633 X458633 WWF393097 WMJ393097 WCN393097 VSR393097 VIV393097 UYZ393097 UPD393097 UFH393097 TVL393097 TLP393097 TBT393097 SRX393097 SIB393097 RYF393097 ROJ393097 REN393097 QUR393097 QKV393097 QAZ393097 PRD393097 PHH393097 OXL393097 ONP393097 ODT393097 NTX393097 NKB393097 NAF393097 MQJ393097 MGN393097 LWR393097 LMV393097 LCZ393097 KTD393097 KJH393097 JZL393097 JPP393097 JFT393097 IVX393097 IMB393097 ICF393097 HSJ393097 HIN393097 GYR393097 GOV393097 GEZ393097 FVD393097 FLH393097 FBL393097 ERP393097 EHT393097 DXX393097 DOB393097 DEF393097 CUJ393097 CKN393097 CAR393097 BQV393097 BGZ393097 AXD393097 ANH393097 ADL393097 TP393097 JT393097 X393097 WWF327561 WMJ327561 WCN327561 VSR327561 VIV327561 UYZ327561 UPD327561 UFH327561 TVL327561 TLP327561 TBT327561 SRX327561 SIB327561 RYF327561 ROJ327561 REN327561 QUR327561 QKV327561 QAZ327561 PRD327561 PHH327561 OXL327561 ONP327561 ODT327561 NTX327561 NKB327561 NAF327561 MQJ327561 MGN327561 LWR327561 LMV327561 LCZ327561 KTD327561 KJH327561 JZL327561 JPP327561 JFT327561 IVX327561 IMB327561 ICF327561 HSJ327561 HIN327561 GYR327561 GOV327561 GEZ327561 FVD327561 FLH327561 FBL327561 ERP327561 EHT327561 DXX327561 DOB327561 DEF327561 CUJ327561 CKN327561 CAR327561 BQV327561 BGZ327561 AXD327561 ANH327561 ADL327561 TP327561 JT327561 X327561 WWF262025 WMJ262025 WCN262025 VSR262025 VIV262025 UYZ262025 UPD262025 UFH262025 TVL262025 TLP262025 TBT262025 SRX262025 SIB262025 RYF262025 ROJ262025 REN262025 QUR262025 QKV262025 QAZ262025 PRD262025 PHH262025 OXL262025 ONP262025 ODT262025 NTX262025 NKB262025 NAF262025 MQJ262025 MGN262025 LWR262025 LMV262025 LCZ262025 KTD262025 KJH262025 JZL262025 JPP262025 JFT262025 IVX262025 IMB262025 ICF262025 HSJ262025 HIN262025 GYR262025 GOV262025 GEZ262025 FVD262025 FLH262025 FBL262025 ERP262025 EHT262025 DXX262025 DOB262025 DEF262025 CUJ262025 CKN262025 CAR262025 BQV262025 BGZ262025 AXD262025 ANH262025 ADL262025 TP262025 JT262025 X262025 WWF196489 WMJ196489 WCN196489 VSR196489 VIV196489 UYZ196489 UPD196489 UFH196489 TVL196489 TLP196489 TBT196489 SRX196489 SIB196489 RYF196489 ROJ196489 REN196489 QUR196489 QKV196489 QAZ196489 PRD196489 PHH196489 OXL196489 ONP196489 ODT196489 NTX196489 NKB196489 NAF196489 MQJ196489 MGN196489 LWR196489 LMV196489 LCZ196489 KTD196489 KJH196489 JZL196489 JPP196489 JFT196489 IVX196489 IMB196489 ICF196489 HSJ196489 HIN196489 GYR196489 GOV196489 GEZ196489 FVD196489 FLH196489 FBL196489 ERP196489 EHT196489 DXX196489 DOB196489 DEF196489 CUJ196489 CKN196489 CAR196489 BQV196489 BGZ196489 AXD196489 ANH196489 ADL196489 TP196489 JT196489 X196489 WWF130953 WMJ130953 WCN130953 VSR130953 VIV130953 UYZ130953 UPD130953 UFH130953 TVL130953 TLP130953 TBT130953 SRX130953 SIB130953 RYF130953 ROJ130953 REN130953 QUR130953 QKV130953 QAZ130953 PRD130953 PHH130953 OXL130953 ONP130953 ODT130953 NTX130953 NKB130953 NAF130953 MQJ130953 MGN130953 LWR130953 LMV130953 LCZ130953 KTD130953 KJH130953 JZL130953 JPP130953 JFT130953 IVX130953 IMB130953 ICF130953 HSJ130953 HIN130953 GYR130953 GOV130953 GEZ130953 FVD130953 FLH130953 FBL130953 ERP130953 EHT130953 DXX130953 DOB130953 DEF130953 CUJ130953 CKN130953 CAR130953 BQV130953 BGZ130953 AXD130953 ANH130953 ADL130953 TP130953 JT130953 X130953 WWF65417 WMJ65417 WCN65417 VSR65417 VIV65417 UYZ65417 UPD65417 UFH65417 TVL65417 TLP65417 TBT65417 SRX65417 SIB65417 RYF65417 ROJ65417 REN65417 QUR65417 QKV65417 QAZ65417 PRD65417 PHH65417 OXL65417 ONP65417 ODT65417 NTX65417 NKB65417 NAF65417 MQJ65417 MGN65417 LWR65417 LMV65417 LCZ65417 KTD65417 KJH65417 JZL65417 JPP65417 JFT65417 IVX65417 IMB65417 ICF65417 HSJ65417 HIN65417 GYR65417 GOV65417 GEZ65417 FVD65417 FLH65417 FBL65417 ERP65417 EHT65417 DXX65417 DOB65417 DEF65417 CUJ65417 CKN65417 CAR65417 BQV65417 BGZ65417 AXD65417 ANH65417 ADL65417 TP65417 JT65417 X65417 WWF24 WMJ24 WCN24 VSR24 VIV24 UYZ24 UPD24 UFH24 TVL24 TLP24 TBT24 SRX24 SIB24 RYF24 ROJ24 REN24 QUR24 QKV24 QAZ24 PRD24 PHH24 OXL24 ONP24 ODT24 NTX24 NKB24 NAF24 MQJ24 MGN24 LWR24 LMV24 LCZ24 KTD24 KJH24 JZL24 JPP24 JFT24 IVX24 IMB24 ICF24 HSJ24 HIN24 GYR24 GOV24 GEZ24 FVD24 FLH24 FBL24 ERP24 EHT24 DXX24 DOB24 DEF24 CUJ24 CKN24 CAR24 BQV24 BGZ24 AXD24 ANH24 ADL24 TP24 JT24">
      <formula1>1</formula1>
    </dataValidation>
    <dataValidation type="whole" operator="equal" allowBlank="1" showInputMessage="1" showErrorMessage="1" errorTitle="El documento es normal" error="Valor no valido" prompt="El oficio del municipio está firmado por el Presidente Municipal, capturar 1 si se requiere seleccionar esta opción." sqref="WWF982919 WMJ982919 WCN982919 VSR982919 VIV982919 UYZ982919 UPD982919 UFH982919 TVL982919 TLP982919 TBT982919 SRX982919 SIB982919 RYF982919 ROJ982919 REN982919 QUR982919 QKV982919 QAZ982919 PRD982919 PHH982919 OXL982919 ONP982919 ODT982919 NTX982919 NKB982919 NAF982919 MQJ982919 MGN982919 LWR982919 LMV982919 LCZ982919 KTD982919 KJH982919 JZL982919 JPP982919 JFT982919 IVX982919 IMB982919 ICF982919 HSJ982919 HIN982919 GYR982919 GOV982919 GEZ982919 FVD982919 FLH982919 FBL982919 ERP982919 EHT982919 DXX982919 DOB982919 DEF982919 CUJ982919 CKN982919 CAR982919 BQV982919 BGZ982919 AXD982919 ANH982919 ADL982919 TP982919 JT982919 X982919 WWF917383 WMJ917383 WCN917383 VSR917383 VIV917383 UYZ917383 UPD917383 UFH917383 TVL917383 TLP917383 TBT917383 SRX917383 SIB917383 RYF917383 ROJ917383 REN917383 QUR917383 QKV917383 QAZ917383 PRD917383 PHH917383 OXL917383 ONP917383 ODT917383 NTX917383 NKB917383 NAF917383 MQJ917383 MGN917383 LWR917383 LMV917383 LCZ917383 KTD917383 KJH917383 JZL917383 JPP917383 JFT917383 IVX917383 IMB917383 ICF917383 HSJ917383 HIN917383 GYR917383 GOV917383 GEZ917383 FVD917383 FLH917383 FBL917383 ERP917383 EHT917383 DXX917383 DOB917383 DEF917383 CUJ917383 CKN917383 CAR917383 BQV917383 BGZ917383 AXD917383 ANH917383 ADL917383 TP917383 JT917383 X917383 WWF851847 WMJ851847 WCN851847 VSR851847 VIV851847 UYZ851847 UPD851847 UFH851847 TVL851847 TLP851847 TBT851847 SRX851847 SIB851847 RYF851847 ROJ851847 REN851847 QUR851847 QKV851847 QAZ851847 PRD851847 PHH851847 OXL851847 ONP851847 ODT851847 NTX851847 NKB851847 NAF851847 MQJ851847 MGN851847 LWR851847 LMV851847 LCZ851847 KTD851847 KJH851847 JZL851847 JPP851847 JFT851847 IVX851847 IMB851847 ICF851847 HSJ851847 HIN851847 GYR851847 GOV851847 GEZ851847 FVD851847 FLH851847 FBL851847 ERP851847 EHT851847 DXX851847 DOB851847 DEF851847 CUJ851847 CKN851847 CAR851847 BQV851847 BGZ851847 AXD851847 ANH851847 ADL851847 TP851847 JT851847 X851847 WWF786311 WMJ786311 WCN786311 VSR786311 VIV786311 UYZ786311 UPD786311 UFH786311 TVL786311 TLP786311 TBT786311 SRX786311 SIB786311 RYF786311 ROJ786311 REN786311 QUR786311 QKV786311 QAZ786311 PRD786311 PHH786311 OXL786311 ONP786311 ODT786311 NTX786311 NKB786311 NAF786311 MQJ786311 MGN786311 LWR786311 LMV786311 LCZ786311 KTD786311 KJH786311 JZL786311 JPP786311 JFT786311 IVX786311 IMB786311 ICF786311 HSJ786311 HIN786311 GYR786311 GOV786311 GEZ786311 FVD786311 FLH786311 FBL786311 ERP786311 EHT786311 DXX786311 DOB786311 DEF786311 CUJ786311 CKN786311 CAR786311 BQV786311 BGZ786311 AXD786311 ANH786311 ADL786311 TP786311 JT786311 X786311 WWF720775 WMJ720775 WCN720775 VSR720775 VIV720775 UYZ720775 UPD720775 UFH720775 TVL720775 TLP720775 TBT720775 SRX720775 SIB720775 RYF720775 ROJ720775 REN720775 QUR720775 QKV720775 QAZ720775 PRD720775 PHH720775 OXL720775 ONP720775 ODT720775 NTX720775 NKB720775 NAF720775 MQJ720775 MGN720775 LWR720775 LMV720775 LCZ720775 KTD720775 KJH720775 JZL720775 JPP720775 JFT720775 IVX720775 IMB720775 ICF720775 HSJ720775 HIN720775 GYR720775 GOV720775 GEZ720775 FVD720775 FLH720775 FBL720775 ERP720775 EHT720775 DXX720775 DOB720775 DEF720775 CUJ720775 CKN720775 CAR720775 BQV720775 BGZ720775 AXD720775 ANH720775 ADL720775 TP720775 JT720775 X720775 WWF655239 WMJ655239 WCN655239 VSR655239 VIV655239 UYZ655239 UPD655239 UFH655239 TVL655239 TLP655239 TBT655239 SRX655239 SIB655239 RYF655239 ROJ655239 REN655239 QUR655239 QKV655239 QAZ655239 PRD655239 PHH655239 OXL655239 ONP655239 ODT655239 NTX655239 NKB655239 NAF655239 MQJ655239 MGN655239 LWR655239 LMV655239 LCZ655239 KTD655239 KJH655239 JZL655239 JPP655239 JFT655239 IVX655239 IMB655239 ICF655239 HSJ655239 HIN655239 GYR655239 GOV655239 GEZ655239 FVD655239 FLH655239 FBL655239 ERP655239 EHT655239 DXX655239 DOB655239 DEF655239 CUJ655239 CKN655239 CAR655239 BQV655239 BGZ655239 AXD655239 ANH655239 ADL655239 TP655239 JT655239 X655239 WWF589703 WMJ589703 WCN589703 VSR589703 VIV589703 UYZ589703 UPD589703 UFH589703 TVL589703 TLP589703 TBT589703 SRX589703 SIB589703 RYF589703 ROJ589703 REN589703 QUR589703 QKV589703 QAZ589703 PRD589703 PHH589703 OXL589703 ONP589703 ODT589703 NTX589703 NKB589703 NAF589703 MQJ589703 MGN589703 LWR589703 LMV589703 LCZ589703 KTD589703 KJH589703 JZL589703 JPP589703 JFT589703 IVX589703 IMB589703 ICF589703 HSJ589703 HIN589703 GYR589703 GOV589703 GEZ589703 FVD589703 FLH589703 FBL589703 ERP589703 EHT589703 DXX589703 DOB589703 DEF589703 CUJ589703 CKN589703 CAR589703 BQV589703 BGZ589703 AXD589703 ANH589703 ADL589703 TP589703 JT589703 X589703 WWF524167 WMJ524167 WCN524167 VSR524167 VIV524167 UYZ524167 UPD524167 UFH524167 TVL524167 TLP524167 TBT524167 SRX524167 SIB524167 RYF524167 ROJ524167 REN524167 QUR524167 QKV524167 QAZ524167 PRD524167 PHH524167 OXL524167 ONP524167 ODT524167 NTX524167 NKB524167 NAF524167 MQJ524167 MGN524167 LWR524167 LMV524167 LCZ524167 KTD524167 KJH524167 JZL524167 JPP524167 JFT524167 IVX524167 IMB524167 ICF524167 HSJ524167 HIN524167 GYR524167 GOV524167 GEZ524167 FVD524167 FLH524167 FBL524167 ERP524167 EHT524167 DXX524167 DOB524167 DEF524167 CUJ524167 CKN524167 CAR524167 BQV524167 BGZ524167 AXD524167 ANH524167 ADL524167 TP524167 JT524167 X524167 WWF458631 WMJ458631 WCN458631 VSR458631 VIV458631 UYZ458631 UPD458631 UFH458631 TVL458631 TLP458631 TBT458631 SRX458631 SIB458631 RYF458631 ROJ458631 REN458631 QUR458631 QKV458631 QAZ458631 PRD458631 PHH458631 OXL458631 ONP458631 ODT458631 NTX458631 NKB458631 NAF458631 MQJ458631 MGN458631 LWR458631 LMV458631 LCZ458631 KTD458631 KJH458631 JZL458631 JPP458631 JFT458631 IVX458631 IMB458631 ICF458631 HSJ458631 HIN458631 GYR458631 GOV458631 GEZ458631 FVD458631 FLH458631 FBL458631 ERP458631 EHT458631 DXX458631 DOB458631 DEF458631 CUJ458631 CKN458631 CAR458631 BQV458631 BGZ458631 AXD458631 ANH458631 ADL458631 TP458631 JT458631 X458631 WWF393095 WMJ393095 WCN393095 VSR393095 VIV393095 UYZ393095 UPD393095 UFH393095 TVL393095 TLP393095 TBT393095 SRX393095 SIB393095 RYF393095 ROJ393095 REN393095 QUR393095 QKV393095 QAZ393095 PRD393095 PHH393095 OXL393095 ONP393095 ODT393095 NTX393095 NKB393095 NAF393095 MQJ393095 MGN393095 LWR393095 LMV393095 LCZ393095 KTD393095 KJH393095 JZL393095 JPP393095 JFT393095 IVX393095 IMB393095 ICF393095 HSJ393095 HIN393095 GYR393095 GOV393095 GEZ393095 FVD393095 FLH393095 FBL393095 ERP393095 EHT393095 DXX393095 DOB393095 DEF393095 CUJ393095 CKN393095 CAR393095 BQV393095 BGZ393095 AXD393095 ANH393095 ADL393095 TP393095 JT393095 X393095 WWF327559 WMJ327559 WCN327559 VSR327559 VIV327559 UYZ327559 UPD327559 UFH327559 TVL327559 TLP327559 TBT327559 SRX327559 SIB327559 RYF327559 ROJ327559 REN327559 QUR327559 QKV327559 QAZ327559 PRD327559 PHH327559 OXL327559 ONP327559 ODT327559 NTX327559 NKB327559 NAF327559 MQJ327559 MGN327559 LWR327559 LMV327559 LCZ327559 KTD327559 KJH327559 JZL327559 JPP327559 JFT327559 IVX327559 IMB327559 ICF327559 HSJ327559 HIN327559 GYR327559 GOV327559 GEZ327559 FVD327559 FLH327559 FBL327559 ERP327559 EHT327559 DXX327559 DOB327559 DEF327559 CUJ327559 CKN327559 CAR327559 BQV327559 BGZ327559 AXD327559 ANH327559 ADL327559 TP327559 JT327559 X327559 WWF262023 WMJ262023 WCN262023 VSR262023 VIV262023 UYZ262023 UPD262023 UFH262023 TVL262023 TLP262023 TBT262023 SRX262023 SIB262023 RYF262023 ROJ262023 REN262023 QUR262023 QKV262023 QAZ262023 PRD262023 PHH262023 OXL262023 ONP262023 ODT262023 NTX262023 NKB262023 NAF262023 MQJ262023 MGN262023 LWR262023 LMV262023 LCZ262023 KTD262023 KJH262023 JZL262023 JPP262023 JFT262023 IVX262023 IMB262023 ICF262023 HSJ262023 HIN262023 GYR262023 GOV262023 GEZ262023 FVD262023 FLH262023 FBL262023 ERP262023 EHT262023 DXX262023 DOB262023 DEF262023 CUJ262023 CKN262023 CAR262023 BQV262023 BGZ262023 AXD262023 ANH262023 ADL262023 TP262023 JT262023 X262023 WWF196487 WMJ196487 WCN196487 VSR196487 VIV196487 UYZ196487 UPD196487 UFH196487 TVL196487 TLP196487 TBT196487 SRX196487 SIB196487 RYF196487 ROJ196487 REN196487 QUR196487 QKV196487 QAZ196487 PRD196487 PHH196487 OXL196487 ONP196487 ODT196487 NTX196487 NKB196487 NAF196487 MQJ196487 MGN196487 LWR196487 LMV196487 LCZ196487 KTD196487 KJH196487 JZL196487 JPP196487 JFT196487 IVX196487 IMB196487 ICF196487 HSJ196487 HIN196487 GYR196487 GOV196487 GEZ196487 FVD196487 FLH196487 FBL196487 ERP196487 EHT196487 DXX196487 DOB196487 DEF196487 CUJ196487 CKN196487 CAR196487 BQV196487 BGZ196487 AXD196487 ANH196487 ADL196487 TP196487 JT196487 X196487 WWF130951 WMJ130951 WCN130951 VSR130951 VIV130951 UYZ130951 UPD130951 UFH130951 TVL130951 TLP130951 TBT130951 SRX130951 SIB130951 RYF130951 ROJ130951 REN130951 QUR130951 QKV130951 QAZ130951 PRD130951 PHH130951 OXL130951 ONP130951 ODT130951 NTX130951 NKB130951 NAF130951 MQJ130951 MGN130951 LWR130951 LMV130951 LCZ130951 KTD130951 KJH130951 JZL130951 JPP130951 JFT130951 IVX130951 IMB130951 ICF130951 HSJ130951 HIN130951 GYR130951 GOV130951 GEZ130951 FVD130951 FLH130951 FBL130951 ERP130951 EHT130951 DXX130951 DOB130951 DEF130951 CUJ130951 CKN130951 CAR130951 BQV130951 BGZ130951 AXD130951 ANH130951 ADL130951 TP130951 JT130951 X130951 WWF65415 WMJ65415 WCN65415 VSR65415 VIV65415 UYZ65415 UPD65415 UFH65415 TVL65415 TLP65415 TBT65415 SRX65415 SIB65415 RYF65415 ROJ65415 REN65415 QUR65415 QKV65415 QAZ65415 PRD65415 PHH65415 OXL65415 ONP65415 ODT65415 NTX65415 NKB65415 NAF65415 MQJ65415 MGN65415 LWR65415 LMV65415 LCZ65415 KTD65415 KJH65415 JZL65415 JPP65415 JFT65415 IVX65415 IMB65415 ICF65415 HSJ65415 HIN65415 GYR65415 GOV65415 GEZ65415 FVD65415 FLH65415 FBL65415 ERP65415 EHT65415 DXX65415 DOB65415 DEF65415 CUJ65415 CKN65415 CAR65415 BQV65415 BGZ65415 AXD65415 ANH65415 ADL65415 TP65415 JT65415 X65415 WWF22 WMJ22 WCN22 VSR22 VIV22 UYZ22 UPD22 UFH22 TVL22 TLP22 TBT22 SRX22 SIB22 RYF22 ROJ22 REN22 QUR22 QKV22 QAZ22 PRD22 PHH22 OXL22 ONP22 ODT22 NTX22 NKB22 NAF22 MQJ22 MGN22 LWR22 LMV22 LCZ22 KTD22 KJH22 JZL22 JPP22 JFT22 IVX22 IMB22 ICF22 HSJ22 HIN22 GYR22 GOV22 GEZ22 FVD22 FLH22 FBL22 ERP22 EHT22 DXX22 DOB22 DEF22 CUJ22 CKN22 CAR22 BQV22 BGZ22 AXD22 ANH22 ADL22 TP22 JT22">
      <formula1>1</formula1>
    </dataValidation>
    <dataValidation type="whole" operator="equal" allowBlank="1" showInputMessage="1" showErrorMessage="1" errorTitle="El documento es normal" error="Valor no valido" prompt="El oficio del municipio está firmado por el Secretario Gral. y/o Síndico, capturar 1 si se requiere seleccionar esta opción." sqref="WWF982917 WMJ982917 WCN982917 VSR982917 VIV982917 UYZ982917 UPD982917 UFH982917 TVL982917 TLP982917 TBT982917 SRX982917 SIB982917 RYF982917 ROJ982917 REN982917 QUR982917 QKV982917 QAZ982917 PRD982917 PHH982917 OXL982917 ONP982917 ODT982917 NTX982917 NKB982917 NAF982917 MQJ982917 MGN982917 LWR982917 LMV982917 LCZ982917 KTD982917 KJH982917 JZL982917 JPP982917 JFT982917 IVX982917 IMB982917 ICF982917 HSJ982917 HIN982917 GYR982917 GOV982917 GEZ982917 FVD982917 FLH982917 FBL982917 ERP982917 EHT982917 DXX982917 DOB982917 DEF982917 CUJ982917 CKN982917 CAR982917 BQV982917 BGZ982917 AXD982917 ANH982917 ADL982917 TP982917 JT982917 X982917 WWF917381 WMJ917381 WCN917381 VSR917381 VIV917381 UYZ917381 UPD917381 UFH917381 TVL917381 TLP917381 TBT917381 SRX917381 SIB917381 RYF917381 ROJ917381 REN917381 QUR917381 QKV917381 QAZ917381 PRD917381 PHH917381 OXL917381 ONP917381 ODT917381 NTX917381 NKB917381 NAF917381 MQJ917381 MGN917381 LWR917381 LMV917381 LCZ917381 KTD917381 KJH917381 JZL917381 JPP917381 JFT917381 IVX917381 IMB917381 ICF917381 HSJ917381 HIN917381 GYR917381 GOV917381 GEZ917381 FVD917381 FLH917381 FBL917381 ERP917381 EHT917381 DXX917381 DOB917381 DEF917381 CUJ917381 CKN917381 CAR917381 BQV917381 BGZ917381 AXD917381 ANH917381 ADL917381 TP917381 JT917381 X917381 WWF851845 WMJ851845 WCN851845 VSR851845 VIV851845 UYZ851845 UPD851845 UFH851845 TVL851845 TLP851845 TBT851845 SRX851845 SIB851845 RYF851845 ROJ851845 REN851845 QUR851845 QKV851845 QAZ851845 PRD851845 PHH851845 OXL851845 ONP851845 ODT851845 NTX851845 NKB851845 NAF851845 MQJ851845 MGN851845 LWR851845 LMV851845 LCZ851845 KTD851845 KJH851845 JZL851845 JPP851845 JFT851845 IVX851845 IMB851845 ICF851845 HSJ851845 HIN851845 GYR851845 GOV851845 GEZ851845 FVD851845 FLH851845 FBL851845 ERP851845 EHT851845 DXX851845 DOB851845 DEF851845 CUJ851845 CKN851845 CAR851845 BQV851845 BGZ851845 AXD851845 ANH851845 ADL851845 TP851845 JT851845 X851845 WWF786309 WMJ786309 WCN786309 VSR786309 VIV786309 UYZ786309 UPD786309 UFH786309 TVL786309 TLP786309 TBT786309 SRX786309 SIB786309 RYF786309 ROJ786309 REN786309 QUR786309 QKV786309 QAZ786309 PRD786309 PHH786309 OXL786309 ONP786309 ODT786309 NTX786309 NKB786309 NAF786309 MQJ786309 MGN786309 LWR786309 LMV786309 LCZ786309 KTD786309 KJH786309 JZL786309 JPP786309 JFT786309 IVX786309 IMB786309 ICF786309 HSJ786309 HIN786309 GYR786309 GOV786309 GEZ786309 FVD786309 FLH786309 FBL786309 ERP786309 EHT786309 DXX786309 DOB786309 DEF786309 CUJ786309 CKN786309 CAR786309 BQV786309 BGZ786309 AXD786309 ANH786309 ADL786309 TP786309 JT786309 X786309 WWF720773 WMJ720773 WCN720773 VSR720773 VIV720773 UYZ720773 UPD720773 UFH720773 TVL720773 TLP720773 TBT720773 SRX720773 SIB720773 RYF720773 ROJ720773 REN720773 QUR720773 QKV720773 QAZ720773 PRD720773 PHH720773 OXL720773 ONP720773 ODT720773 NTX720773 NKB720773 NAF720773 MQJ720773 MGN720773 LWR720773 LMV720773 LCZ720773 KTD720773 KJH720773 JZL720773 JPP720773 JFT720773 IVX720773 IMB720773 ICF720773 HSJ720773 HIN720773 GYR720773 GOV720773 GEZ720773 FVD720773 FLH720773 FBL720773 ERP720773 EHT720773 DXX720773 DOB720773 DEF720773 CUJ720773 CKN720773 CAR720773 BQV720773 BGZ720773 AXD720773 ANH720773 ADL720773 TP720773 JT720773 X720773 WWF655237 WMJ655237 WCN655237 VSR655237 VIV655237 UYZ655237 UPD655237 UFH655237 TVL655237 TLP655237 TBT655237 SRX655237 SIB655237 RYF655237 ROJ655237 REN655237 QUR655237 QKV655237 QAZ655237 PRD655237 PHH655237 OXL655237 ONP655237 ODT655237 NTX655237 NKB655237 NAF655237 MQJ655237 MGN655237 LWR655237 LMV655237 LCZ655237 KTD655237 KJH655237 JZL655237 JPP655237 JFT655237 IVX655237 IMB655237 ICF655237 HSJ655237 HIN655237 GYR655237 GOV655237 GEZ655237 FVD655237 FLH655237 FBL655237 ERP655237 EHT655237 DXX655237 DOB655237 DEF655237 CUJ655237 CKN655237 CAR655237 BQV655237 BGZ655237 AXD655237 ANH655237 ADL655237 TP655237 JT655237 X655237 WWF589701 WMJ589701 WCN589701 VSR589701 VIV589701 UYZ589701 UPD589701 UFH589701 TVL589701 TLP589701 TBT589701 SRX589701 SIB589701 RYF589701 ROJ589701 REN589701 QUR589701 QKV589701 QAZ589701 PRD589701 PHH589701 OXL589701 ONP589701 ODT589701 NTX589701 NKB589701 NAF589701 MQJ589701 MGN589701 LWR589701 LMV589701 LCZ589701 KTD589701 KJH589701 JZL589701 JPP589701 JFT589701 IVX589701 IMB589701 ICF589701 HSJ589701 HIN589701 GYR589701 GOV589701 GEZ589701 FVD589701 FLH589701 FBL589701 ERP589701 EHT589701 DXX589701 DOB589701 DEF589701 CUJ589701 CKN589701 CAR589701 BQV589701 BGZ589701 AXD589701 ANH589701 ADL589701 TP589701 JT589701 X589701 WWF524165 WMJ524165 WCN524165 VSR524165 VIV524165 UYZ524165 UPD524165 UFH524165 TVL524165 TLP524165 TBT524165 SRX524165 SIB524165 RYF524165 ROJ524165 REN524165 QUR524165 QKV524165 QAZ524165 PRD524165 PHH524165 OXL524165 ONP524165 ODT524165 NTX524165 NKB524165 NAF524165 MQJ524165 MGN524165 LWR524165 LMV524165 LCZ524165 KTD524165 KJH524165 JZL524165 JPP524165 JFT524165 IVX524165 IMB524165 ICF524165 HSJ524165 HIN524165 GYR524165 GOV524165 GEZ524165 FVD524165 FLH524165 FBL524165 ERP524165 EHT524165 DXX524165 DOB524165 DEF524165 CUJ524165 CKN524165 CAR524165 BQV524165 BGZ524165 AXD524165 ANH524165 ADL524165 TP524165 JT524165 X524165 WWF458629 WMJ458629 WCN458629 VSR458629 VIV458629 UYZ458629 UPD458629 UFH458629 TVL458629 TLP458629 TBT458629 SRX458629 SIB458629 RYF458629 ROJ458629 REN458629 QUR458629 QKV458629 QAZ458629 PRD458629 PHH458629 OXL458629 ONP458629 ODT458629 NTX458629 NKB458629 NAF458629 MQJ458629 MGN458629 LWR458629 LMV458629 LCZ458629 KTD458629 KJH458629 JZL458629 JPP458629 JFT458629 IVX458629 IMB458629 ICF458629 HSJ458629 HIN458629 GYR458629 GOV458629 GEZ458629 FVD458629 FLH458629 FBL458629 ERP458629 EHT458629 DXX458629 DOB458629 DEF458629 CUJ458629 CKN458629 CAR458629 BQV458629 BGZ458629 AXD458629 ANH458629 ADL458629 TP458629 JT458629 X458629 WWF393093 WMJ393093 WCN393093 VSR393093 VIV393093 UYZ393093 UPD393093 UFH393093 TVL393093 TLP393093 TBT393093 SRX393093 SIB393093 RYF393093 ROJ393093 REN393093 QUR393093 QKV393093 QAZ393093 PRD393093 PHH393093 OXL393093 ONP393093 ODT393093 NTX393093 NKB393093 NAF393093 MQJ393093 MGN393093 LWR393093 LMV393093 LCZ393093 KTD393093 KJH393093 JZL393093 JPP393093 JFT393093 IVX393093 IMB393093 ICF393093 HSJ393093 HIN393093 GYR393093 GOV393093 GEZ393093 FVD393093 FLH393093 FBL393093 ERP393093 EHT393093 DXX393093 DOB393093 DEF393093 CUJ393093 CKN393093 CAR393093 BQV393093 BGZ393093 AXD393093 ANH393093 ADL393093 TP393093 JT393093 X393093 WWF327557 WMJ327557 WCN327557 VSR327557 VIV327557 UYZ327557 UPD327557 UFH327557 TVL327557 TLP327557 TBT327557 SRX327557 SIB327557 RYF327557 ROJ327557 REN327557 QUR327557 QKV327557 QAZ327557 PRD327557 PHH327557 OXL327557 ONP327557 ODT327557 NTX327557 NKB327557 NAF327557 MQJ327557 MGN327557 LWR327557 LMV327557 LCZ327557 KTD327557 KJH327557 JZL327557 JPP327557 JFT327557 IVX327557 IMB327557 ICF327557 HSJ327557 HIN327557 GYR327557 GOV327557 GEZ327557 FVD327557 FLH327557 FBL327557 ERP327557 EHT327557 DXX327557 DOB327557 DEF327557 CUJ327557 CKN327557 CAR327557 BQV327557 BGZ327557 AXD327557 ANH327557 ADL327557 TP327557 JT327557 X327557 WWF262021 WMJ262021 WCN262021 VSR262021 VIV262021 UYZ262021 UPD262021 UFH262021 TVL262021 TLP262021 TBT262021 SRX262021 SIB262021 RYF262021 ROJ262021 REN262021 QUR262021 QKV262021 QAZ262021 PRD262021 PHH262021 OXL262021 ONP262021 ODT262021 NTX262021 NKB262021 NAF262021 MQJ262021 MGN262021 LWR262021 LMV262021 LCZ262021 KTD262021 KJH262021 JZL262021 JPP262021 JFT262021 IVX262021 IMB262021 ICF262021 HSJ262021 HIN262021 GYR262021 GOV262021 GEZ262021 FVD262021 FLH262021 FBL262021 ERP262021 EHT262021 DXX262021 DOB262021 DEF262021 CUJ262021 CKN262021 CAR262021 BQV262021 BGZ262021 AXD262021 ANH262021 ADL262021 TP262021 JT262021 X262021 WWF196485 WMJ196485 WCN196485 VSR196485 VIV196485 UYZ196485 UPD196485 UFH196485 TVL196485 TLP196485 TBT196485 SRX196485 SIB196485 RYF196485 ROJ196485 REN196485 QUR196485 QKV196485 QAZ196485 PRD196485 PHH196485 OXL196485 ONP196485 ODT196485 NTX196485 NKB196485 NAF196485 MQJ196485 MGN196485 LWR196485 LMV196485 LCZ196485 KTD196485 KJH196485 JZL196485 JPP196485 JFT196485 IVX196485 IMB196485 ICF196485 HSJ196485 HIN196485 GYR196485 GOV196485 GEZ196485 FVD196485 FLH196485 FBL196485 ERP196485 EHT196485 DXX196485 DOB196485 DEF196485 CUJ196485 CKN196485 CAR196485 BQV196485 BGZ196485 AXD196485 ANH196485 ADL196485 TP196485 JT196485 X196485 WWF130949 WMJ130949 WCN130949 VSR130949 VIV130949 UYZ130949 UPD130949 UFH130949 TVL130949 TLP130949 TBT130949 SRX130949 SIB130949 RYF130949 ROJ130949 REN130949 QUR130949 QKV130949 QAZ130949 PRD130949 PHH130949 OXL130949 ONP130949 ODT130949 NTX130949 NKB130949 NAF130949 MQJ130949 MGN130949 LWR130949 LMV130949 LCZ130949 KTD130949 KJH130949 JZL130949 JPP130949 JFT130949 IVX130949 IMB130949 ICF130949 HSJ130949 HIN130949 GYR130949 GOV130949 GEZ130949 FVD130949 FLH130949 FBL130949 ERP130949 EHT130949 DXX130949 DOB130949 DEF130949 CUJ130949 CKN130949 CAR130949 BQV130949 BGZ130949 AXD130949 ANH130949 ADL130949 TP130949 JT130949 X130949 WWF65413 WMJ65413 WCN65413 VSR65413 VIV65413 UYZ65413 UPD65413 UFH65413 TVL65413 TLP65413 TBT65413 SRX65413 SIB65413 RYF65413 ROJ65413 REN65413 QUR65413 QKV65413 QAZ65413 PRD65413 PHH65413 OXL65413 ONP65413 ODT65413 NTX65413 NKB65413 NAF65413 MQJ65413 MGN65413 LWR65413 LMV65413 LCZ65413 KTD65413 KJH65413 JZL65413 JPP65413 JFT65413 IVX65413 IMB65413 ICF65413 HSJ65413 HIN65413 GYR65413 GOV65413 GEZ65413 FVD65413 FLH65413 FBL65413 ERP65413 EHT65413 DXX65413 DOB65413 DEF65413 CUJ65413 CKN65413 CAR65413 BQV65413 BGZ65413 AXD65413 ANH65413 ADL65413 TP65413 JT65413 X65413 WWF20 WMJ20 WCN20 VSR20 VIV20 UYZ20 UPD20 UFH20 TVL20 TLP20 TBT20 SRX20 SIB20 RYF20 ROJ20 REN20 QUR20 QKV20 QAZ20 PRD20 PHH20 OXL20 ONP20 ODT20 NTX20 NKB20 NAF20 MQJ20 MGN20 LWR20 LMV20 LCZ20 KTD20 KJH20 JZL20 JPP20 JFT20 IVX20 IMB20 ICF20 HSJ20 HIN20 GYR20 GOV20 GEZ20 FVD20 FLH20 FBL20 ERP20 EHT20 DXX20 DOB20 DEF20 CUJ20 CKN20 CAR20 BQV20 BGZ20 AXD20 ANH20 ADL20 TP20 JT20">
      <formula1>1</formula1>
    </dataValidation>
    <dataValidation allowBlank="1" showInputMessage="1" showErrorMessage="1" prompt="Capturar el número del Acta de Ayuntamiento asignado por el Secretario General y/o Síndico." sqref="WWN982913 WMR982913 WCV982913 VSZ982913 VJD982913 UZH982913 UPL982913 UFP982913 TVT982913 TLX982913 TCB982913 SSF982913 SIJ982913 RYN982913 ROR982913 REV982913 QUZ982913 QLD982913 QBH982913 PRL982913 PHP982913 OXT982913 ONX982913 OEB982913 NUF982913 NKJ982913 NAN982913 MQR982913 MGV982913 LWZ982913 LND982913 LDH982913 KTL982913 KJP982913 JZT982913 JPX982913 JGB982913 IWF982913 IMJ982913 ICN982913 HSR982913 HIV982913 GYZ982913 GPD982913 GFH982913 FVL982913 FLP982913 FBT982913 ERX982913 EIB982913 DYF982913 DOJ982913 DEN982913 CUR982913 CKV982913 CAZ982913 BRD982913 BHH982913 AXL982913 ANP982913 ADT982913 TX982913 KB982913 AF982913 WWN917377 WMR917377 WCV917377 VSZ917377 VJD917377 UZH917377 UPL917377 UFP917377 TVT917377 TLX917377 TCB917377 SSF917377 SIJ917377 RYN917377 ROR917377 REV917377 QUZ917377 QLD917377 QBH917377 PRL917377 PHP917377 OXT917377 ONX917377 OEB917377 NUF917377 NKJ917377 NAN917377 MQR917377 MGV917377 LWZ917377 LND917377 LDH917377 KTL917377 KJP917377 JZT917377 JPX917377 JGB917377 IWF917377 IMJ917377 ICN917377 HSR917377 HIV917377 GYZ917377 GPD917377 GFH917377 FVL917377 FLP917377 FBT917377 ERX917377 EIB917377 DYF917377 DOJ917377 DEN917377 CUR917377 CKV917377 CAZ917377 BRD917377 BHH917377 AXL917377 ANP917377 ADT917377 TX917377 KB917377 AF917377 WWN851841 WMR851841 WCV851841 VSZ851841 VJD851841 UZH851841 UPL851841 UFP851841 TVT851841 TLX851841 TCB851841 SSF851841 SIJ851841 RYN851841 ROR851841 REV851841 QUZ851841 QLD851841 QBH851841 PRL851841 PHP851841 OXT851841 ONX851841 OEB851841 NUF851841 NKJ851841 NAN851841 MQR851841 MGV851841 LWZ851841 LND851841 LDH851841 KTL851841 KJP851841 JZT851841 JPX851841 JGB851841 IWF851841 IMJ851841 ICN851841 HSR851841 HIV851841 GYZ851841 GPD851841 GFH851841 FVL851841 FLP851841 FBT851841 ERX851841 EIB851841 DYF851841 DOJ851841 DEN851841 CUR851841 CKV851841 CAZ851841 BRD851841 BHH851841 AXL851841 ANP851841 ADT851841 TX851841 KB851841 AF851841 WWN786305 WMR786305 WCV786305 VSZ786305 VJD786305 UZH786305 UPL786305 UFP786305 TVT786305 TLX786305 TCB786305 SSF786305 SIJ786305 RYN786305 ROR786305 REV786305 QUZ786305 QLD786305 QBH786305 PRL786305 PHP786305 OXT786305 ONX786305 OEB786305 NUF786305 NKJ786305 NAN786305 MQR786305 MGV786305 LWZ786305 LND786305 LDH786305 KTL786305 KJP786305 JZT786305 JPX786305 JGB786305 IWF786305 IMJ786305 ICN786305 HSR786305 HIV786305 GYZ786305 GPD786305 GFH786305 FVL786305 FLP786305 FBT786305 ERX786305 EIB786305 DYF786305 DOJ786305 DEN786305 CUR786305 CKV786305 CAZ786305 BRD786305 BHH786305 AXL786305 ANP786305 ADT786305 TX786305 KB786305 AF786305 WWN720769 WMR720769 WCV720769 VSZ720769 VJD720769 UZH720769 UPL720769 UFP720769 TVT720769 TLX720769 TCB720769 SSF720769 SIJ720769 RYN720769 ROR720769 REV720769 QUZ720769 QLD720769 QBH720769 PRL720769 PHP720769 OXT720769 ONX720769 OEB720769 NUF720769 NKJ720769 NAN720769 MQR720769 MGV720769 LWZ720769 LND720769 LDH720769 KTL720769 KJP720769 JZT720769 JPX720769 JGB720769 IWF720769 IMJ720769 ICN720769 HSR720769 HIV720769 GYZ720769 GPD720769 GFH720769 FVL720769 FLP720769 FBT720769 ERX720769 EIB720769 DYF720769 DOJ720769 DEN720769 CUR720769 CKV720769 CAZ720769 BRD720769 BHH720769 AXL720769 ANP720769 ADT720769 TX720769 KB720769 AF720769 WWN655233 WMR655233 WCV655233 VSZ655233 VJD655233 UZH655233 UPL655233 UFP655233 TVT655233 TLX655233 TCB655233 SSF655233 SIJ655233 RYN655233 ROR655233 REV655233 QUZ655233 QLD655233 QBH655233 PRL655233 PHP655233 OXT655233 ONX655233 OEB655233 NUF655233 NKJ655233 NAN655233 MQR655233 MGV655233 LWZ655233 LND655233 LDH655233 KTL655233 KJP655233 JZT655233 JPX655233 JGB655233 IWF655233 IMJ655233 ICN655233 HSR655233 HIV655233 GYZ655233 GPD655233 GFH655233 FVL655233 FLP655233 FBT655233 ERX655233 EIB655233 DYF655233 DOJ655233 DEN655233 CUR655233 CKV655233 CAZ655233 BRD655233 BHH655233 AXL655233 ANP655233 ADT655233 TX655233 KB655233 AF655233 WWN589697 WMR589697 WCV589697 VSZ589697 VJD589697 UZH589697 UPL589697 UFP589697 TVT589697 TLX589697 TCB589697 SSF589697 SIJ589697 RYN589697 ROR589697 REV589697 QUZ589697 QLD589697 QBH589697 PRL589697 PHP589697 OXT589697 ONX589697 OEB589697 NUF589697 NKJ589697 NAN589697 MQR589697 MGV589697 LWZ589697 LND589697 LDH589697 KTL589697 KJP589697 JZT589697 JPX589697 JGB589697 IWF589697 IMJ589697 ICN589697 HSR589697 HIV589697 GYZ589697 GPD589697 GFH589697 FVL589697 FLP589697 FBT589697 ERX589697 EIB589697 DYF589697 DOJ589697 DEN589697 CUR589697 CKV589697 CAZ589697 BRD589697 BHH589697 AXL589697 ANP589697 ADT589697 TX589697 KB589697 AF589697 WWN524161 WMR524161 WCV524161 VSZ524161 VJD524161 UZH524161 UPL524161 UFP524161 TVT524161 TLX524161 TCB524161 SSF524161 SIJ524161 RYN524161 ROR524161 REV524161 QUZ524161 QLD524161 QBH524161 PRL524161 PHP524161 OXT524161 ONX524161 OEB524161 NUF524161 NKJ524161 NAN524161 MQR524161 MGV524161 LWZ524161 LND524161 LDH524161 KTL524161 KJP524161 JZT524161 JPX524161 JGB524161 IWF524161 IMJ524161 ICN524161 HSR524161 HIV524161 GYZ524161 GPD524161 GFH524161 FVL524161 FLP524161 FBT524161 ERX524161 EIB524161 DYF524161 DOJ524161 DEN524161 CUR524161 CKV524161 CAZ524161 BRD524161 BHH524161 AXL524161 ANP524161 ADT524161 TX524161 KB524161 AF524161 WWN458625 WMR458625 WCV458625 VSZ458625 VJD458625 UZH458625 UPL458625 UFP458625 TVT458625 TLX458625 TCB458625 SSF458625 SIJ458625 RYN458625 ROR458625 REV458625 QUZ458625 QLD458625 QBH458625 PRL458625 PHP458625 OXT458625 ONX458625 OEB458625 NUF458625 NKJ458625 NAN458625 MQR458625 MGV458625 LWZ458625 LND458625 LDH458625 KTL458625 KJP458625 JZT458625 JPX458625 JGB458625 IWF458625 IMJ458625 ICN458625 HSR458625 HIV458625 GYZ458625 GPD458625 GFH458625 FVL458625 FLP458625 FBT458625 ERX458625 EIB458625 DYF458625 DOJ458625 DEN458625 CUR458625 CKV458625 CAZ458625 BRD458625 BHH458625 AXL458625 ANP458625 ADT458625 TX458625 KB458625 AF458625 WWN393089 WMR393089 WCV393089 VSZ393089 VJD393089 UZH393089 UPL393089 UFP393089 TVT393089 TLX393089 TCB393089 SSF393089 SIJ393089 RYN393089 ROR393089 REV393089 QUZ393089 QLD393089 QBH393089 PRL393089 PHP393089 OXT393089 ONX393089 OEB393089 NUF393089 NKJ393089 NAN393089 MQR393089 MGV393089 LWZ393089 LND393089 LDH393089 KTL393089 KJP393089 JZT393089 JPX393089 JGB393089 IWF393089 IMJ393089 ICN393089 HSR393089 HIV393089 GYZ393089 GPD393089 GFH393089 FVL393089 FLP393089 FBT393089 ERX393089 EIB393089 DYF393089 DOJ393089 DEN393089 CUR393089 CKV393089 CAZ393089 BRD393089 BHH393089 AXL393089 ANP393089 ADT393089 TX393089 KB393089 AF393089 WWN327553 WMR327553 WCV327553 VSZ327553 VJD327553 UZH327553 UPL327553 UFP327553 TVT327553 TLX327553 TCB327553 SSF327553 SIJ327553 RYN327553 ROR327553 REV327553 QUZ327553 QLD327553 QBH327553 PRL327553 PHP327553 OXT327553 ONX327553 OEB327553 NUF327553 NKJ327553 NAN327553 MQR327553 MGV327553 LWZ327553 LND327553 LDH327553 KTL327553 KJP327553 JZT327553 JPX327553 JGB327553 IWF327553 IMJ327553 ICN327553 HSR327553 HIV327553 GYZ327553 GPD327553 GFH327553 FVL327553 FLP327553 FBT327553 ERX327553 EIB327553 DYF327553 DOJ327553 DEN327553 CUR327553 CKV327553 CAZ327553 BRD327553 BHH327553 AXL327553 ANP327553 ADT327553 TX327553 KB327553 AF327553 WWN262017 WMR262017 WCV262017 VSZ262017 VJD262017 UZH262017 UPL262017 UFP262017 TVT262017 TLX262017 TCB262017 SSF262017 SIJ262017 RYN262017 ROR262017 REV262017 QUZ262017 QLD262017 QBH262017 PRL262017 PHP262017 OXT262017 ONX262017 OEB262017 NUF262017 NKJ262017 NAN262017 MQR262017 MGV262017 LWZ262017 LND262017 LDH262017 KTL262017 KJP262017 JZT262017 JPX262017 JGB262017 IWF262017 IMJ262017 ICN262017 HSR262017 HIV262017 GYZ262017 GPD262017 GFH262017 FVL262017 FLP262017 FBT262017 ERX262017 EIB262017 DYF262017 DOJ262017 DEN262017 CUR262017 CKV262017 CAZ262017 BRD262017 BHH262017 AXL262017 ANP262017 ADT262017 TX262017 KB262017 AF262017 WWN196481 WMR196481 WCV196481 VSZ196481 VJD196481 UZH196481 UPL196481 UFP196481 TVT196481 TLX196481 TCB196481 SSF196481 SIJ196481 RYN196481 ROR196481 REV196481 QUZ196481 QLD196481 QBH196481 PRL196481 PHP196481 OXT196481 ONX196481 OEB196481 NUF196481 NKJ196481 NAN196481 MQR196481 MGV196481 LWZ196481 LND196481 LDH196481 KTL196481 KJP196481 JZT196481 JPX196481 JGB196481 IWF196481 IMJ196481 ICN196481 HSR196481 HIV196481 GYZ196481 GPD196481 GFH196481 FVL196481 FLP196481 FBT196481 ERX196481 EIB196481 DYF196481 DOJ196481 DEN196481 CUR196481 CKV196481 CAZ196481 BRD196481 BHH196481 AXL196481 ANP196481 ADT196481 TX196481 KB196481 AF196481 WWN130945 WMR130945 WCV130945 VSZ130945 VJD130945 UZH130945 UPL130945 UFP130945 TVT130945 TLX130945 TCB130945 SSF130945 SIJ130945 RYN130945 ROR130945 REV130945 QUZ130945 QLD130945 QBH130945 PRL130945 PHP130945 OXT130945 ONX130945 OEB130945 NUF130945 NKJ130945 NAN130945 MQR130945 MGV130945 LWZ130945 LND130945 LDH130945 KTL130945 KJP130945 JZT130945 JPX130945 JGB130945 IWF130945 IMJ130945 ICN130945 HSR130945 HIV130945 GYZ130945 GPD130945 GFH130945 FVL130945 FLP130945 FBT130945 ERX130945 EIB130945 DYF130945 DOJ130945 DEN130945 CUR130945 CKV130945 CAZ130945 BRD130945 BHH130945 AXL130945 ANP130945 ADT130945 TX130945 KB130945 AF130945 WWN65409 WMR65409 WCV65409 VSZ65409 VJD65409 UZH65409 UPL65409 UFP65409 TVT65409 TLX65409 TCB65409 SSF65409 SIJ65409 RYN65409 ROR65409 REV65409 QUZ65409 QLD65409 QBH65409 PRL65409 PHP65409 OXT65409 ONX65409 OEB65409 NUF65409 NKJ65409 NAN65409 MQR65409 MGV65409 LWZ65409 LND65409 LDH65409 KTL65409 KJP65409 JZT65409 JPX65409 JGB65409 IWF65409 IMJ65409 ICN65409 HSR65409 HIV65409 GYZ65409 GPD65409 GFH65409 FVL65409 FLP65409 FBT65409 ERX65409 EIB65409 DYF65409 DOJ65409 DEN65409 CUR65409 CKV65409 CAZ65409 BRD65409 BHH65409 AXL65409 ANP65409 ADT65409 TX65409 KB65409 AF65409 WWN16 WMR16 WCV16 VSZ16 VJD16 UZH16 UPL16 UFP16 TVT16 TLX16 TCB16 SSF16 SIJ16 RYN16 ROR16 REV16 QUZ16 QLD16 QBH16 PRL16 PHP16 OXT16 ONX16 OEB16 NUF16 NKJ16 NAN16 MQR16 MGV16 LWZ16 LND16 LDH16 KTL16 KJP16 JZT16 JPX16 JGB16 IWF16 IMJ16 ICN16 HSR16 HIV16 GYZ16 GPD16 GFH16 FVL16 FLP16 FBT16 ERX16 EIB16 DYF16 DOJ16 DEN16 CUR16 CKV16 CAZ16 BRD16 BHH16 AXL16 ANP16 ADT16 TX16 KB16"/>
    <dataValidation type="date" operator="greaterThan" allowBlank="1" showInputMessage="1" showErrorMessage="1" errorTitle="Fecha del oficio del municipio" error="El dato ingresado no corresponde a una fecha" prompt="Ingresar la fecha de la sesión de Ayuntamiento._x000a_(dd-mm-aaaa)" sqref="WWN982915:WWU982915 WMR982915:WMY982915 WCV982915:WDC982915 VSZ982915:VTG982915 VJD982915:VJK982915 UZH982915:UZO982915 UPL982915:UPS982915 UFP982915:UFW982915 TVT982915:TWA982915 TLX982915:TME982915 TCB982915:TCI982915 SSF982915:SSM982915 SIJ982915:SIQ982915 RYN982915:RYU982915 ROR982915:ROY982915 REV982915:RFC982915 QUZ982915:QVG982915 QLD982915:QLK982915 QBH982915:QBO982915 PRL982915:PRS982915 PHP982915:PHW982915 OXT982915:OYA982915 ONX982915:OOE982915 OEB982915:OEI982915 NUF982915:NUM982915 NKJ982915:NKQ982915 NAN982915:NAU982915 MQR982915:MQY982915 MGV982915:MHC982915 LWZ982915:LXG982915 LND982915:LNK982915 LDH982915:LDO982915 KTL982915:KTS982915 KJP982915:KJW982915 JZT982915:KAA982915 JPX982915:JQE982915 JGB982915:JGI982915 IWF982915:IWM982915 IMJ982915:IMQ982915 ICN982915:ICU982915 HSR982915:HSY982915 HIV982915:HJC982915 GYZ982915:GZG982915 GPD982915:GPK982915 GFH982915:GFO982915 FVL982915:FVS982915 FLP982915:FLW982915 FBT982915:FCA982915 ERX982915:ESE982915 EIB982915:EII982915 DYF982915:DYM982915 DOJ982915:DOQ982915 DEN982915:DEU982915 CUR982915:CUY982915 CKV982915:CLC982915 CAZ982915:CBG982915 BRD982915:BRK982915 BHH982915:BHO982915 AXL982915:AXS982915 ANP982915:ANW982915 ADT982915:AEA982915 TX982915:UE982915 KB982915:KI982915 AF982915:AM982915 WWN917379:WWU917379 WMR917379:WMY917379 WCV917379:WDC917379 VSZ917379:VTG917379 VJD917379:VJK917379 UZH917379:UZO917379 UPL917379:UPS917379 UFP917379:UFW917379 TVT917379:TWA917379 TLX917379:TME917379 TCB917379:TCI917379 SSF917379:SSM917379 SIJ917379:SIQ917379 RYN917379:RYU917379 ROR917379:ROY917379 REV917379:RFC917379 QUZ917379:QVG917379 QLD917379:QLK917379 QBH917379:QBO917379 PRL917379:PRS917379 PHP917379:PHW917379 OXT917379:OYA917379 ONX917379:OOE917379 OEB917379:OEI917379 NUF917379:NUM917379 NKJ917379:NKQ917379 NAN917379:NAU917379 MQR917379:MQY917379 MGV917379:MHC917379 LWZ917379:LXG917379 LND917379:LNK917379 LDH917379:LDO917379 KTL917379:KTS917379 KJP917379:KJW917379 JZT917379:KAA917379 JPX917379:JQE917379 JGB917379:JGI917379 IWF917379:IWM917379 IMJ917379:IMQ917379 ICN917379:ICU917379 HSR917379:HSY917379 HIV917379:HJC917379 GYZ917379:GZG917379 GPD917379:GPK917379 GFH917379:GFO917379 FVL917379:FVS917379 FLP917379:FLW917379 FBT917379:FCA917379 ERX917379:ESE917379 EIB917379:EII917379 DYF917379:DYM917379 DOJ917379:DOQ917379 DEN917379:DEU917379 CUR917379:CUY917379 CKV917379:CLC917379 CAZ917379:CBG917379 BRD917379:BRK917379 BHH917379:BHO917379 AXL917379:AXS917379 ANP917379:ANW917379 ADT917379:AEA917379 TX917379:UE917379 KB917379:KI917379 AF917379:AM917379 WWN851843:WWU851843 WMR851843:WMY851843 WCV851843:WDC851843 VSZ851843:VTG851843 VJD851843:VJK851843 UZH851843:UZO851843 UPL851843:UPS851843 UFP851843:UFW851843 TVT851843:TWA851843 TLX851843:TME851843 TCB851843:TCI851843 SSF851843:SSM851843 SIJ851843:SIQ851843 RYN851843:RYU851843 ROR851843:ROY851843 REV851843:RFC851843 QUZ851843:QVG851843 QLD851843:QLK851843 QBH851843:QBO851843 PRL851843:PRS851843 PHP851843:PHW851843 OXT851843:OYA851843 ONX851843:OOE851843 OEB851843:OEI851843 NUF851843:NUM851843 NKJ851843:NKQ851843 NAN851843:NAU851843 MQR851843:MQY851843 MGV851843:MHC851843 LWZ851843:LXG851843 LND851843:LNK851843 LDH851843:LDO851843 KTL851843:KTS851843 KJP851843:KJW851843 JZT851843:KAA851843 JPX851843:JQE851843 JGB851843:JGI851843 IWF851843:IWM851843 IMJ851843:IMQ851843 ICN851843:ICU851843 HSR851843:HSY851843 HIV851843:HJC851843 GYZ851843:GZG851843 GPD851843:GPK851843 GFH851843:GFO851843 FVL851843:FVS851843 FLP851843:FLW851843 FBT851843:FCA851843 ERX851843:ESE851843 EIB851843:EII851843 DYF851843:DYM851843 DOJ851843:DOQ851843 DEN851843:DEU851843 CUR851843:CUY851843 CKV851843:CLC851843 CAZ851843:CBG851843 BRD851843:BRK851843 BHH851843:BHO851843 AXL851843:AXS851843 ANP851843:ANW851843 ADT851843:AEA851843 TX851843:UE851843 KB851843:KI851843 AF851843:AM851843 WWN786307:WWU786307 WMR786307:WMY786307 WCV786307:WDC786307 VSZ786307:VTG786307 VJD786307:VJK786307 UZH786307:UZO786307 UPL786307:UPS786307 UFP786307:UFW786307 TVT786307:TWA786307 TLX786307:TME786307 TCB786307:TCI786307 SSF786307:SSM786307 SIJ786307:SIQ786307 RYN786307:RYU786307 ROR786307:ROY786307 REV786307:RFC786307 QUZ786307:QVG786307 QLD786307:QLK786307 QBH786307:QBO786307 PRL786307:PRS786307 PHP786307:PHW786307 OXT786307:OYA786307 ONX786307:OOE786307 OEB786307:OEI786307 NUF786307:NUM786307 NKJ786307:NKQ786307 NAN786307:NAU786307 MQR786307:MQY786307 MGV786307:MHC786307 LWZ786307:LXG786307 LND786307:LNK786307 LDH786307:LDO786307 KTL786307:KTS786307 KJP786307:KJW786307 JZT786307:KAA786307 JPX786307:JQE786307 JGB786307:JGI786307 IWF786307:IWM786307 IMJ786307:IMQ786307 ICN786307:ICU786307 HSR786307:HSY786307 HIV786307:HJC786307 GYZ786307:GZG786307 GPD786307:GPK786307 GFH786307:GFO786307 FVL786307:FVS786307 FLP786307:FLW786307 FBT786307:FCA786307 ERX786307:ESE786307 EIB786307:EII786307 DYF786307:DYM786307 DOJ786307:DOQ786307 DEN786307:DEU786307 CUR786307:CUY786307 CKV786307:CLC786307 CAZ786307:CBG786307 BRD786307:BRK786307 BHH786307:BHO786307 AXL786307:AXS786307 ANP786307:ANW786307 ADT786307:AEA786307 TX786307:UE786307 KB786307:KI786307 AF786307:AM786307 WWN720771:WWU720771 WMR720771:WMY720771 WCV720771:WDC720771 VSZ720771:VTG720771 VJD720771:VJK720771 UZH720771:UZO720771 UPL720771:UPS720771 UFP720771:UFW720771 TVT720771:TWA720771 TLX720771:TME720771 TCB720771:TCI720771 SSF720771:SSM720771 SIJ720771:SIQ720771 RYN720771:RYU720771 ROR720771:ROY720771 REV720771:RFC720771 QUZ720771:QVG720771 QLD720771:QLK720771 QBH720771:QBO720771 PRL720771:PRS720771 PHP720771:PHW720771 OXT720771:OYA720771 ONX720771:OOE720771 OEB720771:OEI720771 NUF720771:NUM720771 NKJ720771:NKQ720771 NAN720771:NAU720771 MQR720771:MQY720771 MGV720771:MHC720771 LWZ720771:LXG720771 LND720771:LNK720771 LDH720771:LDO720771 KTL720771:KTS720771 KJP720771:KJW720771 JZT720771:KAA720771 JPX720771:JQE720771 JGB720771:JGI720771 IWF720771:IWM720771 IMJ720771:IMQ720771 ICN720771:ICU720771 HSR720771:HSY720771 HIV720771:HJC720771 GYZ720771:GZG720771 GPD720771:GPK720771 GFH720771:GFO720771 FVL720771:FVS720771 FLP720771:FLW720771 FBT720771:FCA720771 ERX720771:ESE720771 EIB720771:EII720771 DYF720771:DYM720771 DOJ720771:DOQ720771 DEN720771:DEU720771 CUR720771:CUY720771 CKV720771:CLC720771 CAZ720771:CBG720771 BRD720771:BRK720771 BHH720771:BHO720771 AXL720771:AXS720771 ANP720771:ANW720771 ADT720771:AEA720771 TX720771:UE720771 KB720771:KI720771 AF720771:AM720771 WWN655235:WWU655235 WMR655235:WMY655235 WCV655235:WDC655235 VSZ655235:VTG655235 VJD655235:VJK655235 UZH655235:UZO655235 UPL655235:UPS655235 UFP655235:UFW655235 TVT655235:TWA655235 TLX655235:TME655235 TCB655235:TCI655235 SSF655235:SSM655235 SIJ655235:SIQ655235 RYN655235:RYU655235 ROR655235:ROY655235 REV655235:RFC655235 QUZ655235:QVG655235 QLD655235:QLK655235 QBH655235:QBO655235 PRL655235:PRS655235 PHP655235:PHW655235 OXT655235:OYA655235 ONX655235:OOE655235 OEB655235:OEI655235 NUF655235:NUM655235 NKJ655235:NKQ655235 NAN655235:NAU655235 MQR655235:MQY655235 MGV655235:MHC655235 LWZ655235:LXG655235 LND655235:LNK655235 LDH655235:LDO655235 KTL655235:KTS655235 KJP655235:KJW655235 JZT655235:KAA655235 JPX655235:JQE655235 JGB655235:JGI655235 IWF655235:IWM655235 IMJ655235:IMQ655235 ICN655235:ICU655235 HSR655235:HSY655235 HIV655235:HJC655235 GYZ655235:GZG655235 GPD655235:GPK655235 GFH655235:GFO655235 FVL655235:FVS655235 FLP655235:FLW655235 FBT655235:FCA655235 ERX655235:ESE655235 EIB655235:EII655235 DYF655235:DYM655235 DOJ655235:DOQ655235 DEN655235:DEU655235 CUR655235:CUY655235 CKV655235:CLC655235 CAZ655235:CBG655235 BRD655235:BRK655235 BHH655235:BHO655235 AXL655235:AXS655235 ANP655235:ANW655235 ADT655235:AEA655235 TX655235:UE655235 KB655235:KI655235 AF655235:AM655235 WWN589699:WWU589699 WMR589699:WMY589699 WCV589699:WDC589699 VSZ589699:VTG589699 VJD589699:VJK589699 UZH589699:UZO589699 UPL589699:UPS589699 UFP589699:UFW589699 TVT589699:TWA589699 TLX589699:TME589699 TCB589699:TCI589699 SSF589699:SSM589699 SIJ589699:SIQ589699 RYN589699:RYU589699 ROR589699:ROY589699 REV589699:RFC589699 QUZ589699:QVG589699 QLD589699:QLK589699 QBH589699:QBO589699 PRL589699:PRS589699 PHP589699:PHW589699 OXT589699:OYA589699 ONX589699:OOE589699 OEB589699:OEI589699 NUF589699:NUM589699 NKJ589699:NKQ589699 NAN589699:NAU589699 MQR589699:MQY589699 MGV589699:MHC589699 LWZ589699:LXG589699 LND589699:LNK589699 LDH589699:LDO589699 KTL589699:KTS589699 KJP589699:KJW589699 JZT589699:KAA589699 JPX589699:JQE589699 JGB589699:JGI589699 IWF589699:IWM589699 IMJ589699:IMQ589699 ICN589699:ICU589699 HSR589699:HSY589699 HIV589699:HJC589699 GYZ589699:GZG589699 GPD589699:GPK589699 GFH589699:GFO589699 FVL589699:FVS589699 FLP589699:FLW589699 FBT589699:FCA589699 ERX589699:ESE589699 EIB589699:EII589699 DYF589699:DYM589699 DOJ589699:DOQ589699 DEN589699:DEU589699 CUR589699:CUY589699 CKV589699:CLC589699 CAZ589699:CBG589699 BRD589699:BRK589699 BHH589699:BHO589699 AXL589699:AXS589699 ANP589699:ANW589699 ADT589699:AEA589699 TX589699:UE589699 KB589699:KI589699 AF589699:AM589699 WWN524163:WWU524163 WMR524163:WMY524163 WCV524163:WDC524163 VSZ524163:VTG524163 VJD524163:VJK524163 UZH524163:UZO524163 UPL524163:UPS524163 UFP524163:UFW524163 TVT524163:TWA524163 TLX524163:TME524163 TCB524163:TCI524163 SSF524163:SSM524163 SIJ524163:SIQ524163 RYN524163:RYU524163 ROR524163:ROY524163 REV524163:RFC524163 QUZ524163:QVG524163 QLD524163:QLK524163 QBH524163:QBO524163 PRL524163:PRS524163 PHP524163:PHW524163 OXT524163:OYA524163 ONX524163:OOE524163 OEB524163:OEI524163 NUF524163:NUM524163 NKJ524163:NKQ524163 NAN524163:NAU524163 MQR524163:MQY524163 MGV524163:MHC524163 LWZ524163:LXG524163 LND524163:LNK524163 LDH524163:LDO524163 KTL524163:KTS524163 KJP524163:KJW524163 JZT524163:KAA524163 JPX524163:JQE524163 JGB524163:JGI524163 IWF524163:IWM524163 IMJ524163:IMQ524163 ICN524163:ICU524163 HSR524163:HSY524163 HIV524163:HJC524163 GYZ524163:GZG524163 GPD524163:GPK524163 GFH524163:GFO524163 FVL524163:FVS524163 FLP524163:FLW524163 FBT524163:FCA524163 ERX524163:ESE524163 EIB524163:EII524163 DYF524163:DYM524163 DOJ524163:DOQ524163 DEN524163:DEU524163 CUR524163:CUY524163 CKV524163:CLC524163 CAZ524163:CBG524163 BRD524163:BRK524163 BHH524163:BHO524163 AXL524163:AXS524163 ANP524163:ANW524163 ADT524163:AEA524163 TX524163:UE524163 KB524163:KI524163 AF524163:AM524163 WWN458627:WWU458627 WMR458627:WMY458627 WCV458627:WDC458627 VSZ458627:VTG458627 VJD458627:VJK458627 UZH458627:UZO458627 UPL458627:UPS458627 UFP458627:UFW458627 TVT458627:TWA458627 TLX458627:TME458627 TCB458627:TCI458627 SSF458627:SSM458627 SIJ458627:SIQ458627 RYN458627:RYU458627 ROR458627:ROY458627 REV458627:RFC458627 QUZ458627:QVG458627 QLD458627:QLK458627 QBH458627:QBO458627 PRL458627:PRS458627 PHP458627:PHW458627 OXT458627:OYA458627 ONX458627:OOE458627 OEB458627:OEI458627 NUF458627:NUM458627 NKJ458627:NKQ458627 NAN458627:NAU458627 MQR458627:MQY458627 MGV458627:MHC458627 LWZ458627:LXG458627 LND458627:LNK458627 LDH458627:LDO458627 KTL458627:KTS458627 KJP458627:KJW458627 JZT458627:KAA458627 JPX458627:JQE458627 JGB458627:JGI458627 IWF458627:IWM458627 IMJ458627:IMQ458627 ICN458627:ICU458627 HSR458627:HSY458627 HIV458627:HJC458627 GYZ458627:GZG458627 GPD458627:GPK458627 GFH458627:GFO458627 FVL458627:FVS458627 FLP458627:FLW458627 FBT458627:FCA458627 ERX458627:ESE458627 EIB458627:EII458627 DYF458627:DYM458627 DOJ458627:DOQ458627 DEN458627:DEU458627 CUR458627:CUY458627 CKV458627:CLC458627 CAZ458627:CBG458627 BRD458627:BRK458627 BHH458627:BHO458627 AXL458627:AXS458627 ANP458627:ANW458627 ADT458627:AEA458627 TX458627:UE458627 KB458627:KI458627 AF458627:AM458627 WWN393091:WWU393091 WMR393091:WMY393091 WCV393091:WDC393091 VSZ393091:VTG393091 VJD393091:VJK393091 UZH393091:UZO393091 UPL393091:UPS393091 UFP393091:UFW393091 TVT393091:TWA393091 TLX393091:TME393091 TCB393091:TCI393091 SSF393091:SSM393091 SIJ393091:SIQ393091 RYN393091:RYU393091 ROR393091:ROY393091 REV393091:RFC393091 QUZ393091:QVG393091 QLD393091:QLK393091 QBH393091:QBO393091 PRL393091:PRS393091 PHP393091:PHW393091 OXT393091:OYA393091 ONX393091:OOE393091 OEB393091:OEI393091 NUF393091:NUM393091 NKJ393091:NKQ393091 NAN393091:NAU393091 MQR393091:MQY393091 MGV393091:MHC393091 LWZ393091:LXG393091 LND393091:LNK393091 LDH393091:LDO393091 KTL393091:KTS393091 KJP393091:KJW393091 JZT393091:KAA393091 JPX393091:JQE393091 JGB393091:JGI393091 IWF393091:IWM393091 IMJ393091:IMQ393091 ICN393091:ICU393091 HSR393091:HSY393091 HIV393091:HJC393091 GYZ393091:GZG393091 GPD393091:GPK393091 GFH393091:GFO393091 FVL393091:FVS393091 FLP393091:FLW393091 FBT393091:FCA393091 ERX393091:ESE393091 EIB393091:EII393091 DYF393091:DYM393091 DOJ393091:DOQ393091 DEN393091:DEU393091 CUR393091:CUY393091 CKV393091:CLC393091 CAZ393091:CBG393091 BRD393091:BRK393091 BHH393091:BHO393091 AXL393091:AXS393091 ANP393091:ANW393091 ADT393091:AEA393091 TX393091:UE393091 KB393091:KI393091 AF393091:AM393091 WWN327555:WWU327555 WMR327555:WMY327555 WCV327555:WDC327555 VSZ327555:VTG327555 VJD327555:VJK327555 UZH327555:UZO327555 UPL327555:UPS327555 UFP327555:UFW327555 TVT327555:TWA327555 TLX327555:TME327555 TCB327555:TCI327555 SSF327555:SSM327555 SIJ327555:SIQ327555 RYN327555:RYU327555 ROR327555:ROY327555 REV327555:RFC327555 QUZ327555:QVG327555 QLD327555:QLK327555 QBH327555:QBO327555 PRL327555:PRS327555 PHP327555:PHW327555 OXT327555:OYA327555 ONX327555:OOE327555 OEB327555:OEI327555 NUF327555:NUM327555 NKJ327555:NKQ327555 NAN327555:NAU327555 MQR327555:MQY327555 MGV327555:MHC327555 LWZ327555:LXG327555 LND327555:LNK327555 LDH327555:LDO327555 KTL327555:KTS327555 KJP327555:KJW327555 JZT327555:KAA327555 JPX327555:JQE327555 JGB327555:JGI327555 IWF327555:IWM327555 IMJ327555:IMQ327555 ICN327555:ICU327555 HSR327555:HSY327555 HIV327555:HJC327555 GYZ327555:GZG327555 GPD327555:GPK327555 GFH327555:GFO327555 FVL327555:FVS327555 FLP327555:FLW327555 FBT327555:FCA327555 ERX327555:ESE327555 EIB327555:EII327555 DYF327555:DYM327555 DOJ327555:DOQ327555 DEN327555:DEU327555 CUR327555:CUY327555 CKV327555:CLC327555 CAZ327555:CBG327555 BRD327555:BRK327555 BHH327555:BHO327555 AXL327555:AXS327555 ANP327555:ANW327555 ADT327555:AEA327555 TX327555:UE327555 KB327555:KI327555 AF327555:AM327555 WWN262019:WWU262019 WMR262019:WMY262019 WCV262019:WDC262019 VSZ262019:VTG262019 VJD262019:VJK262019 UZH262019:UZO262019 UPL262019:UPS262019 UFP262019:UFW262019 TVT262019:TWA262019 TLX262019:TME262019 TCB262019:TCI262019 SSF262019:SSM262019 SIJ262019:SIQ262019 RYN262019:RYU262019 ROR262019:ROY262019 REV262019:RFC262019 QUZ262019:QVG262019 QLD262019:QLK262019 QBH262019:QBO262019 PRL262019:PRS262019 PHP262019:PHW262019 OXT262019:OYA262019 ONX262019:OOE262019 OEB262019:OEI262019 NUF262019:NUM262019 NKJ262019:NKQ262019 NAN262019:NAU262019 MQR262019:MQY262019 MGV262019:MHC262019 LWZ262019:LXG262019 LND262019:LNK262019 LDH262019:LDO262019 KTL262019:KTS262019 KJP262019:KJW262019 JZT262019:KAA262019 JPX262019:JQE262019 JGB262019:JGI262019 IWF262019:IWM262019 IMJ262019:IMQ262019 ICN262019:ICU262019 HSR262019:HSY262019 HIV262019:HJC262019 GYZ262019:GZG262019 GPD262019:GPK262019 GFH262019:GFO262019 FVL262019:FVS262019 FLP262019:FLW262019 FBT262019:FCA262019 ERX262019:ESE262019 EIB262019:EII262019 DYF262019:DYM262019 DOJ262019:DOQ262019 DEN262019:DEU262019 CUR262019:CUY262019 CKV262019:CLC262019 CAZ262019:CBG262019 BRD262019:BRK262019 BHH262019:BHO262019 AXL262019:AXS262019 ANP262019:ANW262019 ADT262019:AEA262019 TX262019:UE262019 KB262019:KI262019 AF262019:AM262019 WWN196483:WWU196483 WMR196483:WMY196483 WCV196483:WDC196483 VSZ196483:VTG196483 VJD196483:VJK196483 UZH196483:UZO196483 UPL196483:UPS196483 UFP196483:UFW196483 TVT196483:TWA196483 TLX196483:TME196483 TCB196483:TCI196483 SSF196483:SSM196483 SIJ196483:SIQ196483 RYN196483:RYU196483 ROR196483:ROY196483 REV196483:RFC196483 QUZ196483:QVG196483 QLD196483:QLK196483 QBH196483:QBO196483 PRL196483:PRS196483 PHP196483:PHW196483 OXT196483:OYA196483 ONX196483:OOE196483 OEB196483:OEI196483 NUF196483:NUM196483 NKJ196483:NKQ196483 NAN196483:NAU196483 MQR196483:MQY196483 MGV196483:MHC196483 LWZ196483:LXG196483 LND196483:LNK196483 LDH196483:LDO196483 KTL196483:KTS196483 KJP196483:KJW196483 JZT196483:KAA196483 JPX196483:JQE196483 JGB196483:JGI196483 IWF196483:IWM196483 IMJ196483:IMQ196483 ICN196483:ICU196483 HSR196483:HSY196483 HIV196483:HJC196483 GYZ196483:GZG196483 GPD196483:GPK196483 GFH196483:GFO196483 FVL196483:FVS196483 FLP196483:FLW196483 FBT196483:FCA196483 ERX196483:ESE196483 EIB196483:EII196483 DYF196483:DYM196483 DOJ196483:DOQ196483 DEN196483:DEU196483 CUR196483:CUY196483 CKV196483:CLC196483 CAZ196483:CBG196483 BRD196483:BRK196483 BHH196483:BHO196483 AXL196483:AXS196483 ANP196483:ANW196483 ADT196483:AEA196483 TX196483:UE196483 KB196483:KI196483 AF196483:AM196483 WWN130947:WWU130947 WMR130947:WMY130947 WCV130947:WDC130947 VSZ130947:VTG130947 VJD130947:VJK130947 UZH130947:UZO130947 UPL130947:UPS130947 UFP130947:UFW130947 TVT130947:TWA130947 TLX130947:TME130947 TCB130947:TCI130947 SSF130947:SSM130947 SIJ130947:SIQ130947 RYN130947:RYU130947 ROR130947:ROY130947 REV130947:RFC130947 QUZ130947:QVG130947 QLD130947:QLK130947 QBH130947:QBO130947 PRL130947:PRS130947 PHP130947:PHW130947 OXT130947:OYA130947 ONX130947:OOE130947 OEB130947:OEI130947 NUF130947:NUM130947 NKJ130947:NKQ130947 NAN130947:NAU130947 MQR130947:MQY130947 MGV130947:MHC130947 LWZ130947:LXG130947 LND130947:LNK130947 LDH130947:LDO130947 KTL130947:KTS130947 KJP130947:KJW130947 JZT130947:KAA130947 JPX130947:JQE130947 JGB130947:JGI130947 IWF130947:IWM130947 IMJ130947:IMQ130947 ICN130947:ICU130947 HSR130947:HSY130947 HIV130947:HJC130947 GYZ130947:GZG130947 GPD130947:GPK130947 GFH130947:GFO130947 FVL130947:FVS130947 FLP130947:FLW130947 FBT130947:FCA130947 ERX130947:ESE130947 EIB130947:EII130947 DYF130947:DYM130947 DOJ130947:DOQ130947 DEN130947:DEU130947 CUR130947:CUY130947 CKV130947:CLC130947 CAZ130947:CBG130947 BRD130947:BRK130947 BHH130947:BHO130947 AXL130947:AXS130947 ANP130947:ANW130947 ADT130947:AEA130947 TX130947:UE130947 KB130947:KI130947 AF130947:AM130947 WWN65411:WWU65411 WMR65411:WMY65411 WCV65411:WDC65411 VSZ65411:VTG65411 VJD65411:VJK65411 UZH65411:UZO65411 UPL65411:UPS65411 UFP65411:UFW65411 TVT65411:TWA65411 TLX65411:TME65411 TCB65411:TCI65411 SSF65411:SSM65411 SIJ65411:SIQ65411 RYN65411:RYU65411 ROR65411:ROY65411 REV65411:RFC65411 QUZ65411:QVG65411 QLD65411:QLK65411 QBH65411:QBO65411 PRL65411:PRS65411 PHP65411:PHW65411 OXT65411:OYA65411 ONX65411:OOE65411 OEB65411:OEI65411 NUF65411:NUM65411 NKJ65411:NKQ65411 NAN65411:NAU65411 MQR65411:MQY65411 MGV65411:MHC65411 LWZ65411:LXG65411 LND65411:LNK65411 LDH65411:LDO65411 KTL65411:KTS65411 KJP65411:KJW65411 JZT65411:KAA65411 JPX65411:JQE65411 JGB65411:JGI65411 IWF65411:IWM65411 IMJ65411:IMQ65411 ICN65411:ICU65411 HSR65411:HSY65411 HIV65411:HJC65411 GYZ65411:GZG65411 GPD65411:GPK65411 GFH65411:GFO65411 FVL65411:FVS65411 FLP65411:FLW65411 FBT65411:FCA65411 ERX65411:ESE65411 EIB65411:EII65411 DYF65411:DYM65411 DOJ65411:DOQ65411 DEN65411:DEU65411 CUR65411:CUY65411 CKV65411:CLC65411 CAZ65411:CBG65411 BRD65411:BRK65411 BHH65411:BHO65411 AXL65411:AXS65411 ANP65411:ANW65411 ADT65411:AEA65411 TX65411:UE65411 KB65411:KI65411 AF65411:AM65411 WWN18:WWU18 WMR18:WMY18 WCV18:WDC18 VSZ18:VTG18 VJD18:VJK18 UZH18:UZO18 UPL18:UPS18 UFP18:UFW18 TVT18:TWA18 TLX18:TME18 TCB18:TCI18 SSF18:SSM18 SIJ18:SIQ18 RYN18:RYU18 ROR18:ROY18 REV18:RFC18 QUZ18:QVG18 QLD18:QLK18 QBH18:QBO18 PRL18:PRS18 PHP18:PHW18 OXT18:OYA18 ONX18:OOE18 OEB18:OEI18 NUF18:NUM18 NKJ18:NKQ18 NAN18:NAU18 MQR18:MQY18 MGV18:MHC18 LWZ18:LXG18 LND18:LNK18 LDH18:LDO18 KTL18:KTS18 KJP18:KJW18 JZT18:KAA18 JPX18:JQE18 JGB18:JGI18 IWF18:IWM18 IMJ18:IMQ18 ICN18:ICU18 HSR18:HSY18 HIV18:HJC18 GYZ18:GZG18 GPD18:GPK18 GFH18:GFO18 FVL18:FVS18 FLP18:FLW18 FBT18:FCA18 ERX18:ESE18 EIB18:EII18 DYF18:DYM18 DOJ18:DOQ18 DEN18:DEU18 CUR18:CUY18 CKV18:CLC18 CAZ18:CBG18 BRD18:BRK18 BHH18:BHO18 AXL18:AXS18 ANP18:ANW18 ADT18:AEA18 TX18:UE18 KB18:KI18">
      <formula1>39083</formula1>
    </dataValidation>
    <dataValidation type="whole" operator="equal" allowBlank="1" showInputMessage="1" showErrorMessage="1" errorTitle="El documento es normal" error="Valor no valido" prompt="El acuerdo remitido está firmado por el Sindico, capturar 1 si se requiere seleccionar esta opción." sqref="WYD982917 WOH982917 WEL982917 VUP982917 VKT982917 VAX982917 URB982917 UHF982917 TXJ982917 TNN982917 TDR982917 STV982917 SJZ982917 SAD982917 RQH982917 RGL982917 QWP982917 QMT982917 QCX982917 PTB982917 PJF982917 OZJ982917 OPN982917 OFR982917 NVV982917 NLZ982917 NCD982917 MSH982917 MIL982917 LYP982917 LOT982917 LEX982917 KVB982917 KLF982917 KBJ982917 JRN982917 JHR982917 IXV982917 INZ982917 IED982917 HUH982917 HKL982917 HAP982917 GQT982917 GGX982917 FXB982917 FNF982917 FDJ982917 ETN982917 EJR982917 DZV982917 DPZ982917 DGD982917 CWH982917 CML982917 CCP982917 BST982917 BIX982917 AZB982917 APF982917 AFJ982917 VN982917 LR982917 BV982917 WYD917381 WOH917381 WEL917381 VUP917381 VKT917381 VAX917381 URB917381 UHF917381 TXJ917381 TNN917381 TDR917381 STV917381 SJZ917381 SAD917381 RQH917381 RGL917381 QWP917381 QMT917381 QCX917381 PTB917381 PJF917381 OZJ917381 OPN917381 OFR917381 NVV917381 NLZ917381 NCD917381 MSH917381 MIL917381 LYP917381 LOT917381 LEX917381 KVB917381 KLF917381 KBJ917381 JRN917381 JHR917381 IXV917381 INZ917381 IED917381 HUH917381 HKL917381 HAP917381 GQT917381 GGX917381 FXB917381 FNF917381 FDJ917381 ETN917381 EJR917381 DZV917381 DPZ917381 DGD917381 CWH917381 CML917381 CCP917381 BST917381 BIX917381 AZB917381 APF917381 AFJ917381 VN917381 LR917381 BV917381 WYD851845 WOH851845 WEL851845 VUP851845 VKT851845 VAX851845 URB851845 UHF851845 TXJ851845 TNN851845 TDR851845 STV851845 SJZ851845 SAD851845 RQH851845 RGL851845 QWP851845 QMT851845 QCX851845 PTB851845 PJF851845 OZJ851845 OPN851845 OFR851845 NVV851845 NLZ851845 NCD851845 MSH851845 MIL851845 LYP851845 LOT851845 LEX851845 KVB851845 KLF851845 KBJ851845 JRN851845 JHR851845 IXV851845 INZ851845 IED851845 HUH851845 HKL851845 HAP851845 GQT851845 GGX851845 FXB851845 FNF851845 FDJ851845 ETN851845 EJR851845 DZV851845 DPZ851845 DGD851845 CWH851845 CML851845 CCP851845 BST851845 BIX851845 AZB851845 APF851845 AFJ851845 VN851845 LR851845 BV851845 WYD786309 WOH786309 WEL786309 VUP786309 VKT786309 VAX786309 URB786309 UHF786309 TXJ786309 TNN786309 TDR786309 STV786309 SJZ786309 SAD786309 RQH786309 RGL786309 QWP786309 QMT786309 QCX786309 PTB786309 PJF786309 OZJ786309 OPN786309 OFR786309 NVV786309 NLZ786309 NCD786309 MSH786309 MIL786309 LYP786309 LOT786309 LEX786309 KVB786309 KLF786309 KBJ786309 JRN786309 JHR786309 IXV786309 INZ786309 IED786309 HUH786309 HKL786309 HAP786309 GQT786309 GGX786309 FXB786309 FNF786309 FDJ786309 ETN786309 EJR786309 DZV786309 DPZ786309 DGD786309 CWH786309 CML786309 CCP786309 BST786309 BIX786309 AZB786309 APF786309 AFJ786309 VN786309 LR786309 BV786309 WYD720773 WOH720773 WEL720773 VUP720773 VKT720773 VAX720773 URB720773 UHF720773 TXJ720773 TNN720773 TDR720773 STV720773 SJZ720773 SAD720773 RQH720773 RGL720773 QWP720773 QMT720773 QCX720773 PTB720773 PJF720773 OZJ720773 OPN720773 OFR720773 NVV720773 NLZ720773 NCD720773 MSH720773 MIL720773 LYP720773 LOT720773 LEX720773 KVB720773 KLF720773 KBJ720773 JRN720773 JHR720773 IXV720773 INZ720773 IED720773 HUH720773 HKL720773 HAP720773 GQT720773 GGX720773 FXB720773 FNF720773 FDJ720773 ETN720773 EJR720773 DZV720773 DPZ720773 DGD720773 CWH720773 CML720773 CCP720773 BST720773 BIX720773 AZB720773 APF720773 AFJ720773 VN720773 LR720773 BV720773 WYD655237 WOH655237 WEL655237 VUP655237 VKT655237 VAX655237 URB655237 UHF655237 TXJ655237 TNN655237 TDR655237 STV655237 SJZ655237 SAD655237 RQH655237 RGL655237 QWP655237 QMT655237 QCX655237 PTB655237 PJF655237 OZJ655237 OPN655237 OFR655237 NVV655237 NLZ655237 NCD655237 MSH655237 MIL655237 LYP655237 LOT655237 LEX655237 KVB655237 KLF655237 KBJ655237 JRN655237 JHR655237 IXV655237 INZ655237 IED655237 HUH655237 HKL655237 HAP655237 GQT655237 GGX655237 FXB655237 FNF655237 FDJ655237 ETN655237 EJR655237 DZV655237 DPZ655237 DGD655237 CWH655237 CML655237 CCP655237 BST655237 BIX655237 AZB655237 APF655237 AFJ655237 VN655237 LR655237 BV655237 WYD589701 WOH589701 WEL589701 VUP589701 VKT589701 VAX589701 URB589701 UHF589701 TXJ589701 TNN589701 TDR589701 STV589701 SJZ589701 SAD589701 RQH589701 RGL589701 QWP589701 QMT589701 QCX589701 PTB589701 PJF589701 OZJ589701 OPN589701 OFR589701 NVV589701 NLZ589701 NCD589701 MSH589701 MIL589701 LYP589701 LOT589701 LEX589701 KVB589701 KLF589701 KBJ589701 JRN589701 JHR589701 IXV589701 INZ589701 IED589701 HUH589701 HKL589701 HAP589701 GQT589701 GGX589701 FXB589701 FNF589701 FDJ589701 ETN589701 EJR589701 DZV589701 DPZ589701 DGD589701 CWH589701 CML589701 CCP589701 BST589701 BIX589701 AZB589701 APF589701 AFJ589701 VN589701 LR589701 BV589701 WYD524165 WOH524165 WEL524165 VUP524165 VKT524165 VAX524165 URB524165 UHF524165 TXJ524165 TNN524165 TDR524165 STV524165 SJZ524165 SAD524165 RQH524165 RGL524165 QWP524165 QMT524165 QCX524165 PTB524165 PJF524165 OZJ524165 OPN524165 OFR524165 NVV524165 NLZ524165 NCD524165 MSH524165 MIL524165 LYP524165 LOT524165 LEX524165 KVB524165 KLF524165 KBJ524165 JRN524165 JHR524165 IXV524165 INZ524165 IED524165 HUH524165 HKL524165 HAP524165 GQT524165 GGX524165 FXB524165 FNF524165 FDJ524165 ETN524165 EJR524165 DZV524165 DPZ524165 DGD524165 CWH524165 CML524165 CCP524165 BST524165 BIX524165 AZB524165 APF524165 AFJ524165 VN524165 LR524165 BV524165 WYD458629 WOH458629 WEL458629 VUP458629 VKT458629 VAX458629 URB458629 UHF458629 TXJ458629 TNN458629 TDR458629 STV458629 SJZ458629 SAD458629 RQH458629 RGL458629 QWP458629 QMT458629 QCX458629 PTB458629 PJF458629 OZJ458629 OPN458629 OFR458629 NVV458629 NLZ458629 NCD458629 MSH458629 MIL458629 LYP458629 LOT458629 LEX458629 KVB458629 KLF458629 KBJ458629 JRN458629 JHR458629 IXV458629 INZ458629 IED458629 HUH458629 HKL458629 HAP458629 GQT458629 GGX458629 FXB458629 FNF458629 FDJ458629 ETN458629 EJR458629 DZV458629 DPZ458629 DGD458629 CWH458629 CML458629 CCP458629 BST458629 BIX458629 AZB458629 APF458629 AFJ458629 VN458629 LR458629 BV458629 WYD393093 WOH393093 WEL393093 VUP393093 VKT393093 VAX393093 URB393093 UHF393093 TXJ393093 TNN393093 TDR393093 STV393093 SJZ393093 SAD393093 RQH393093 RGL393093 QWP393093 QMT393093 QCX393093 PTB393093 PJF393093 OZJ393093 OPN393093 OFR393093 NVV393093 NLZ393093 NCD393093 MSH393093 MIL393093 LYP393093 LOT393093 LEX393093 KVB393093 KLF393093 KBJ393093 JRN393093 JHR393093 IXV393093 INZ393093 IED393093 HUH393093 HKL393093 HAP393093 GQT393093 GGX393093 FXB393093 FNF393093 FDJ393093 ETN393093 EJR393093 DZV393093 DPZ393093 DGD393093 CWH393093 CML393093 CCP393093 BST393093 BIX393093 AZB393093 APF393093 AFJ393093 VN393093 LR393093 BV393093 WYD327557 WOH327557 WEL327557 VUP327557 VKT327557 VAX327557 URB327557 UHF327557 TXJ327557 TNN327557 TDR327557 STV327557 SJZ327557 SAD327557 RQH327557 RGL327557 QWP327557 QMT327557 QCX327557 PTB327557 PJF327557 OZJ327557 OPN327557 OFR327557 NVV327557 NLZ327557 NCD327557 MSH327557 MIL327557 LYP327557 LOT327557 LEX327557 KVB327557 KLF327557 KBJ327557 JRN327557 JHR327557 IXV327557 INZ327557 IED327557 HUH327557 HKL327557 HAP327557 GQT327557 GGX327557 FXB327557 FNF327557 FDJ327557 ETN327557 EJR327557 DZV327557 DPZ327557 DGD327557 CWH327557 CML327557 CCP327557 BST327557 BIX327557 AZB327557 APF327557 AFJ327557 VN327557 LR327557 BV327557 WYD262021 WOH262021 WEL262021 VUP262021 VKT262021 VAX262021 URB262021 UHF262021 TXJ262021 TNN262021 TDR262021 STV262021 SJZ262021 SAD262021 RQH262021 RGL262021 QWP262021 QMT262021 QCX262021 PTB262021 PJF262021 OZJ262021 OPN262021 OFR262021 NVV262021 NLZ262021 NCD262021 MSH262021 MIL262021 LYP262021 LOT262021 LEX262021 KVB262021 KLF262021 KBJ262021 JRN262021 JHR262021 IXV262021 INZ262021 IED262021 HUH262021 HKL262021 HAP262021 GQT262021 GGX262021 FXB262021 FNF262021 FDJ262021 ETN262021 EJR262021 DZV262021 DPZ262021 DGD262021 CWH262021 CML262021 CCP262021 BST262021 BIX262021 AZB262021 APF262021 AFJ262021 VN262021 LR262021 BV262021 WYD196485 WOH196485 WEL196485 VUP196485 VKT196485 VAX196485 URB196485 UHF196485 TXJ196485 TNN196485 TDR196485 STV196485 SJZ196485 SAD196485 RQH196485 RGL196485 QWP196485 QMT196485 QCX196485 PTB196485 PJF196485 OZJ196485 OPN196485 OFR196485 NVV196485 NLZ196485 NCD196485 MSH196485 MIL196485 LYP196485 LOT196485 LEX196485 KVB196485 KLF196485 KBJ196485 JRN196485 JHR196485 IXV196485 INZ196485 IED196485 HUH196485 HKL196485 HAP196485 GQT196485 GGX196485 FXB196485 FNF196485 FDJ196485 ETN196485 EJR196485 DZV196485 DPZ196485 DGD196485 CWH196485 CML196485 CCP196485 BST196485 BIX196485 AZB196485 APF196485 AFJ196485 VN196485 LR196485 BV196485 WYD130949 WOH130949 WEL130949 VUP130949 VKT130949 VAX130949 URB130949 UHF130949 TXJ130949 TNN130949 TDR130949 STV130949 SJZ130949 SAD130949 RQH130949 RGL130949 QWP130949 QMT130949 QCX130949 PTB130949 PJF130949 OZJ130949 OPN130949 OFR130949 NVV130949 NLZ130949 NCD130949 MSH130949 MIL130949 LYP130949 LOT130949 LEX130949 KVB130949 KLF130949 KBJ130949 JRN130949 JHR130949 IXV130949 INZ130949 IED130949 HUH130949 HKL130949 HAP130949 GQT130949 GGX130949 FXB130949 FNF130949 FDJ130949 ETN130949 EJR130949 DZV130949 DPZ130949 DGD130949 CWH130949 CML130949 CCP130949 BST130949 BIX130949 AZB130949 APF130949 AFJ130949 VN130949 LR130949 BV130949 WYD65413 WOH65413 WEL65413 VUP65413 VKT65413 VAX65413 URB65413 UHF65413 TXJ65413 TNN65413 TDR65413 STV65413 SJZ65413 SAD65413 RQH65413 RGL65413 QWP65413 QMT65413 QCX65413 PTB65413 PJF65413 OZJ65413 OPN65413 OFR65413 NVV65413 NLZ65413 NCD65413 MSH65413 MIL65413 LYP65413 LOT65413 LEX65413 KVB65413 KLF65413 KBJ65413 JRN65413 JHR65413 IXV65413 INZ65413 IED65413 HUH65413 HKL65413 HAP65413 GQT65413 GGX65413 FXB65413 FNF65413 FDJ65413 ETN65413 EJR65413 DZV65413 DPZ65413 DGD65413 CWH65413 CML65413 CCP65413 BST65413 BIX65413 AZB65413 APF65413 AFJ65413 VN65413 LR65413 BV65413 WYD20 WOH20 WEL20 VUP20 VKT20 VAX20 URB20 UHF20 TXJ20 TNN20 TDR20 STV20 SJZ20 SAD20 RQH20 RGL20 QWP20 QMT20 QCX20 PTB20 PJF20 OZJ20 OPN20 OFR20 NVV20 NLZ20 NCD20 MSH20 MIL20 LYP20 LOT20 LEX20 KVB20 KLF20 KBJ20 JRN20 JHR20 IXV20 INZ20 IED20 HUH20 HKL20 HAP20 GQT20 GGX20 FXB20 FNF20 FDJ20 ETN20 EJR20 DZV20 DPZ20 DGD20 CWH20 CML20 CCP20 BST20 BIX20 AZB20 APF20 AFJ20 VN20 LR20">
      <formula1>1</formula1>
    </dataValidation>
    <dataValidation type="whole" operator="equal" allowBlank="1" showInputMessage="1" showErrorMessage="1" errorTitle="El documento es normal" error="Valor no valido" prompt="El acuerdo remitido está firmado por el Secretario General, capturar 1 si se requiere seleccionar esta opción." sqref="WYD982915 WOH982915 WEL982915 VUP982915 VKT982915 VAX982915 URB982915 UHF982915 TXJ982915 TNN982915 TDR982915 STV982915 SJZ982915 SAD982915 RQH982915 RGL982915 QWP982915 QMT982915 QCX982915 PTB982915 PJF982915 OZJ982915 OPN982915 OFR982915 NVV982915 NLZ982915 NCD982915 MSH982915 MIL982915 LYP982915 LOT982915 LEX982915 KVB982915 KLF982915 KBJ982915 JRN982915 JHR982915 IXV982915 INZ982915 IED982915 HUH982915 HKL982915 HAP982915 GQT982915 GGX982915 FXB982915 FNF982915 FDJ982915 ETN982915 EJR982915 DZV982915 DPZ982915 DGD982915 CWH982915 CML982915 CCP982915 BST982915 BIX982915 AZB982915 APF982915 AFJ982915 VN982915 LR982915 BV982915 WYD917379 WOH917379 WEL917379 VUP917379 VKT917379 VAX917379 URB917379 UHF917379 TXJ917379 TNN917379 TDR917379 STV917379 SJZ917379 SAD917379 RQH917379 RGL917379 QWP917379 QMT917379 QCX917379 PTB917379 PJF917379 OZJ917379 OPN917379 OFR917379 NVV917379 NLZ917379 NCD917379 MSH917379 MIL917379 LYP917379 LOT917379 LEX917379 KVB917379 KLF917379 KBJ917379 JRN917379 JHR917379 IXV917379 INZ917379 IED917379 HUH917379 HKL917379 HAP917379 GQT917379 GGX917379 FXB917379 FNF917379 FDJ917379 ETN917379 EJR917379 DZV917379 DPZ917379 DGD917379 CWH917379 CML917379 CCP917379 BST917379 BIX917379 AZB917379 APF917379 AFJ917379 VN917379 LR917379 BV917379 WYD851843 WOH851843 WEL851843 VUP851843 VKT851843 VAX851843 URB851843 UHF851843 TXJ851843 TNN851843 TDR851843 STV851843 SJZ851843 SAD851843 RQH851843 RGL851843 QWP851843 QMT851843 QCX851843 PTB851843 PJF851843 OZJ851843 OPN851843 OFR851843 NVV851843 NLZ851843 NCD851843 MSH851843 MIL851843 LYP851843 LOT851843 LEX851843 KVB851843 KLF851843 KBJ851843 JRN851843 JHR851843 IXV851843 INZ851843 IED851843 HUH851843 HKL851843 HAP851843 GQT851843 GGX851843 FXB851843 FNF851843 FDJ851843 ETN851843 EJR851843 DZV851843 DPZ851843 DGD851843 CWH851843 CML851843 CCP851843 BST851843 BIX851843 AZB851843 APF851843 AFJ851843 VN851843 LR851843 BV851843 WYD786307 WOH786307 WEL786307 VUP786307 VKT786307 VAX786307 URB786307 UHF786307 TXJ786307 TNN786307 TDR786307 STV786307 SJZ786307 SAD786307 RQH786307 RGL786307 QWP786307 QMT786307 QCX786307 PTB786307 PJF786307 OZJ786307 OPN786307 OFR786307 NVV786307 NLZ786307 NCD786307 MSH786307 MIL786307 LYP786307 LOT786307 LEX786307 KVB786307 KLF786307 KBJ786307 JRN786307 JHR786307 IXV786307 INZ786307 IED786307 HUH786307 HKL786307 HAP786307 GQT786307 GGX786307 FXB786307 FNF786307 FDJ786307 ETN786307 EJR786307 DZV786307 DPZ786307 DGD786307 CWH786307 CML786307 CCP786307 BST786307 BIX786307 AZB786307 APF786307 AFJ786307 VN786307 LR786307 BV786307 WYD720771 WOH720771 WEL720771 VUP720771 VKT720771 VAX720771 URB720771 UHF720771 TXJ720771 TNN720771 TDR720771 STV720771 SJZ720771 SAD720771 RQH720771 RGL720771 QWP720771 QMT720771 QCX720771 PTB720771 PJF720771 OZJ720771 OPN720771 OFR720771 NVV720771 NLZ720771 NCD720771 MSH720771 MIL720771 LYP720771 LOT720771 LEX720771 KVB720771 KLF720771 KBJ720771 JRN720771 JHR720771 IXV720771 INZ720771 IED720771 HUH720771 HKL720771 HAP720771 GQT720771 GGX720771 FXB720771 FNF720771 FDJ720771 ETN720771 EJR720771 DZV720771 DPZ720771 DGD720771 CWH720771 CML720771 CCP720771 BST720771 BIX720771 AZB720771 APF720771 AFJ720771 VN720771 LR720771 BV720771 WYD655235 WOH655235 WEL655235 VUP655235 VKT655235 VAX655235 URB655235 UHF655235 TXJ655235 TNN655235 TDR655235 STV655235 SJZ655235 SAD655235 RQH655235 RGL655235 QWP655235 QMT655235 QCX655235 PTB655235 PJF655235 OZJ655235 OPN655235 OFR655235 NVV655235 NLZ655235 NCD655235 MSH655235 MIL655235 LYP655235 LOT655235 LEX655235 KVB655235 KLF655235 KBJ655235 JRN655235 JHR655235 IXV655235 INZ655235 IED655235 HUH655235 HKL655235 HAP655235 GQT655235 GGX655235 FXB655235 FNF655235 FDJ655235 ETN655235 EJR655235 DZV655235 DPZ655235 DGD655235 CWH655235 CML655235 CCP655235 BST655235 BIX655235 AZB655235 APF655235 AFJ655235 VN655235 LR655235 BV655235 WYD589699 WOH589699 WEL589699 VUP589699 VKT589699 VAX589699 URB589699 UHF589699 TXJ589699 TNN589699 TDR589699 STV589699 SJZ589699 SAD589699 RQH589699 RGL589699 QWP589699 QMT589699 QCX589699 PTB589699 PJF589699 OZJ589699 OPN589699 OFR589699 NVV589699 NLZ589699 NCD589699 MSH589699 MIL589699 LYP589699 LOT589699 LEX589699 KVB589699 KLF589699 KBJ589699 JRN589699 JHR589699 IXV589699 INZ589699 IED589699 HUH589699 HKL589699 HAP589699 GQT589699 GGX589699 FXB589699 FNF589699 FDJ589699 ETN589699 EJR589699 DZV589699 DPZ589699 DGD589699 CWH589699 CML589699 CCP589699 BST589699 BIX589699 AZB589699 APF589699 AFJ589699 VN589699 LR589699 BV589699 WYD524163 WOH524163 WEL524163 VUP524163 VKT524163 VAX524163 URB524163 UHF524163 TXJ524163 TNN524163 TDR524163 STV524163 SJZ524163 SAD524163 RQH524163 RGL524163 QWP524163 QMT524163 QCX524163 PTB524163 PJF524163 OZJ524163 OPN524163 OFR524163 NVV524163 NLZ524163 NCD524163 MSH524163 MIL524163 LYP524163 LOT524163 LEX524163 KVB524163 KLF524163 KBJ524163 JRN524163 JHR524163 IXV524163 INZ524163 IED524163 HUH524163 HKL524163 HAP524163 GQT524163 GGX524163 FXB524163 FNF524163 FDJ524163 ETN524163 EJR524163 DZV524163 DPZ524163 DGD524163 CWH524163 CML524163 CCP524163 BST524163 BIX524163 AZB524163 APF524163 AFJ524163 VN524163 LR524163 BV524163 WYD458627 WOH458627 WEL458627 VUP458627 VKT458627 VAX458627 URB458627 UHF458627 TXJ458627 TNN458627 TDR458627 STV458627 SJZ458627 SAD458627 RQH458627 RGL458627 QWP458627 QMT458627 QCX458627 PTB458627 PJF458627 OZJ458627 OPN458627 OFR458627 NVV458627 NLZ458627 NCD458627 MSH458627 MIL458627 LYP458627 LOT458627 LEX458627 KVB458627 KLF458627 KBJ458627 JRN458627 JHR458627 IXV458627 INZ458627 IED458627 HUH458627 HKL458627 HAP458627 GQT458627 GGX458627 FXB458627 FNF458627 FDJ458627 ETN458627 EJR458627 DZV458627 DPZ458627 DGD458627 CWH458627 CML458627 CCP458627 BST458627 BIX458627 AZB458627 APF458627 AFJ458627 VN458627 LR458627 BV458627 WYD393091 WOH393091 WEL393091 VUP393091 VKT393091 VAX393091 URB393091 UHF393091 TXJ393091 TNN393091 TDR393091 STV393091 SJZ393091 SAD393091 RQH393091 RGL393091 QWP393091 QMT393091 QCX393091 PTB393091 PJF393091 OZJ393091 OPN393091 OFR393091 NVV393091 NLZ393091 NCD393091 MSH393091 MIL393091 LYP393091 LOT393091 LEX393091 KVB393091 KLF393091 KBJ393091 JRN393091 JHR393091 IXV393091 INZ393091 IED393091 HUH393091 HKL393091 HAP393091 GQT393091 GGX393091 FXB393091 FNF393091 FDJ393091 ETN393091 EJR393091 DZV393091 DPZ393091 DGD393091 CWH393091 CML393091 CCP393091 BST393091 BIX393091 AZB393091 APF393091 AFJ393091 VN393091 LR393091 BV393091 WYD327555 WOH327555 WEL327555 VUP327555 VKT327555 VAX327555 URB327555 UHF327555 TXJ327555 TNN327555 TDR327555 STV327555 SJZ327555 SAD327555 RQH327555 RGL327555 QWP327555 QMT327555 QCX327555 PTB327555 PJF327555 OZJ327555 OPN327555 OFR327555 NVV327555 NLZ327555 NCD327555 MSH327555 MIL327555 LYP327555 LOT327555 LEX327555 KVB327555 KLF327555 KBJ327555 JRN327555 JHR327555 IXV327555 INZ327555 IED327555 HUH327555 HKL327555 HAP327555 GQT327555 GGX327555 FXB327555 FNF327555 FDJ327555 ETN327555 EJR327555 DZV327555 DPZ327555 DGD327555 CWH327555 CML327555 CCP327555 BST327555 BIX327555 AZB327555 APF327555 AFJ327555 VN327555 LR327555 BV327555 WYD262019 WOH262019 WEL262019 VUP262019 VKT262019 VAX262019 URB262019 UHF262019 TXJ262019 TNN262019 TDR262019 STV262019 SJZ262019 SAD262019 RQH262019 RGL262019 QWP262019 QMT262019 QCX262019 PTB262019 PJF262019 OZJ262019 OPN262019 OFR262019 NVV262019 NLZ262019 NCD262019 MSH262019 MIL262019 LYP262019 LOT262019 LEX262019 KVB262019 KLF262019 KBJ262019 JRN262019 JHR262019 IXV262019 INZ262019 IED262019 HUH262019 HKL262019 HAP262019 GQT262019 GGX262019 FXB262019 FNF262019 FDJ262019 ETN262019 EJR262019 DZV262019 DPZ262019 DGD262019 CWH262019 CML262019 CCP262019 BST262019 BIX262019 AZB262019 APF262019 AFJ262019 VN262019 LR262019 BV262019 WYD196483 WOH196483 WEL196483 VUP196483 VKT196483 VAX196483 URB196483 UHF196483 TXJ196483 TNN196483 TDR196483 STV196483 SJZ196483 SAD196483 RQH196483 RGL196483 QWP196483 QMT196483 QCX196483 PTB196483 PJF196483 OZJ196483 OPN196483 OFR196483 NVV196483 NLZ196483 NCD196483 MSH196483 MIL196483 LYP196483 LOT196483 LEX196483 KVB196483 KLF196483 KBJ196483 JRN196483 JHR196483 IXV196483 INZ196483 IED196483 HUH196483 HKL196483 HAP196483 GQT196483 GGX196483 FXB196483 FNF196483 FDJ196483 ETN196483 EJR196483 DZV196483 DPZ196483 DGD196483 CWH196483 CML196483 CCP196483 BST196483 BIX196483 AZB196483 APF196483 AFJ196483 VN196483 LR196483 BV196483 WYD130947 WOH130947 WEL130947 VUP130947 VKT130947 VAX130947 URB130947 UHF130947 TXJ130947 TNN130947 TDR130947 STV130947 SJZ130947 SAD130947 RQH130947 RGL130947 QWP130947 QMT130947 QCX130947 PTB130947 PJF130947 OZJ130947 OPN130947 OFR130947 NVV130947 NLZ130947 NCD130947 MSH130947 MIL130947 LYP130947 LOT130947 LEX130947 KVB130947 KLF130947 KBJ130947 JRN130947 JHR130947 IXV130947 INZ130947 IED130947 HUH130947 HKL130947 HAP130947 GQT130947 GGX130947 FXB130947 FNF130947 FDJ130947 ETN130947 EJR130947 DZV130947 DPZ130947 DGD130947 CWH130947 CML130947 CCP130947 BST130947 BIX130947 AZB130947 APF130947 AFJ130947 VN130947 LR130947 BV130947 WYD65411 WOH65411 WEL65411 VUP65411 VKT65411 VAX65411 URB65411 UHF65411 TXJ65411 TNN65411 TDR65411 STV65411 SJZ65411 SAD65411 RQH65411 RGL65411 QWP65411 QMT65411 QCX65411 PTB65411 PJF65411 OZJ65411 OPN65411 OFR65411 NVV65411 NLZ65411 NCD65411 MSH65411 MIL65411 LYP65411 LOT65411 LEX65411 KVB65411 KLF65411 KBJ65411 JRN65411 JHR65411 IXV65411 INZ65411 IED65411 HUH65411 HKL65411 HAP65411 GQT65411 GGX65411 FXB65411 FNF65411 FDJ65411 ETN65411 EJR65411 DZV65411 DPZ65411 DGD65411 CWH65411 CML65411 CCP65411 BST65411 BIX65411 AZB65411 APF65411 AFJ65411 VN65411 LR65411 BV65411 WYD18 WOH18 WEL18 VUP18 VKT18 VAX18 URB18 UHF18 TXJ18 TNN18 TDR18 STV18 SJZ18 SAD18 RQH18 RGL18 QWP18 QMT18 QCX18 PTB18 PJF18 OZJ18 OPN18 OFR18 NVV18 NLZ18 NCD18 MSH18 MIL18 LYP18 LOT18 LEX18 KVB18 KLF18 KBJ18 JRN18 JHR18 IXV18 INZ18 IED18 HUH18 HKL18 HAP18 GQT18 GGX18 FXB18 FNF18 FDJ18 ETN18 EJR18 DZV18 DPZ18 DGD18 CWH18 CML18 CCP18 BST18 BIX18 AZB18 APF18 AFJ18 VN18 LR18">
      <formula1>1</formula1>
    </dataValidation>
    <dataValidation type="whole" operator="equal" allowBlank="1" showInputMessage="1" showErrorMessage="1" errorTitle="El documento es normal" error="Valor no valido" prompt="El acuerdo remitido esta firmado por el Secretario Gral. y/o Sindico, capturar 1 si se requiere seleccionar está opción." sqref="WYD982919 WOH982919 WEL982919 VUP982919 VKT982919 VAX982919 URB982919 UHF982919 TXJ982919 TNN982919 TDR982919 STV982919 SJZ982919 SAD982919 RQH982919 RGL982919 QWP982919 QMT982919 QCX982919 PTB982919 PJF982919 OZJ982919 OPN982919 OFR982919 NVV982919 NLZ982919 NCD982919 MSH982919 MIL982919 LYP982919 LOT982919 LEX982919 KVB982919 KLF982919 KBJ982919 JRN982919 JHR982919 IXV982919 INZ982919 IED982919 HUH982919 HKL982919 HAP982919 GQT982919 GGX982919 FXB982919 FNF982919 FDJ982919 ETN982919 EJR982919 DZV982919 DPZ982919 DGD982919 CWH982919 CML982919 CCP982919 BST982919 BIX982919 AZB982919 APF982919 AFJ982919 VN982919 LR982919 BV982919 WYD917383 WOH917383 WEL917383 VUP917383 VKT917383 VAX917383 URB917383 UHF917383 TXJ917383 TNN917383 TDR917383 STV917383 SJZ917383 SAD917383 RQH917383 RGL917383 QWP917383 QMT917383 QCX917383 PTB917383 PJF917383 OZJ917383 OPN917383 OFR917383 NVV917383 NLZ917383 NCD917383 MSH917383 MIL917383 LYP917383 LOT917383 LEX917383 KVB917383 KLF917383 KBJ917383 JRN917383 JHR917383 IXV917383 INZ917383 IED917383 HUH917383 HKL917383 HAP917383 GQT917383 GGX917383 FXB917383 FNF917383 FDJ917383 ETN917383 EJR917383 DZV917383 DPZ917383 DGD917383 CWH917383 CML917383 CCP917383 BST917383 BIX917383 AZB917383 APF917383 AFJ917383 VN917383 LR917383 BV917383 WYD851847 WOH851847 WEL851847 VUP851847 VKT851847 VAX851847 URB851847 UHF851847 TXJ851847 TNN851847 TDR851847 STV851847 SJZ851847 SAD851847 RQH851847 RGL851847 QWP851847 QMT851847 QCX851847 PTB851847 PJF851847 OZJ851847 OPN851847 OFR851847 NVV851847 NLZ851847 NCD851847 MSH851847 MIL851847 LYP851847 LOT851847 LEX851847 KVB851847 KLF851847 KBJ851847 JRN851847 JHR851847 IXV851847 INZ851847 IED851847 HUH851847 HKL851847 HAP851847 GQT851847 GGX851847 FXB851847 FNF851847 FDJ851847 ETN851847 EJR851847 DZV851847 DPZ851847 DGD851847 CWH851847 CML851847 CCP851847 BST851847 BIX851847 AZB851847 APF851847 AFJ851847 VN851847 LR851847 BV851847 WYD786311 WOH786311 WEL786311 VUP786311 VKT786311 VAX786311 URB786311 UHF786311 TXJ786311 TNN786311 TDR786311 STV786311 SJZ786311 SAD786311 RQH786311 RGL786311 QWP786311 QMT786311 QCX786311 PTB786311 PJF786311 OZJ786311 OPN786311 OFR786311 NVV786311 NLZ786311 NCD786311 MSH786311 MIL786311 LYP786311 LOT786311 LEX786311 KVB786311 KLF786311 KBJ786311 JRN786311 JHR786311 IXV786311 INZ786311 IED786311 HUH786311 HKL786311 HAP786311 GQT786311 GGX786311 FXB786311 FNF786311 FDJ786311 ETN786311 EJR786311 DZV786311 DPZ786311 DGD786311 CWH786311 CML786311 CCP786311 BST786311 BIX786311 AZB786311 APF786311 AFJ786311 VN786311 LR786311 BV786311 WYD720775 WOH720775 WEL720775 VUP720775 VKT720775 VAX720775 URB720775 UHF720775 TXJ720775 TNN720775 TDR720775 STV720775 SJZ720775 SAD720775 RQH720775 RGL720775 QWP720775 QMT720775 QCX720775 PTB720775 PJF720775 OZJ720775 OPN720775 OFR720775 NVV720775 NLZ720775 NCD720775 MSH720775 MIL720775 LYP720775 LOT720775 LEX720775 KVB720775 KLF720775 KBJ720775 JRN720775 JHR720775 IXV720775 INZ720775 IED720775 HUH720775 HKL720775 HAP720775 GQT720775 GGX720775 FXB720775 FNF720775 FDJ720775 ETN720775 EJR720775 DZV720775 DPZ720775 DGD720775 CWH720775 CML720775 CCP720775 BST720775 BIX720775 AZB720775 APF720775 AFJ720775 VN720775 LR720775 BV720775 WYD655239 WOH655239 WEL655239 VUP655239 VKT655239 VAX655239 URB655239 UHF655239 TXJ655239 TNN655239 TDR655239 STV655239 SJZ655239 SAD655239 RQH655239 RGL655239 QWP655239 QMT655239 QCX655239 PTB655239 PJF655239 OZJ655239 OPN655239 OFR655239 NVV655239 NLZ655239 NCD655239 MSH655239 MIL655239 LYP655239 LOT655239 LEX655239 KVB655239 KLF655239 KBJ655239 JRN655239 JHR655239 IXV655239 INZ655239 IED655239 HUH655239 HKL655239 HAP655239 GQT655239 GGX655239 FXB655239 FNF655239 FDJ655239 ETN655239 EJR655239 DZV655239 DPZ655239 DGD655239 CWH655239 CML655239 CCP655239 BST655239 BIX655239 AZB655239 APF655239 AFJ655239 VN655239 LR655239 BV655239 WYD589703 WOH589703 WEL589703 VUP589703 VKT589703 VAX589703 URB589703 UHF589703 TXJ589703 TNN589703 TDR589703 STV589703 SJZ589703 SAD589703 RQH589703 RGL589703 QWP589703 QMT589703 QCX589703 PTB589703 PJF589703 OZJ589703 OPN589703 OFR589703 NVV589703 NLZ589703 NCD589703 MSH589703 MIL589703 LYP589703 LOT589703 LEX589703 KVB589703 KLF589703 KBJ589703 JRN589703 JHR589703 IXV589703 INZ589703 IED589703 HUH589703 HKL589703 HAP589703 GQT589703 GGX589703 FXB589703 FNF589703 FDJ589703 ETN589703 EJR589703 DZV589703 DPZ589703 DGD589703 CWH589703 CML589703 CCP589703 BST589703 BIX589703 AZB589703 APF589703 AFJ589703 VN589703 LR589703 BV589703 WYD524167 WOH524167 WEL524167 VUP524167 VKT524167 VAX524167 URB524167 UHF524167 TXJ524167 TNN524167 TDR524167 STV524167 SJZ524167 SAD524167 RQH524167 RGL524167 QWP524167 QMT524167 QCX524167 PTB524167 PJF524167 OZJ524167 OPN524167 OFR524167 NVV524167 NLZ524167 NCD524167 MSH524167 MIL524167 LYP524167 LOT524167 LEX524167 KVB524167 KLF524167 KBJ524167 JRN524167 JHR524167 IXV524167 INZ524167 IED524167 HUH524167 HKL524167 HAP524167 GQT524167 GGX524167 FXB524167 FNF524167 FDJ524167 ETN524167 EJR524167 DZV524167 DPZ524167 DGD524167 CWH524167 CML524167 CCP524167 BST524167 BIX524167 AZB524167 APF524167 AFJ524167 VN524167 LR524167 BV524167 WYD458631 WOH458631 WEL458631 VUP458631 VKT458631 VAX458631 URB458631 UHF458631 TXJ458631 TNN458631 TDR458631 STV458631 SJZ458631 SAD458631 RQH458631 RGL458631 QWP458631 QMT458631 QCX458631 PTB458631 PJF458631 OZJ458631 OPN458631 OFR458631 NVV458631 NLZ458631 NCD458631 MSH458631 MIL458631 LYP458631 LOT458631 LEX458631 KVB458631 KLF458631 KBJ458631 JRN458631 JHR458631 IXV458631 INZ458631 IED458631 HUH458631 HKL458631 HAP458631 GQT458631 GGX458631 FXB458631 FNF458631 FDJ458631 ETN458631 EJR458631 DZV458631 DPZ458631 DGD458631 CWH458631 CML458631 CCP458631 BST458631 BIX458631 AZB458631 APF458631 AFJ458631 VN458631 LR458631 BV458631 WYD393095 WOH393095 WEL393095 VUP393095 VKT393095 VAX393095 URB393095 UHF393095 TXJ393095 TNN393095 TDR393095 STV393095 SJZ393095 SAD393095 RQH393095 RGL393095 QWP393095 QMT393095 QCX393095 PTB393095 PJF393095 OZJ393095 OPN393095 OFR393095 NVV393095 NLZ393095 NCD393095 MSH393095 MIL393095 LYP393095 LOT393095 LEX393095 KVB393095 KLF393095 KBJ393095 JRN393095 JHR393095 IXV393095 INZ393095 IED393095 HUH393095 HKL393095 HAP393095 GQT393095 GGX393095 FXB393095 FNF393095 FDJ393095 ETN393095 EJR393095 DZV393095 DPZ393095 DGD393095 CWH393095 CML393095 CCP393095 BST393095 BIX393095 AZB393095 APF393095 AFJ393095 VN393095 LR393095 BV393095 WYD327559 WOH327559 WEL327559 VUP327559 VKT327559 VAX327559 URB327559 UHF327559 TXJ327559 TNN327559 TDR327559 STV327559 SJZ327559 SAD327559 RQH327559 RGL327559 QWP327559 QMT327559 QCX327559 PTB327559 PJF327559 OZJ327559 OPN327559 OFR327559 NVV327559 NLZ327559 NCD327559 MSH327559 MIL327559 LYP327559 LOT327559 LEX327559 KVB327559 KLF327559 KBJ327559 JRN327559 JHR327559 IXV327559 INZ327559 IED327559 HUH327559 HKL327559 HAP327559 GQT327559 GGX327559 FXB327559 FNF327559 FDJ327559 ETN327559 EJR327559 DZV327559 DPZ327559 DGD327559 CWH327559 CML327559 CCP327559 BST327559 BIX327559 AZB327559 APF327559 AFJ327559 VN327559 LR327559 BV327559 WYD262023 WOH262023 WEL262023 VUP262023 VKT262023 VAX262023 URB262023 UHF262023 TXJ262023 TNN262023 TDR262023 STV262023 SJZ262023 SAD262023 RQH262023 RGL262023 QWP262023 QMT262023 QCX262023 PTB262023 PJF262023 OZJ262023 OPN262023 OFR262023 NVV262023 NLZ262023 NCD262023 MSH262023 MIL262023 LYP262023 LOT262023 LEX262023 KVB262023 KLF262023 KBJ262023 JRN262023 JHR262023 IXV262023 INZ262023 IED262023 HUH262023 HKL262023 HAP262023 GQT262023 GGX262023 FXB262023 FNF262023 FDJ262023 ETN262023 EJR262023 DZV262023 DPZ262023 DGD262023 CWH262023 CML262023 CCP262023 BST262023 BIX262023 AZB262023 APF262023 AFJ262023 VN262023 LR262023 BV262023 WYD196487 WOH196487 WEL196487 VUP196487 VKT196487 VAX196487 URB196487 UHF196487 TXJ196487 TNN196487 TDR196487 STV196487 SJZ196487 SAD196487 RQH196487 RGL196487 QWP196487 QMT196487 QCX196487 PTB196487 PJF196487 OZJ196487 OPN196487 OFR196487 NVV196487 NLZ196487 NCD196487 MSH196487 MIL196487 LYP196487 LOT196487 LEX196487 KVB196487 KLF196487 KBJ196487 JRN196487 JHR196487 IXV196487 INZ196487 IED196487 HUH196487 HKL196487 HAP196487 GQT196487 GGX196487 FXB196487 FNF196487 FDJ196487 ETN196487 EJR196487 DZV196487 DPZ196487 DGD196487 CWH196487 CML196487 CCP196487 BST196487 BIX196487 AZB196487 APF196487 AFJ196487 VN196487 LR196487 BV196487 WYD130951 WOH130951 WEL130951 VUP130951 VKT130951 VAX130951 URB130951 UHF130951 TXJ130951 TNN130951 TDR130951 STV130951 SJZ130951 SAD130951 RQH130951 RGL130951 QWP130951 QMT130951 QCX130951 PTB130951 PJF130951 OZJ130951 OPN130951 OFR130951 NVV130951 NLZ130951 NCD130951 MSH130951 MIL130951 LYP130951 LOT130951 LEX130951 KVB130951 KLF130951 KBJ130951 JRN130951 JHR130951 IXV130951 INZ130951 IED130951 HUH130951 HKL130951 HAP130951 GQT130951 GGX130951 FXB130951 FNF130951 FDJ130951 ETN130951 EJR130951 DZV130951 DPZ130951 DGD130951 CWH130951 CML130951 CCP130951 BST130951 BIX130951 AZB130951 APF130951 AFJ130951 VN130951 LR130951 BV130951 WYD65415 WOH65415 WEL65415 VUP65415 VKT65415 VAX65415 URB65415 UHF65415 TXJ65415 TNN65415 TDR65415 STV65415 SJZ65415 SAD65415 RQH65415 RGL65415 QWP65415 QMT65415 QCX65415 PTB65415 PJF65415 OZJ65415 OPN65415 OFR65415 NVV65415 NLZ65415 NCD65415 MSH65415 MIL65415 LYP65415 LOT65415 LEX65415 KVB65415 KLF65415 KBJ65415 JRN65415 JHR65415 IXV65415 INZ65415 IED65415 HUH65415 HKL65415 HAP65415 GQT65415 GGX65415 FXB65415 FNF65415 FDJ65415 ETN65415 EJR65415 DZV65415 DPZ65415 DGD65415 CWH65415 CML65415 CCP65415 BST65415 BIX65415 AZB65415 APF65415 AFJ65415 VN65415 LR65415 BV65415 WYD22 WOH22 WEL22 VUP22 VKT22 VAX22 URB22 UHF22 TXJ22 TNN22 TDR22 STV22 SJZ22 SAD22 RQH22 RGL22 QWP22 QMT22 QCX22 PTB22 PJF22 OZJ22 OPN22 OFR22 NVV22 NLZ22 NCD22 MSH22 MIL22 LYP22 LOT22 LEX22 KVB22 KLF22 KBJ22 JRN22 JHR22 IXV22 INZ22 IED22 HUH22 HKL22 HAP22 GQT22 GGX22 FXB22 FNF22 FDJ22 ETN22 EJR22 DZV22 DPZ22 DGD22 CWH22 CML22 CCP22 BST22 BIX22 AZB22 APF22 AFJ22 VN22 LR22">
      <formula1>1</formula1>
    </dataValidation>
    <dataValidation type="whole" operator="equal" allowBlank="1" showInputMessage="1" showErrorMessage="1" errorTitle="El documento es normal" error="Valor no valido" prompt="En el acta de Ayuntamiento integra los formatos que describen total o parcialmente el presupuesto, capturar 1 si se requiere seleccionar esta opción." sqref="WYD982929 WOH982929 WEL982929 VUP982929 VKT982929 VAX982929 URB982929 UHF982929 TXJ982929 TNN982929 TDR982929 STV982929 SJZ982929 SAD982929 RQH982929 RGL982929 QWP982929 QMT982929 QCX982929 PTB982929 PJF982929 OZJ982929 OPN982929 OFR982929 NVV982929 NLZ982929 NCD982929 MSH982929 MIL982929 LYP982929 LOT982929 LEX982929 KVB982929 KLF982929 KBJ982929 JRN982929 JHR982929 IXV982929 INZ982929 IED982929 HUH982929 HKL982929 HAP982929 GQT982929 GGX982929 FXB982929 FNF982929 FDJ982929 ETN982929 EJR982929 DZV982929 DPZ982929 DGD982929 CWH982929 CML982929 CCP982929 BST982929 BIX982929 AZB982929 APF982929 AFJ982929 VN982929 LR982929 BV982929 WYD917393 WOH917393 WEL917393 VUP917393 VKT917393 VAX917393 URB917393 UHF917393 TXJ917393 TNN917393 TDR917393 STV917393 SJZ917393 SAD917393 RQH917393 RGL917393 QWP917393 QMT917393 QCX917393 PTB917393 PJF917393 OZJ917393 OPN917393 OFR917393 NVV917393 NLZ917393 NCD917393 MSH917393 MIL917393 LYP917393 LOT917393 LEX917393 KVB917393 KLF917393 KBJ917393 JRN917393 JHR917393 IXV917393 INZ917393 IED917393 HUH917393 HKL917393 HAP917393 GQT917393 GGX917393 FXB917393 FNF917393 FDJ917393 ETN917393 EJR917393 DZV917393 DPZ917393 DGD917393 CWH917393 CML917393 CCP917393 BST917393 BIX917393 AZB917393 APF917393 AFJ917393 VN917393 LR917393 BV917393 WYD851857 WOH851857 WEL851857 VUP851857 VKT851857 VAX851857 URB851857 UHF851857 TXJ851857 TNN851857 TDR851857 STV851857 SJZ851857 SAD851857 RQH851857 RGL851857 QWP851857 QMT851857 QCX851857 PTB851857 PJF851857 OZJ851857 OPN851857 OFR851857 NVV851857 NLZ851857 NCD851857 MSH851857 MIL851857 LYP851857 LOT851857 LEX851857 KVB851857 KLF851857 KBJ851857 JRN851857 JHR851857 IXV851857 INZ851857 IED851857 HUH851857 HKL851857 HAP851857 GQT851857 GGX851857 FXB851857 FNF851857 FDJ851857 ETN851857 EJR851857 DZV851857 DPZ851857 DGD851857 CWH851857 CML851857 CCP851857 BST851857 BIX851857 AZB851857 APF851857 AFJ851857 VN851857 LR851857 BV851857 WYD786321 WOH786321 WEL786321 VUP786321 VKT786321 VAX786321 URB786321 UHF786321 TXJ786321 TNN786321 TDR786321 STV786321 SJZ786321 SAD786321 RQH786321 RGL786321 QWP786321 QMT786321 QCX786321 PTB786321 PJF786321 OZJ786321 OPN786321 OFR786321 NVV786321 NLZ786321 NCD786321 MSH786321 MIL786321 LYP786321 LOT786321 LEX786321 KVB786321 KLF786321 KBJ786321 JRN786321 JHR786321 IXV786321 INZ786321 IED786321 HUH786321 HKL786321 HAP786321 GQT786321 GGX786321 FXB786321 FNF786321 FDJ786321 ETN786321 EJR786321 DZV786321 DPZ786321 DGD786321 CWH786321 CML786321 CCP786321 BST786321 BIX786321 AZB786321 APF786321 AFJ786321 VN786321 LR786321 BV786321 WYD720785 WOH720785 WEL720785 VUP720785 VKT720785 VAX720785 URB720785 UHF720785 TXJ720785 TNN720785 TDR720785 STV720785 SJZ720785 SAD720785 RQH720785 RGL720785 QWP720785 QMT720785 QCX720785 PTB720785 PJF720785 OZJ720785 OPN720785 OFR720785 NVV720785 NLZ720785 NCD720785 MSH720785 MIL720785 LYP720785 LOT720785 LEX720785 KVB720785 KLF720785 KBJ720785 JRN720785 JHR720785 IXV720785 INZ720785 IED720785 HUH720785 HKL720785 HAP720785 GQT720785 GGX720785 FXB720785 FNF720785 FDJ720785 ETN720785 EJR720785 DZV720785 DPZ720785 DGD720785 CWH720785 CML720785 CCP720785 BST720785 BIX720785 AZB720785 APF720785 AFJ720785 VN720785 LR720785 BV720785 WYD655249 WOH655249 WEL655249 VUP655249 VKT655249 VAX655249 URB655249 UHF655249 TXJ655249 TNN655249 TDR655249 STV655249 SJZ655249 SAD655249 RQH655249 RGL655249 QWP655249 QMT655249 QCX655249 PTB655249 PJF655249 OZJ655249 OPN655249 OFR655249 NVV655249 NLZ655249 NCD655249 MSH655249 MIL655249 LYP655249 LOT655249 LEX655249 KVB655249 KLF655249 KBJ655249 JRN655249 JHR655249 IXV655249 INZ655249 IED655249 HUH655249 HKL655249 HAP655249 GQT655249 GGX655249 FXB655249 FNF655249 FDJ655249 ETN655249 EJR655249 DZV655249 DPZ655249 DGD655249 CWH655249 CML655249 CCP655249 BST655249 BIX655249 AZB655249 APF655249 AFJ655249 VN655249 LR655249 BV655249 WYD589713 WOH589713 WEL589713 VUP589713 VKT589713 VAX589713 URB589713 UHF589713 TXJ589713 TNN589713 TDR589713 STV589713 SJZ589713 SAD589713 RQH589713 RGL589713 QWP589713 QMT589713 QCX589713 PTB589713 PJF589713 OZJ589713 OPN589713 OFR589713 NVV589713 NLZ589713 NCD589713 MSH589713 MIL589713 LYP589713 LOT589713 LEX589713 KVB589713 KLF589713 KBJ589713 JRN589713 JHR589713 IXV589713 INZ589713 IED589713 HUH589713 HKL589713 HAP589713 GQT589713 GGX589713 FXB589713 FNF589713 FDJ589713 ETN589713 EJR589713 DZV589713 DPZ589713 DGD589713 CWH589713 CML589713 CCP589713 BST589713 BIX589713 AZB589713 APF589713 AFJ589713 VN589713 LR589713 BV589713 WYD524177 WOH524177 WEL524177 VUP524177 VKT524177 VAX524177 URB524177 UHF524177 TXJ524177 TNN524177 TDR524177 STV524177 SJZ524177 SAD524177 RQH524177 RGL524177 QWP524177 QMT524177 QCX524177 PTB524177 PJF524177 OZJ524177 OPN524177 OFR524177 NVV524177 NLZ524177 NCD524177 MSH524177 MIL524177 LYP524177 LOT524177 LEX524177 KVB524177 KLF524177 KBJ524177 JRN524177 JHR524177 IXV524177 INZ524177 IED524177 HUH524177 HKL524177 HAP524177 GQT524177 GGX524177 FXB524177 FNF524177 FDJ524177 ETN524177 EJR524177 DZV524177 DPZ524177 DGD524177 CWH524177 CML524177 CCP524177 BST524177 BIX524177 AZB524177 APF524177 AFJ524177 VN524177 LR524177 BV524177 WYD458641 WOH458641 WEL458641 VUP458641 VKT458641 VAX458641 URB458641 UHF458641 TXJ458641 TNN458641 TDR458641 STV458641 SJZ458641 SAD458641 RQH458641 RGL458641 QWP458641 QMT458641 QCX458641 PTB458641 PJF458641 OZJ458641 OPN458641 OFR458641 NVV458641 NLZ458641 NCD458641 MSH458641 MIL458641 LYP458641 LOT458641 LEX458641 KVB458641 KLF458641 KBJ458641 JRN458641 JHR458641 IXV458641 INZ458641 IED458641 HUH458641 HKL458641 HAP458641 GQT458641 GGX458641 FXB458641 FNF458641 FDJ458641 ETN458641 EJR458641 DZV458641 DPZ458641 DGD458641 CWH458641 CML458641 CCP458641 BST458641 BIX458641 AZB458641 APF458641 AFJ458641 VN458641 LR458641 BV458641 WYD393105 WOH393105 WEL393105 VUP393105 VKT393105 VAX393105 URB393105 UHF393105 TXJ393105 TNN393105 TDR393105 STV393105 SJZ393105 SAD393105 RQH393105 RGL393105 QWP393105 QMT393105 QCX393105 PTB393105 PJF393105 OZJ393105 OPN393105 OFR393105 NVV393105 NLZ393105 NCD393105 MSH393105 MIL393105 LYP393105 LOT393105 LEX393105 KVB393105 KLF393105 KBJ393105 JRN393105 JHR393105 IXV393105 INZ393105 IED393105 HUH393105 HKL393105 HAP393105 GQT393105 GGX393105 FXB393105 FNF393105 FDJ393105 ETN393105 EJR393105 DZV393105 DPZ393105 DGD393105 CWH393105 CML393105 CCP393105 BST393105 BIX393105 AZB393105 APF393105 AFJ393105 VN393105 LR393105 BV393105 WYD327569 WOH327569 WEL327569 VUP327569 VKT327569 VAX327569 URB327569 UHF327569 TXJ327569 TNN327569 TDR327569 STV327569 SJZ327569 SAD327569 RQH327569 RGL327569 QWP327569 QMT327569 QCX327569 PTB327569 PJF327569 OZJ327569 OPN327569 OFR327569 NVV327569 NLZ327569 NCD327569 MSH327569 MIL327569 LYP327569 LOT327569 LEX327569 KVB327569 KLF327569 KBJ327569 JRN327569 JHR327569 IXV327569 INZ327569 IED327569 HUH327569 HKL327569 HAP327569 GQT327569 GGX327569 FXB327569 FNF327569 FDJ327569 ETN327569 EJR327569 DZV327569 DPZ327569 DGD327569 CWH327569 CML327569 CCP327569 BST327569 BIX327569 AZB327569 APF327569 AFJ327569 VN327569 LR327569 BV327569 WYD262033 WOH262033 WEL262033 VUP262033 VKT262033 VAX262033 URB262033 UHF262033 TXJ262033 TNN262033 TDR262033 STV262033 SJZ262033 SAD262033 RQH262033 RGL262033 QWP262033 QMT262033 QCX262033 PTB262033 PJF262033 OZJ262033 OPN262033 OFR262033 NVV262033 NLZ262033 NCD262033 MSH262033 MIL262033 LYP262033 LOT262033 LEX262033 KVB262033 KLF262033 KBJ262033 JRN262033 JHR262033 IXV262033 INZ262033 IED262033 HUH262033 HKL262033 HAP262033 GQT262033 GGX262033 FXB262033 FNF262033 FDJ262033 ETN262033 EJR262033 DZV262033 DPZ262033 DGD262033 CWH262033 CML262033 CCP262033 BST262033 BIX262033 AZB262033 APF262033 AFJ262033 VN262033 LR262033 BV262033 WYD196497 WOH196497 WEL196497 VUP196497 VKT196497 VAX196497 URB196497 UHF196497 TXJ196497 TNN196497 TDR196497 STV196497 SJZ196497 SAD196497 RQH196497 RGL196497 QWP196497 QMT196497 QCX196497 PTB196497 PJF196497 OZJ196497 OPN196497 OFR196497 NVV196497 NLZ196497 NCD196497 MSH196497 MIL196497 LYP196497 LOT196497 LEX196497 KVB196497 KLF196497 KBJ196497 JRN196497 JHR196497 IXV196497 INZ196497 IED196497 HUH196497 HKL196497 HAP196497 GQT196497 GGX196497 FXB196497 FNF196497 FDJ196497 ETN196497 EJR196497 DZV196497 DPZ196497 DGD196497 CWH196497 CML196497 CCP196497 BST196497 BIX196497 AZB196497 APF196497 AFJ196497 VN196497 LR196497 BV196497 WYD130961 WOH130961 WEL130961 VUP130961 VKT130961 VAX130961 URB130961 UHF130961 TXJ130961 TNN130961 TDR130961 STV130961 SJZ130961 SAD130961 RQH130961 RGL130961 QWP130961 QMT130961 QCX130961 PTB130961 PJF130961 OZJ130961 OPN130961 OFR130961 NVV130961 NLZ130961 NCD130961 MSH130961 MIL130961 LYP130961 LOT130961 LEX130961 KVB130961 KLF130961 KBJ130961 JRN130961 JHR130961 IXV130961 INZ130961 IED130961 HUH130961 HKL130961 HAP130961 GQT130961 GGX130961 FXB130961 FNF130961 FDJ130961 ETN130961 EJR130961 DZV130961 DPZ130961 DGD130961 CWH130961 CML130961 CCP130961 BST130961 BIX130961 AZB130961 APF130961 AFJ130961 VN130961 LR130961 BV130961 WYD65425 WOH65425 WEL65425 VUP65425 VKT65425 VAX65425 URB65425 UHF65425 TXJ65425 TNN65425 TDR65425 STV65425 SJZ65425 SAD65425 RQH65425 RGL65425 QWP65425 QMT65425 QCX65425 PTB65425 PJF65425 OZJ65425 OPN65425 OFR65425 NVV65425 NLZ65425 NCD65425 MSH65425 MIL65425 LYP65425 LOT65425 LEX65425 KVB65425 KLF65425 KBJ65425 JRN65425 JHR65425 IXV65425 INZ65425 IED65425 HUH65425 HKL65425 HAP65425 GQT65425 GGX65425 FXB65425 FNF65425 FDJ65425 ETN65425 EJR65425 DZV65425 DPZ65425 DGD65425 CWH65425 CML65425 CCP65425 BST65425 BIX65425 AZB65425 APF65425 AFJ65425 VN65425 LR65425 BV65425 WYD32 WOH32 WEL32 VUP32 VKT32 VAX32 URB32 UHF32 TXJ32 TNN32 TDR32 STV32 SJZ32 SAD32 RQH32 RGL32 QWP32 QMT32 QCX32 PTB32 PJF32 OZJ32 OPN32 OFR32 NVV32 NLZ32 NCD32 MSH32 MIL32 LYP32 LOT32 LEX32 KVB32 KLF32 KBJ32 JRN32 JHR32 IXV32 INZ32 IED32 HUH32 HKL32 HAP32 GQT32 GGX32 FXB32 FNF32 FDJ32 ETN32 EJR32 DZV32 DPZ32 DGD32 CWH32 CML32 CCP32 BST32 BIX32 AZB32 APF32 AFJ32 VN32 LR32">
      <formula1>1</formula1>
    </dataValidation>
    <dataValidation type="whole" operator="equal" allowBlank="1" showInputMessage="1" showErrorMessage="1" errorTitle="El documento es normal" error="Valor no valido" prompt="En el acta de Ayuntamiento menciona solamente los importes aprobados para el presupuesto por Capítulos, capturar 1 si se requiere seleccionar ésta opción." sqref="WYD982927 WOH982927 WEL982927 VUP982927 VKT982927 VAX982927 URB982927 UHF982927 TXJ982927 TNN982927 TDR982927 STV982927 SJZ982927 SAD982927 RQH982927 RGL982927 QWP982927 QMT982927 QCX982927 PTB982927 PJF982927 OZJ982927 OPN982927 OFR982927 NVV982927 NLZ982927 NCD982927 MSH982927 MIL982927 LYP982927 LOT982927 LEX982927 KVB982927 KLF982927 KBJ982927 JRN982927 JHR982927 IXV982927 INZ982927 IED982927 HUH982927 HKL982927 HAP982927 GQT982927 GGX982927 FXB982927 FNF982927 FDJ982927 ETN982927 EJR982927 DZV982927 DPZ982927 DGD982927 CWH982927 CML982927 CCP982927 BST982927 BIX982927 AZB982927 APF982927 AFJ982927 VN982927 LR982927 BV982927 WYD917391 WOH917391 WEL917391 VUP917391 VKT917391 VAX917391 URB917391 UHF917391 TXJ917391 TNN917391 TDR917391 STV917391 SJZ917391 SAD917391 RQH917391 RGL917391 QWP917391 QMT917391 QCX917391 PTB917391 PJF917391 OZJ917391 OPN917391 OFR917391 NVV917391 NLZ917391 NCD917391 MSH917391 MIL917391 LYP917391 LOT917391 LEX917391 KVB917391 KLF917391 KBJ917391 JRN917391 JHR917391 IXV917391 INZ917391 IED917391 HUH917391 HKL917391 HAP917391 GQT917391 GGX917391 FXB917391 FNF917391 FDJ917391 ETN917391 EJR917391 DZV917391 DPZ917391 DGD917391 CWH917391 CML917391 CCP917391 BST917391 BIX917391 AZB917391 APF917391 AFJ917391 VN917391 LR917391 BV917391 WYD851855 WOH851855 WEL851855 VUP851855 VKT851855 VAX851855 URB851855 UHF851855 TXJ851855 TNN851855 TDR851855 STV851855 SJZ851855 SAD851855 RQH851855 RGL851855 QWP851855 QMT851855 QCX851855 PTB851855 PJF851855 OZJ851855 OPN851855 OFR851855 NVV851855 NLZ851855 NCD851855 MSH851855 MIL851855 LYP851855 LOT851855 LEX851855 KVB851855 KLF851855 KBJ851855 JRN851855 JHR851855 IXV851855 INZ851855 IED851855 HUH851855 HKL851855 HAP851855 GQT851855 GGX851855 FXB851855 FNF851855 FDJ851855 ETN851855 EJR851855 DZV851855 DPZ851855 DGD851855 CWH851855 CML851855 CCP851855 BST851855 BIX851855 AZB851855 APF851855 AFJ851855 VN851855 LR851855 BV851855 WYD786319 WOH786319 WEL786319 VUP786319 VKT786319 VAX786319 URB786319 UHF786319 TXJ786319 TNN786319 TDR786319 STV786319 SJZ786319 SAD786319 RQH786319 RGL786319 QWP786319 QMT786319 QCX786319 PTB786319 PJF786319 OZJ786319 OPN786319 OFR786319 NVV786319 NLZ786319 NCD786319 MSH786319 MIL786319 LYP786319 LOT786319 LEX786319 KVB786319 KLF786319 KBJ786319 JRN786319 JHR786319 IXV786319 INZ786319 IED786319 HUH786319 HKL786319 HAP786319 GQT786319 GGX786319 FXB786319 FNF786319 FDJ786319 ETN786319 EJR786319 DZV786319 DPZ786319 DGD786319 CWH786319 CML786319 CCP786319 BST786319 BIX786319 AZB786319 APF786319 AFJ786319 VN786319 LR786319 BV786319 WYD720783 WOH720783 WEL720783 VUP720783 VKT720783 VAX720783 URB720783 UHF720783 TXJ720783 TNN720783 TDR720783 STV720783 SJZ720783 SAD720783 RQH720783 RGL720783 QWP720783 QMT720783 QCX720783 PTB720783 PJF720783 OZJ720783 OPN720783 OFR720783 NVV720783 NLZ720783 NCD720783 MSH720783 MIL720783 LYP720783 LOT720783 LEX720783 KVB720783 KLF720783 KBJ720783 JRN720783 JHR720783 IXV720783 INZ720783 IED720783 HUH720783 HKL720783 HAP720783 GQT720783 GGX720783 FXB720783 FNF720783 FDJ720783 ETN720783 EJR720783 DZV720783 DPZ720783 DGD720783 CWH720783 CML720783 CCP720783 BST720783 BIX720783 AZB720783 APF720783 AFJ720783 VN720783 LR720783 BV720783 WYD655247 WOH655247 WEL655247 VUP655247 VKT655247 VAX655247 URB655247 UHF655247 TXJ655247 TNN655247 TDR655247 STV655247 SJZ655247 SAD655247 RQH655247 RGL655247 QWP655247 QMT655247 QCX655247 PTB655247 PJF655247 OZJ655247 OPN655247 OFR655247 NVV655247 NLZ655247 NCD655247 MSH655247 MIL655247 LYP655247 LOT655247 LEX655247 KVB655247 KLF655247 KBJ655247 JRN655247 JHR655247 IXV655247 INZ655247 IED655247 HUH655247 HKL655247 HAP655247 GQT655247 GGX655247 FXB655247 FNF655247 FDJ655247 ETN655247 EJR655247 DZV655247 DPZ655247 DGD655247 CWH655247 CML655247 CCP655247 BST655247 BIX655247 AZB655247 APF655247 AFJ655247 VN655247 LR655247 BV655247 WYD589711 WOH589711 WEL589711 VUP589711 VKT589711 VAX589711 URB589711 UHF589711 TXJ589711 TNN589711 TDR589711 STV589711 SJZ589711 SAD589711 RQH589711 RGL589711 QWP589711 QMT589711 QCX589711 PTB589711 PJF589711 OZJ589711 OPN589711 OFR589711 NVV589711 NLZ589711 NCD589711 MSH589711 MIL589711 LYP589711 LOT589711 LEX589711 KVB589711 KLF589711 KBJ589711 JRN589711 JHR589711 IXV589711 INZ589711 IED589711 HUH589711 HKL589711 HAP589711 GQT589711 GGX589711 FXB589711 FNF589711 FDJ589711 ETN589711 EJR589711 DZV589711 DPZ589711 DGD589711 CWH589711 CML589711 CCP589711 BST589711 BIX589711 AZB589711 APF589711 AFJ589711 VN589711 LR589711 BV589711 WYD524175 WOH524175 WEL524175 VUP524175 VKT524175 VAX524175 URB524175 UHF524175 TXJ524175 TNN524175 TDR524175 STV524175 SJZ524175 SAD524175 RQH524175 RGL524175 QWP524175 QMT524175 QCX524175 PTB524175 PJF524175 OZJ524175 OPN524175 OFR524175 NVV524175 NLZ524175 NCD524175 MSH524175 MIL524175 LYP524175 LOT524175 LEX524175 KVB524175 KLF524175 KBJ524175 JRN524175 JHR524175 IXV524175 INZ524175 IED524175 HUH524175 HKL524175 HAP524175 GQT524175 GGX524175 FXB524175 FNF524175 FDJ524175 ETN524175 EJR524175 DZV524175 DPZ524175 DGD524175 CWH524175 CML524175 CCP524175 BST524175 BIX524175 AZB524175 APF524175 AFJ524175 VN524175 LR524175 BV524175 WYD458639 WOH458639 WEL458639 VUP458639 VKT458639 VAX458639 URB458639 UHF458639 TXJ458639 TNN458639 TDR458639 STV458639 SJZ458639 SAD458639 RQH458639 RGL458639 QWP458639 QMT458639 QCX458639 PTB458639 PJF458639 OZJ458639 OPN458639 OFR458639 NVV458639 NLZ458639 NCD458639 MSH458639 MIL458639 LYP458639 LOT458639 LEX458639 KVB458639 KLF458639 KBJ458639 JRN458639 JHR458639 IXV458639 INZ458639 IED458639 HUH458639 HKL458639 HAP458639 GQT458639 GGX458639 FXB458639 FNF458639 FDJ458639 ETN458639 EJR458639 DZV458639 DPZ458639 DGD458639 CWH458639 CML458639 CCP458639 BST458639 BIX458639 AZB458639 APF458639 AFJ458639 VN458639 LR458639 BV458639 WYD393103 WOH393103 WEL393103 VUP393103 VKT393103 VAX393103 URB393103 UHF393103 TXJ393103 TNN393103 TDR393103 STV393103 SJZ393103 SAD393103 RQH393103 RGL393103 QWP393103 QMT393103 QCX393103 PTB393103 PJF393103 OZJ393103 OPN393103 OFR393103 NVV393103 NLZ393103 NCD393103 MSH393103 MIL393103 LYP393103 LOT393103 LEX393103 KVB393103 KLF393103 KBJ393103 JRN393103 JHR393103 IXV393103 INZ393103 IED393103 HUH393103 HKL393103 HAP393103 GQT393103 GGX393103 FXB393103 FNF393103 FDJ393103 ETN393103 EJR393103 DZV393103 DPZ393103 DGD393103 CWH393103 CML393103 CCP393103 BST393103 BIX393103 AZB393103 APF393103 AFJ393103 VN393103 LR393103 BV393103 WYD327567 WOH327567 WEL327567 VUP327567 VKT327567 VAX327567 URB327567 UHF327567 TXJ327567 TNN327567 TDR327567 STV327567 SJZ327567 SAD327567 RQH327567 RGL327567 QWP327567 QMT327567 QCX327567 PTB327567 PJF327567 OZJ327567 OPN327567 OFR327567 NVV327567 NLZ327567 NCD327567 MSH327567 MIL327567 LYP327567 LOT327567 LEX327567 KVB327567 KLF327567 KBJ327567 JRN327567 JHR327567 IXV327567 INZ327567 IED327567 HUH327567 HKL327567 HAP327567 GQT327567 GGX327567 FXB327567 FNF327567 FDJ327567 ETN327567 EJR327567 DZV327567 DPZ327567 DGD327567 CWH327567 CML327567 CCP327567 BST327567 BIX327567 AZB327567 APF327567 AFJ327567 VN327567 LR327567 BV327567 WYD262031 WOH262031 WEL262031 VUP262031 VKT262031 VAX262031 URB262031 UHF262031 TXJ262031 TNN262031 TDR262031 STV262031 SJZ262031 SAD262031 RQH262031 RGL262031 QWP262031 QMT262031 QCX262031 PTB262031 PJF262031 OZJ262031 OPN262031 OFR262031 NVV262031 NLZ262031 NCD262031 MSH262031 MIL262031 LYP262031 LOT262031 LEX262031 KVB262031 KLF262031 KBJ262031 JRN262031 JHR262031 IXV262031 INZ262031 IED262031 HUH262031 HKL262031 HAP262031 GQT262031 GGX262031 FXB262031 FNF262031 FDJ262031 ETN262031 EJR262031 DZV262031 DPZ262031 DGD262031 CWH262031 CML262031 CCP262031 BST262031 BIX262031 AZB262031 APF262031 AFJ262031 VN262031 LR262031 BV262031 WYD196495 WOH196495 WEL196495 VUP196495 VKT196495 VAX196495 URB196495 UHF196495 TXJ196495 TNN196495 TDR196495 STV196495 SJZ196495 SAD196495 RQH196495 RGL196495 QWP196495 QMT196495 QCX196495 PTB196495 PJF196495 OZJ196495 OPN196495 OFR196495 NVV196495 NLZ196495 NCD196495 MSH196495 MIL196495 LYP196495 LOT196495 LEX196495 KVB196495 KLF196495 KBJ196495 JRN196495 JHR196495 IXV196495 INZ196495 IED196495 HUH196495 HKL196495 HAP196495 GQT196495 GGX196495 FXB196495 FNF196495 FDJ196495 ETN196495 EJR196495 DZV196495 DPZ196495 DGD196495 CWH196495 CML196495 CCP196495 BST196495 BIX196495 AZB196495 APF196495 AFJ196495 VN196495 LR196495 BV196495 WYD130959 WOH130959 WEL130959 VUP130959 VKT130959 VAX130959 URB130959 UHF130959 TXJ130959 TNN130959 TDR130959 STV130959 SJZ130959 SAD130959 RQH130959 RGL130959 QWP130959 QMT130959 QCX130959 PTB130959 PJF130959 OZJ130959 OPN130959 OFR130959 NVV130959 NLZ130959 NCD130959 MSH130959 MIL130959 LYP130959 LOT130959 LEX130959 KVB130959 KLF130959 KBJ130959 JRN130959 JHR130959 IXV130959 INZ130959 IED130959 HUH130959 HKL130959 HAP130959 GQT130959 GGX130959 FXB130959 FNF130959 FDJ130959 ETN130959 EJR130959 DZV130959 DPZ130959 DGD130959 CWH130959 CML130959 CCP130959 BST130959 BIX130959 AZB130959 APF130959 AFJ130959 VN130959 LR130959 BV130959 WYD65423 WOH65423 WEL65423 VUP65423 VKT65423 VAX65423 URB65423 UHF65423 TXJ65423 TNN65423 TDR65423 STV65423 SJZ65423 SAD65423 RQH65423 RGL65423 QWP65423 QMT65423 QCX65423 PTB65423 PJF65423 OZJ65423 OPN65423 OFR65423 NVV65423 NLZ65423 NCD65423 MSH65423 MIL65423 LYP65423 LOT65423 LEX65423 KVB65423 KLF65423 KBJ65423 JRN65423 JHR65423 IXV65423 INZ65423 IED65423 HUH65423 HKL65423 HAP65423 GQT65423 GGX65423 FXB65423 FNF65423 FDJ65423 ETN65423 EJR65423 DZV65423 DPZ65423 DGD65423 CWH65423 CML65423 CCP65423 BST65423 BIX65423 AZB65423 APF65423 AFJ65423 VN65423 LR65423 BV65423 WYD30 WOH30 WEL30 VUP30 VKT30 VAX30 URB30 UHF30 TXJ30 TNN30 TDR30 STV30 SJZ30 SAD30 RQH30 RGL30 QWP30 QMT30 QCX30 PTB30 PJF30 OZJ30 OPN30 OFR30 NVV30 NLZ30 NCD30 MSH30 MIL30 LYP30 LOT30 LEX30 KVB30 KLF30 KBJ30 JRN30 JHR30 IXV30 INZ30 IED30 HUH30 HKL30 HAP30 GQT30 GGX30 FXB30 FNF30 FDJ30 ETN30 EJR30 DZV30 DPZ30 DGD30 CWH30 CML30 CCP30 BST30 BIX30 AZB30 APF30 AFJ30 VN30 LR30">
      <formula1>1</formula1>
    </dataValidation>
    <dataValidation type="whole" operator="equal" allowBlank="1" showInputMessage="1" showErrorMessage="1" errorTitle="El documento es normal" error="Valor no valido" prompt="En el acta de Ayuntamiento menciona solamente el importe total aprobado para el presupuesto, capturar 1 si se requiere seleccionar ésta opción." sqref="WYD982925 WOH982925 WEL982925 VUP982925 VKT982925 VAX982925 URB982925 UHF982925 TXJ982925 TNN982925 TDR982925 STV982925 SJZ982925 SAD982925 RQH982925 RGL982925 QWP982925 QMT982925 QCX982925 PTB982925 PJF982925 OZJ982925 OPN982925 OFR982925 NVV982925 NLZ982925 NCD982925 MSH982925 MIL982925 LYP982925 LOT982925 LEX982925 KVB982925 KLF982925 KBJ982925 JRN982925 JHR982925 IXV982925 INZ982925 IED982925 HUH982925 HKL982925 HAP982925 GQT982925 GGX982925 FXB982925 FNF982925 FDJ982925 ETN982925 EJR982925 DZV982925 DPZ982925 DGD982925 CWH982925 CML982925 CCP982925 BST982925 BIX982925 AZB982925 APF982925 AFJ982925 VN982925 LR982925 BV982925 WYD917389 WOH917389 WEL917389 VUP917389 VKT917389 VAX917389 URB917389 UHF917389 TXJ917389 TNN917389 TDR917389 STV917389 SJZ917389 SAD917389 RQH917389 RGL917389 QWP917389 QMT917389 QCX917389 PTB917389 PJF917389 OZJ917389 OPN917389 OFR917389 NVV917389 NLZ917389 NCD917389 MSH917389 MIL917389 LYP917389 LOT917389 LEX917389 KVB917389 KLF917389 KBJ917389 JRN917389 JHR917389 IXV917389 INZ917389 IED917389 HUH917389 HKL917389 HAP917389 GQT917389 GGX917389 FXB917389 FNF917389 FDJ917389 ETN917389 EJR917389 DZV917389 DPZ917389 DGD917389 CWH917389 CML917389 CCP917389 BST917389 BIX917389 AZB917389 APF917389 AFJ917389 VN917389 LR917389 BV917389 WYD851853 WOH851853 WEL851853 VUP851853 VKT851853 VAX851853 URB851853 UHF851853 TXJ851853 TNN851853 TDR851853 STV851853 SJZ851853 SAD851853 RQH851853 RGL851853 QWP851853 QMT851853 QCX851853 PTB851853 PJF851853 OZJ851853 OPN851853 OFR851853 NVV851853 NLZ851853 NCD851853 MSH851853 MIL851853 LYP851853 LOT851853 LEX851853 KVB851853 KLF851853 KBJ851853 JRN851853 JHR851853 IXV851853 INZ851853 IED851853 HUH851853 HKL851853 HAP851853 GQT851853 GGX851853 FXB851853 FNF851853 FDJ851853 ETN851853 EJR851853 DZV851853 DPZ851853 DGD851853 CWH851853 CML851853 CCP851853 BST851853 BIX851853 AZB851853 APF851853 AFJ851853 VN851853 LR851853 BV851853 WYD786317 WOH786317 WEL786317 VUP786317 VKT786317 VAX786317 URB786317 UHF786317 TXJ786317 TNN786317 TDR786317 STV786317 SJZ786317 SAD786317 RQH786317 RGL786317 QWP786317 QMT786317 QCX786317 PTB786317 PJF786317 OZJ786317 OPN786317 OFR786317 NVV786317 NLZ786317 NCD786317 MSH786317 MIL786317 LYP786317 LOT786317 LEX786317 KVB786317 KLF786317 KBJ786317 JRN786317 JHR786317 IXV786317 INZ786317 IED786317 HUH786317 HKL786317 HAP786317 GQT786317 GGX786317 FXB786317 FNF786317 FDJ786317 ETN786317 EJR786317 DZV786317 DPZ786317 DGD786317 CWH786317 CML786317 CCP786317 BST786317 BIX786317 AZB786317 APF786317 AFJ786317 VN786317 LR786317 BV786317 WYD720781 WOH720781 WEL720781 VUP720781 VKT720781 VAX720781 URB720781 UHF720781 TXJ720781 TNN720781 TDR720781 STV720781 SJZ720781 SAD720781 RQH720781 RGL720781 QWP720781 QMT720781 QCX720781 PTB720781 PJF720781 OZJ720781 OPN720781 OFR720781 NVV720781 NLZ720781 NCD720781 MSH720781 MIL720781 LYP720781 LOT720781 LEX720781 KVB720781 KLF720781 KBJ720781 JRN720781 JHR720781 IXV720781 INZ720781 IED720781 HUH720781 HKL720781 HAP720781 GQT720781 GGX720781 FXB720781 FNF720781 FDJ720781 ETN720781 EJR720781 DZV720781 DPZ720781 DGD720781 CWH720781 CML720781 CCP720781 BST720781 BIX720781 AZB720781 APF720781 AFJ720781 VN720781 LR720781 BV720781 WYD655245 WOH655245 WEL655245 VUP655245 VKT655245 VAX655245 URB655245 UHF655245 TXJ655245 TNN655245 TDR655245 STV655245 SJZ655245 SAD655245 RQH655245 RGL655245 QWP655245 QMT655245 QCX655245 PTB655245 PJF655245 OZJ655245 OPN655245 OFR655245 NVV655245 NLZ655245 NCD655245 MSH655245 MIL655245 LYP655245 LOT655245 LEX655245 KVB655245 KLF655245 KBJ655245 JRN655245 JHR655245 IXV655245 INZ655245 IED655245 HUH655245 HKL655245 HAP655245 GQT655245 GGX655245 FXB655245 FNF655245 FDJ655245 ETN655245 EJR655245 DZV655245 DPZ655245 DGD655245 CWH655245 CML655245 CCP655245 BST655245 BIX655245 AZB655245 APF655245 AFJ655245 VN655245 LR655245 BV655245 WYD589709 WOH589709 WEL589709 VUP589709 VKT589709 VAX589709 URB589709 UHF589709 TXJ589709 TNN589709 TDR589709 STV589709 SJZ589709 SAD589709 RQH589709 RGL589709 QWP589709 QMT589709 QCX589709 PTB589709 PJF589709 OZJ589709 OPN589709 OFR589709 NVV589709 NLZ589709 NCD589709 MSH589709 MIL589709 LYP589709 LOT589709 LEX589709 KVB589709 KLF589709 KBJ589709 JRN589709 JHR589709 IXV589709 INZ589709 IED589709 HUH589709 HKL589709 HAP589709 GQT589709 GGX589709 FXB589709 FNF589709 FDJ589709 ETN589709 EJR589709 DZV589709 DPZ589709 DGD589709 CWH589709 CML589709 CCP589709 BST589709 BIX589709 AZB589709 APF589709 AFJ589709 VN589709 LR589709 BV589709 WYD524173 WOH524173 WEL524173 VUP524173 VKT524173 VAX524173 URB524173 UHF524173 TXJ524173 TNN524173 TDR524173 STV524173 SJZ524173 SAD524173 RQH524173 RGL524173 QWP524173 QMT524173 QCX524173 PTB524173 PJF524173 OZJ524173 OPN524173 OFR524173 NVV524173 NLZ524173 NCD524173 MSH524173 MIL524173 LYP524173 LOT524173 LEX524173 KVB524173 KLF524173 KBJ524173 JRN524173 JHR524173 IXV524173 INZ524173 IED524173 HUH524173 HKL524173 HAP524173 GQT524173 GGX524173 FXB524173 FNF524173 FDJ524173 ETN524173 EJR524173 DZV524173 DPZ524173 DGD524173 CWH524173 CML524173 CCP524173 BST524173 BIX524173 AZB524173 APF524173 AFJ524173 VN524173 LR524173 BV524173 WYD458637 WOH458637 WEL458637 VUP458637 VKT458637 VAX458637 URB458637 UHF458637 TXJ458637 TNN458637 TDR458637 STV458637 SJZ458637 SAD458637 RQH458637 RGL458637 QWP458637 QMT458637 QCX458637 PTB458637 PJF458637 OZJ458637 OPN458637 OFR458637 NVV458637 NLZ458637 NCD458637 MSH458637 MIL458637 LYP458637 LOT458637 LEX458637 KVB458637 KLF458637 KBJ458637 JRN458637 JHR458637 IXV458637 INZ458637 IED458637 HUH458637 HKL458637 HAP458637 GQT458637 GGX458637 FXB458637 FNF458637 FDJ458637 ETN458637 EJR458637 DZV458637 DPZ458637 DGD458637 CWH458637 CML458637 CCP458637 BST458637 BIX458637 AZB458637 APF458637 AFJ458637 VN458637 LR458637 BV458637 WYD393101 WOH393101 WEL393101 VUP393101 VKT393101 VAX393101 URB393101 UHF393101 TXJ393101 TNN393101 TDR393101 STV393101 SJZ393101 SAD393101 RQH393101 RGL393101 QWP393101 QMT393101 QCX393101 PTB393101 PJF393101 OZJ393101 OPN393101 OFR393101 NVV393101 NLZ393101 NCD393101 MSH393101 MIL393101 LYP393101 LOT393101 LEX393101 KVB393101 KLF393101 KBJ393101 JRN393101 JHR393101 IXV393101 INZ393101 IED393101 HUH393101 HKL393101 HAP393101 GQT393101 GGX393101 FXB393101 FNF393101 FDJ393101 ETN393101 EJR393101 DZV393101 DPZ393101 DGD393101 CWH393101 CML393101 CCP393101 BST393101 BIX393101 AZB393101 APF393101 AFJ393101 VN393101 LR393101 BV393101 WYD327565 WOH327565 WEL327565 VUP327565 VKT327565 VAX327565 URB327565 UHF327565 TXJ327565 TNN327565 TDR327565 STV327565 SJZ327565 SAD327565 RQH327565 RGL327565 QWP327565 QMT327565 QCX327565 PTB327565 PJF327565 OZJ327565 OPN327565 OFR327565 NVV327565 NLZ327565 NCD327565 MSH327565 MIL327565 LYP327565 LOT327565 LEX327565 KVB327565 KLF327565 KBJ327565 JRN327565 JHR327565 IXV327565 INZ327565 IED327565 HUH327565 HKL327565 HAP327565 GQT327565 GGX327565 FXB327565 FNF327565 FDJ327565 ETN327565 EJR327565 DZV327565 DPZ327565 DGD327565 CWH327565 CML327565 CCP327565 BST327565 BIX327565 AZB327565 APF327565 AFJ327565 VN327565 LR327565 BV327565 WYD262029 WOH262029 WEL262029 VUP262029 VKT262029 VAX262029 URB262029 UHF262029 TXJ262029 TNN262029 TDR262029 STV262029 SJZ262029 SAD262029 RQH262029 RGL262029 QWP262029 QMT262029 QCX262029 PTB262029 PJF262029 OZJ262029 OPN262029 OFR262029 NVV262029 NLZ262029 NCD262029 MSH262029 MIL262029 LYP262029 LOT262029 LEX262029 KVB262029 KLF262029 KBJ262029 JRN262029 JHR262029 IXV262029 INZ262029 IED262029 HUH262029 HKL262029 HAP262029 GQT262029 GGX262029 FXB262029 FNF262029 FDJ262029 ETN262029 EJR262029 DZV262029 DPZ262029 DGD262029 CWH262029 CML262029 CCP262029 BST262029 BIX262029 AZB262029 APF262029 AFJ262029 VN262029 LR262029 BV262029 WYD196493 WOH196493 WEL196493 VUP196493 VKT196493 VAX196493 URB196493 UHF196493 TXJ196493 TNN196493 TDR196493 STV196493 SJZ196493 SAD196493 RQH196493 RGL196493 QWP196493 QMT196493 QCX196493 PTB196493 PJF196493 OZJ196493 OPN196493 OFR196493 NVV196493 NLZ196493 NCD196493 MSH196493 MIL196493 LYP196493 LOT196493 LEX196493 KVB196493 KLF196493 KBJ196493 JRN196493 JHR196493 IXV196493 INZ196493 IED196493 HUH196493 HKL196493 HAP196493 GQT196493 GGX196493 FXB196493 FNF196493 FDJ196493 ETN196493 EJR196493 DZV196493 DPZ196493 DGD196493 CWH196493 CML196493 CCP196493 BST196493 BIX196493 AZB196493 APF196493 AFJ196493 VN196493 LR196493 BV196493 WYD130957 WOH130957 WEL130957 VUP130957 VKT130957 VAX130957 URB130957 UHF130957 TXJ130957 TNN130957 TDR130957 STV130957 SJZ130957 SAD130957 RQH130957 RGL130957 QWP130957 QMT130957 QCX130957 PTB130957 PJF130957 OZJ130957 OPN130957 OFR130957 NVV130957 NLZ130957 NCD130957 MSH130957 MIL130957 LYP130957 LOT130957 LEX130957 KVB130957 KLF130957 KBJ130957 JRN130957 JHR130957 IXV130957 INZ130957 IED130957 HUH130957 HKL130957 HAP130957 GQT130957 GGX130957 FXB130957 FNF130957 FDJ130957 ETN130957 EJR130957 DZV130957 DPZ130957 DGD130957 CWH130957 CML130957 CCP130957 BST130957 BIX130957 AZB130957 APF130957 AFJ130957 VN130957 LR130957 BV130957 WYD65421 WOH65421 WEL65421 VUP65421 VKT65421 VAX65421 URB65421 UHF65421 TXJ65421 TNN65421 TDR65421 STV65421 SJZ65421 SAD65421 RQH65421 RGL65421 QWP65421 QMT65421 QCX65421 PTB65421 PJF65421 OZJ65421 OPN65421 OFR65421 NVV65421 NLZ65421 NCD65421 MSH65421 MIL65421 LYP65421 LOT65421 LEX65421 KVB65421 KLF65421 KBJ65421 JRN65421 JHR65421 IXV65421 INZ65421 IED65421 HUH65421 HKL65421 HAP65421 GQT65421 GGX65421 FXB65421 FNF65421 FDJ65421 ETN65421 EJR65421 DZV65421 DPZ65421 DGD65421 CWH65421 CML65421 CCP65421 BST65421 BIX65421 AZB65421 APF65421 AFJ65421 VN65421 LR65421 BV65421 WYD28 WOH28 WEL28 VUP28 VKT28 VAX28 URB28 UHF28 TXJ28 TNN28 TDR28 STV28 SJZ28 SAD28 RQH28 RGL28 QWP28 QMT28 QCX28 PTB28 PJF28 OZJ28 OPN28 OFR28 NVV28 NLZ28 NCD28 MSH28 MIL28 LYP28 LOT28 LEX28 KVB28 KLF28 KBJ28 JRN28 JHR28 IXV28 INZ28 IED28 HUH28 HKL28 HAP28 GQT28 GGX28 FXB28 FNF28 FDJ28 ETN28 EJR28 DZV28 DPZ28 DGD28 CWH28 CML28 CCP28 BST28 BIX28 AZB28 APF28 AFJ28 VN28 LR28">
      <formula1>1</formula1>
    </dataValidation>
    <dataValidation type="whole" operator="equal" allowBlank="1" showInputMessage="1" showErrorMessage="1" errorTitle="El documento es normal" error="Valor no valido" prompt="En el Acta de Ayuntamiento menciona solamente la aprobación, capturar 1 si se requiere seleccionar ésta opción." sqref="WYD982923 WOH982923 WEL982923 VUP982923 VKT982923 VAX982923 URB982923 UHF982923 TXJ982923 TNN982923 TDR982923 STV982923 SJZ982923 SAD982923 RQH982923 RGL982923 QWP982923 QMT982923 QCX982923 PTB982923 PJF982923 OZJ982923 OPN982923 OFR982923 NVV982923 NLZ982923 NCD982923 MSH982923 MIL982923 LYP982923 LOT982923 LEX982923 KVB982923 KLF982923 KBJ982923 JRN982923 JHR982923 IXV982923 INZ982923 IED982923 HUH982923 HKL982923 HAP982923 GQT982923 GGX982923 FXB982923 FNF982923 FDJ982923 ETN982923 EJR982923 DZV982923 DPZ982923 DGD982923 CWH982923 CML982923 CCP982923 BST982923 BIX982923 AZB982923 APF982923 AFJ982923 VN982923 LR982923 BV982923 WYD917387 WOH917387 WEL917387 VUP917387 VKT917387 VAX917387 URB917387 UHF917387 TXJ917387 TNN917387 TDR917387 STV917387 SJZ917387 SAD917387 RQH917387 RGL917387 QWP917387 QMT917387 QCX917387 PTB917387 PJF917387 OZJ917387 OPN917387 OFR917387 NVV917387 NLZ917387 NCD917387 MSH917387 MIL917387 LYP917387 LOT917387 LEX917387 KVB917387 KLF917387 KBJ917387 JRN917387 JHR917387 IXV917387 INZ917387 IED917387 HUH917387 HKL917387 HAP917387 GQT917387 GGX917387 FXB917387 FNF917387 FDJ917387 ETN917387 EJR917387 DZV917387 DPZ917387 DGD917387 CWH917387 CML917387 CCP917387 BST917387 BIX917387 AZB917387 APF917387 AFJ917387 VN917387 LR917387 BV917387 WYD851851 WOH851851 WEL851851 VUP851851 VKT851851 VAX851851 URB851851 UHF851851 TXJ851851 TNN851851 TDR851851 STV851851 SJZ851851 SAD851851 RQH851851 RGL851851 QWP851851 QMT851851 QCX851851 PTB851851 PJF851851 OZJ851851 OPN851851 OFR851851 NVV851851 NLZ851851 NCD851851 MSH851851 MIL851851 LYP851851 LOT851851 LEX851851 KVB851851 KLF851851 KBJ851851 JRN851851 JHR851851 IXV851851 INZ851851 IED851851 HUH851851 HKL851851 HAP851851 GQT851851 GGX851851 FXB851851 FNF851851 FDJ851851 ETN851851 EJR851851 DZV851851 DPZ851851 DGD851851 CWH851851 CML851851 CCP851851 BST851851 BIX851851 AZB851851 APF851851 AFJ851851 VN851851 LR851851 BV851851 WYD786315 WOH786315 WEL786315 VUP786315 VKT786315 VAX786315 URB786315 UHF786315 TXJ786315 TNN786315 TDR786315 STV786315 SJZ786315 SAD786315 RQH786315 RGL786315 QWP786315 QMT786315 QCX786315 PTB786315 PJF786315 OZJ786315 OPN786315 OFR786315 NVV786315 NLZ786315 NCD786315 MSH786315 MIL786315 LYP786315 LOT786315 LEX786315 KVB786315 KLF786315 KBJ786315 JRN786315 JHR786315 IXV786315 INZ786315 IED786315 HUH786315 HKL786315 HAP786315 GQT786315 GGX786315 FXB786315 FNF786315 FDJ786315 ETN786315 EJR786315 DZV786315 DPZ786315 DGD786315 CWH786315 CML786315 CCP786315 BST786315 BIX786315 AZB786315 APF786315 AFJ786315 VN786315 LR786315 BV786315 WYD720779 WOH720779 WEL720779 VUP720779 VKT720779 VAX720779 URB720779 UHF720779 TXJ720779 TNN720779 TDR720779 STV720779 SJZ720779 SAD720779 RQH720779 RGL720779 QWP720779 QMT720779 QCX720779 PTB720779 PJF720779 OZJ720779 OPN720779 OFR720779 NVV720779 NLZ720779 NCD720779 MSH720779 MIL720779 LYP720779 LOT720779 LEX720779 KVB720779 KLF720779 KBJ720779 JRN720779 JHR720779 IXV720779 INZ720779 IED720779 HUH720779 HKL720779 HAP720779 GQT720779 GGX720779 FXB720779 FNF720779 FDJ720779 ETN720779 EJR720779 DZV720779 DPZ720779 DGD720779 CWH720779 CML720779 CCP720779 BST720779 BIX720779 AZB720779 APF720779 AFJ720779 VN720779 LR720779 BV720779 WYD655243 WOH655243 WEL655243 VUP655243 VKT655243 VAX655243 URB655243 UHF655243 TXJ655243 TNN655243 TDR655243 STV655243 SJZ655243 SAD655243 RQH655243 RGL655243 QWP655243 QMT655243 QCX655243 PTB655243 PJF655243 OZJ655243 OPN655243 OFR655243 NVV655243 NLZ655243 NCD655243 MSH655243 MIL655243 LYP655243 LOT655243 LEX655243 KVB655243 KLF655243 KBJ655243 JRN655243 JHR655243 IXV655243 INZ655243 IED655243 HUH655243 HKL655243 HAP655243 GQT655243 GGX655243 FXB655243 FNF655243 FDJ655243 ETN655243 EJR655243 DZV655243 DPZ655243 DGD655243 CWH655243 CML655243 CCP655243 BST655243 BIX655243 AZB655243 APF655243 AFJ655243 VN655243 LR655243 BV655243 WYD589707 WOH589707 WEL589707 VUP589707 VKT589707 VAX589707 URB589707 UHF589707 TXJ589707 TNN589707 TDR589707 STV589707 SJZ589707 SAD589707 RQH589707 RGL589707 QWP589707 QMT589707 QCX589707 PTB589707 PJF589707 OZJ589707 OPN589707 OFR589707 NVV589707 NLZ589707 NCD589707 MSH589707 MIL589707 LYP589707 LOT589707 LEX589707 KVB589707 KLF589707 KBJ589707 JRN589707 JHR589707 IXV589707 INZ589707 IED589707 HUH589707 HKL589707 HAP589707 GQT589707 GGX589707 FXB589707 FNF589707 FDJ589707 ETN589707 EJR589707 DZV589707 DPZ589707 DGD589707 CWH589707 CML589707 CCP589707 BST589707 BIX589707 AZB589707 APF589707 AFJ589707 VN589707 LR589707 BV589707 WYD524171 WOH524171 WEL524171 VUP524171 VKT524171 VAX524171 URB524171 UHF524171 TXJ524171 TNN524171 TDR524171 STV524171 SJZ524171 SAD524171 RQH524171 RGL524171 QWP524171 QMT524171 QCX524171 PTB524171 PJF524171 OZJ524171 OPN524171 OFR524171 NVV524171 NLZ524171 NCD524171 MSH524171 MIL524171 LYP524171 LOT524171 LEX524171 KVB524171 KLF524171 KBJ524171 JRN524171 JHR524171 IXV524171 INZ524171 IED524171 HUH524171 HKL524171 HAP524171 GQT524171 GGX524171 FXB524171 FNF524171 FDJ524171 ETN524171 EJR524171 DZV524171 DPZ524171 DGD524171 CWH524171 CML524171 CCP524171 BST524171 BIX524171 AZB524171 APF524171 AFJ524171 VN524171 LR524171 BV524171 WYD458635 WOH458635 WEL458635 VUP458635 VKT458635 VAX458635 URB458635 UHF458635 TXJ458635 TNN458635 TDR458635 STV458635 SJZ458635 SAD458635 RQH458635 RGL458635 QWP458635 QMT458635 QCX458635 PTB458635 PJF458635 OZJ458635 OPN458635 OFR458635 NVV458635 NLZ458635 NCD458635 MSH458635 MIL458635 LYP458635 LOT458635 LEX458635 KVB458635 KLF458635 KBJ458635 JRN458635 JHR458635 IXV458635 INZ458635 IED458635 HUH458635 HKL458635 HAP458635 GQT458635 GGX458635 FXB458635 FNF458635 FDJ458635 ETN458635 EJR458635 DZV458635 DPZ458635 DGD458635 CWH458635 CML458635 CCP458635 BST458635 BIX458635 AZB458635 APF458635 AFJ458635 VN458635 LR458635 BV458635 WYD393099 WOH393099 WEL393099 VUP393099 VKT393099 VAX393099 URB393099 UHF393099 TXJ393099 TNN393099 TDR393099 STV393099 SJZ393099 SAD393099 RQH393099 RGL393099 QWP393099 QMT393099 QCX393099 PTB393099 PJF393099 OZJ393099 OPN393099 OFR393099 NVV393099 NLZ393099 NCD393099 MSH393099 MIL393099 LYP393099 LOT393099 LEX393099 KVB393099 KLF393099 KBJ393099 JRN393099 JHR393099 IXV393099 INZ393099 IED393099 HUH393099 HKL393099 HAP393099 GQT393099 GGX393099 FXB393099 FNF393099 FDJ393099 ETN393099 EJR393099 DZV393099 DPZ393099 DGD393099 CWH393099 CML393099 CCP393099 BST393099 BIX393099 AZB393099 APF393099 AFJ393099 VN393099 LR393099 BV393099 WYD327563 WOH327563 WEL327563 VUP327563 VKT327563 VAX327563 URB327563 UHF327563 TXJ327563 TNN327563 TDR327563 STV327563 SJZ327563 SAD327563 RQH327563 RGL327563 QWP327563 QMT327563 QCX327563 PTB327563 PJF327563 OZJ327563 OPN327563 OFR327563 NVV327563 NLZ327563 NCD327563 MSH327563 MIL327563 LYP327563 LOT327563 LEX327563 KVB327563 KLF327563 KBJ327563 JRN327563 JHR327563 IXV327563 INZ327563 IED327563 HUH327563 HKL327563 HAP327563 GQT327563 GGX327563 FXB327563 FNF327563 FDJ327563 ETN327563 EJR327563 DZV327563 DPZ327563 DGD327563 CWH327563 CML327563 CCP327563 BST327563 BIX327563 AZB327563 APF327563 AFJ327563 VN327563 LR327563 BV327563 WYD262027 WOH262027 WEL262027 VUP262027 VKT262027 VAX262027 URB262027 UHF262027 TXJ262027 TNN262027 TDR262027 STV262027 SJZ262027 SAD262027 RQH262027 RGL262027 QWP262027 QMT262027 QCX262027 PTB262027 PJF262027 OZJ262027 OPN262027 OFR262027 NVV262027 NLZ262027 NCD262027 MSH262027 MIL262027 LYP262027 LOT262027 LEX262027 KVB262027 KLF262027 KBJ262027 JRN262027 JHR262027 IXV262027 INZ262027 IED262027 HUH262027 HKL262027 HAP262027 GQT262027 GGX262027 FXB262027 FNF262027 FDJ262027 ETN262027 EJR262027 DZV262027 DPZ262027 DGD262027 CWH262027 CML262027 CCP262027 BST262027 BIX262027 AZB262027 APF262027 AFJ262027 VN262027 LR262027 BV262027 WYD196491 WOH196491 WEL196491 VUP196491 VKT196491 VAX196491 URB196491 UHF196491 TXJ196491 TNN196491 TDR196491 STV196491 SJZ196491 SAD196491 RQH196491 RGL196491 QWP196491 QMT196491 QCX196491 PTB196491 PJF196491 OZJ196491 OPN196491 OFR196491 NVV196491 NLZ196491 NCD196491 MSH196491 MIL196491 LYP196491 LOT196491 LEX196491 KVB196491 KLF196491 KBJ196491 JRN196491 JHR196491 IXV196491 INZ196491 IED196491 HUH196491 HKL196491 HAP196491 GQT196491 GGX196491 FXB196491 FNF196491 FDJ196491 ETN196491 EJR196491 DZV196491 DPZ196491 DGD196491 CWH196491 CML196491 CCP196491 BST196491 BIX196491 AZB196491 APF196491 AFJ196491 VN196491 LR196491 BV196491 WYD130955 WOH130955 WEL130955 VUP130955 VKT130955 VAX130955 URB130955 UHF130955 TXJ130955 TNN130955 TDR130955 STV130955 SJZ130955 SAD130955 RQH130955 RGL130955 QWP130955 QMT130955 QCX130955 PTB130955 PJF130955 OZJ130955 OPN130955 OFR130955 NVV130955 NLZ130955 NCD130955 MSH130955 MIL130955 LYP130955 LOT130955 LEX130955 KVB130955 KLF130955 KBJ130955 JRN130955 JHR130955 IXV130955 INZ130955 IED130955 HUH130955 HKL130955 HAP130955 GQT130955 GGX130955 FXB130955 FNF130955 FDJ130955 ETN130955 EJR130955 DZV130955 DPZ130955 DGD130955 CWH130955 CML130955 CCP130955 BST130955 BIX130955 AZB130955 APF130955 AFJ130955 VN130955 LR130955 BV130955 WYD65419 WOH65419 WEL65419 VUP65419 VKT65419 VAX65419 URB65419 UHF65419 TXJ65419 TNN65419 TDR65419 STV65419 SJZ65419 SAD65419 RQH65419 RGL65419 QWP65419 QMT65419 QCX65419 PTB65419 PJF65419 OZJ65419 OPN65419 OFR65419 NVV65419 NLZ65419 NCD65419 MSH65419 MIL65419 LYP65419 LOT65419 LEX65419 KVB65419 KLF65419 KBJ65419 JRN65419 JHR65419 IXV65419 INZ65419 IED65419 HUH65419 HKL65419 HAP65419 GQT65419 GGX65419 FXB65419 FNF65419 FDJ65419 ETN65419 EJR65419 DZV65419 DPZ65419 DGD65419 CWH65419 CML65419 CCP65419 BST65419 BIX65419 AZB65419 APF65419 AFJ65419 VN65419 LR65419 BV65419 WYD26 WOH26 WEL26 VUP26 VKT26 VAX26 URB26 UHF26 TXJ26 TNN26 TDR26 STV26 SJZ26 SAD26 RQH26 RGL26 QWP26 QMT26 QCX26 PTB26 PJF26 OZJ26 OPN26 OFR26 NVV26 NLZ26 NCD26 MSH26 MIL26 LYP26 LOT26 LEX26 KVB26 KLF26 KBJ26 JRN26 JHR26 IXV26 INZ26 IED26 HUH26 HKL26 HAP26 GQT26 GGX26 FXB26 FNF26 FDJ26 ETN26 EJR26 DZV26 DPZ26 DGD26 CWH26 CML26 CCP26 BST26 BIX26 AZB26 APF26 AFJ26 VN26 LR26">
      <formula1>1</formula1>
    </dataValidation>
    <dataValidation type="whole" operator="equal" allowBlank="1" showInputMessage="1" showErrorMessage="1" errorTitle="El documento es normal" error="Valor no valido" prompt="El acuerdo entregado corresponde a un extracto del Acta que se certifica; capturar 1 si se requiere seleccionar esta opción." sqref="BF65413 WXN982917 WNR982917 WDV982917 VTZ982917 VKD982917 VAH982917 UQL982917 UGP982917 TWT982917 TMX982917 TDB982917 STF982917 SJJ982917 RZN982917 RPR982917 RFV982917 QVZ982917 QMD982917 QCH982917 PSL982917 PIP982917 OYT982917 OOX982917 OFB982917 NVF982917 NLJ982917 NBN982917 MRR982917 MHV982917 LXZ982917 LOD982917 LEH982917 KUL982917 KKP982917 KAT982917 JQX982917 JHB982917 IXF982917 INJ982917 IDN982917 HTR982917 HJV982917 GZZ982917 GQD982917 GGH982917 FWL982917 FMP982917 FCT982917 ESX982917 EJB982917 DZF982917 DPJ982917 DFN982917 CVR982917 CLV982917 CBZ982917 BSD982917 BIH982917 AYL982917 AOP982917 AET982917 UX982917 LB982917 BF982917 WXN917381 WNR917381 WDV917381 VTZ917381 VKD917381 VAH917381 UQL917381 UGP917381 TWT917381 TMX917381 TDB917381 STF917381 SJJ917381 RZN917381 RPR917381 RFV917381 QVZ917381 QMD917381 QCH917381 PSL917381 PIP917381 OYT917381 OOX917381 OFB917381 NVF917381 NLJ917381 NBN917381 MRR917381 MHV917381 LXZ917381 LOD917381 LEH917381 KUL917381 KKP917381 KAT917381 JQX917381 JHB917381 IXF917381 INJ917381 IDN917381 HTR917381 HJV917381 GZZ917381 GQD917381 GGH917381 FWL917381 FMP917381 FCT917381 ESX917381 EJB917381 DZF917381 DPJ917381 DFN917381 CVR917381 CLV917381 CBZ917381 BSD917381 BIH917381 AYL917381 AOP917381 AET917381 UX917381 LB917381 BF917381 WXN851845 WNR851845 WDV851845 VTZ851845 VKD851845 VAH851845 UQL851845 UGP851845 TWT851845 TMX851845 TDB851845 STF851845 SJJ851845 RZN851845 RPR851845 RFV851845 QVZ851845 QMD851845 QCH851845 PSL851845 PIP851845 OYT851845 OOX851845 OFB851845 NVF851845 NLJ851845 NBN851845 MRR851845 MHV851845 LXZ851845 LOD851845 LEH851845 KUL851845 KKP851845 KAT851845 JQX851845 JHB851845 IXF851845 INJ851845 IDN851845 HTR851845 HJV851845 GZZ851845 GQD851845 GGH851845 FWL851845 FMP851845 FCT851845 ESX851845 EJB851845 DZF851845 DPJ851845 DFN851845 CVR851845 CLV851845 CBZ851845 BSD851845 BIH851845 AYL851845 AOP851845 AET851845 UX851845 LB851845 BF851845 WXN786309 WNR786309 WDV786309 VTZ786309 VKD786309 VAH786309 UQL786309 UGP786309 TWT786309 TMX786309 TDB786309 STF786309 SJJ786309 RZN786309 RPR786309 RFV786309 QVZ786309 QMD786309 QCH786309 PSL786309 PIP786309 OYT786309 OOX786309 OFB786309 NVF786309 NLJ786309 NBN786309 MRR786309 MHV786309 LXZ786309 LOD786309 LEH786309 KUL786309 KKP786309 KAT786309 JQX786309 JHB786309 IXF786309 INJ786309 IDN786309 HTR786309 HJV786309 GZZ786309 GQD786309 GGH786309 FWL786309 FMP786309 FCT786309 ESX786309 EJB786309 DZF786309 DPJ786309 DFN786309 CVR786309 CLV786309 CBZ786309 BSD786309 BIH786309 AYL786309 AOP786309 AET786309 UX786309 LB786309 BF786309 WXN720773 WNR720773 WDV720773 VTZ720773 VKD720773 VAH720773 UQL720773 UGP720773 TWT720773 TMX720773 TDB720773 STF720773 SJJ720773 RZN720773 RPR720773 RFV720773 QVZ720773 QMD720773 QCH720773 PSL720773 PIP720773 OYT720773 OOX720773 OFB720773 NVF720773 NLJ720773 NBN720773 MRR720773 MHV720773 LXZ720773 LOD720773 LEH720773 KUL720773 KKP720773 KAT720773 JQX720773 JHB720773 IXF720773 INJ720773 IDN720773 HTR720773 HJV720773 GZZ720773 GQD720773 GGH720773 FWL720773 FMP720773 FCT720773 ESX720773 EJB720773 DZF720773 DPJ720773 DFN720773 CVR720773 CLV720773 CBZ720773 BSD720773 BIH720773 AYL720773 AOP720773 AET720773 UX720773 LB720773 BF720773 WXN655237 WNR655237 WDV655237 VTZ655237 VKD655237 VAH655237 UQL655237 UGP655237 TWT655237 TMX655237 TDB655237 STF655237 SJJ655237 RZN655237 RPR655237 RFV655237 QVZ655237 QMD655237 QCH655237 PSL655237 PIP655237 OYT655237 OOX655237 OFB655237 NVF655237 NLJ655237 NBN655237 MRR655237 MHV655237 LXZ655237 LOD655237 LEH655237 KUL655237 KKP655237 KAT655237 JQX655237 JHB655237 IXF655237 INJ655237 IDN655237 HTR655237 HJV655237 GZZ655237 GQD655237 GGH655237 FWL655237 FMP655237 FCT655237 ESX655237 EJB655237 DZF655237 DPJ655237 DFN655237 CVR655237 CLV655237 CBZ655237 BSD655237 BIH655237 AYL655237 AOP655237 AET655237 UX655237 LB655237 BF655237 WXN589701 WNR589701 WDV589701 VTZ589701 VKD589701 VAH589701 UQL589701 UGP589701 TWT589701 TMX589701 TDB589701 STF589701 SJJ589701 RZN589701 RPR589701 RFV589701 QVZ589701 QMD589701 QCH589701 PSL589701 PIP589701 OYT589701 OOX589701 OFB589701 NVF589701 NLJ589701 NBN589701 MRR589701 MHV589701 LXZ589701 LOD589701 LEH589701 KUL589701 KKP589701 KAT589701 JQX589701 JHB589701 IXF589701 INJ589701 IDN589701 HTR589701 HJV589701 GZZ589701 GQD589701 GGH589701 FWL589701 FMP589701 FCT589701 ESX589701 EJB589701 DZF589701 DPJ589701 DFN589701 CVR589701 CLV589701 CBZ589701 BSD589701 BIH589701 AYL589701 AOP589701 AET589701 UX589701 LB589701 BF589701 WXN524165 WNR524165 WDV524165 VTZ524165 VKD524165 VAH524165 UQL524165 UGP524165 TWT524165 TMX524165 TDB524165 STF524165 SJJ524165 RZN524165 RPR524165 RFV524165 QVZ524165 QMD524165 QCH524165 PSL524165 PIP524165 OYT524165 OOX524165 OFB524165 NVF524165 NLJ524165 NBN524165 MRR524165 MHV524165 LXZ524165 LOD524165 LEH524165 KUL524165 KKP524165 KAT524165 JQX524165 JHB524165 IXF524165 INJ524165 IDN524165 HTR524165 HJV524165 GZZ524165 GQD524165 GGH524165 FWL524165 FMP524165 FCT524165 ESX524165 EJB524165 DZF524165 DPJ524165 DFN524165 CVR524165 CLV524165 CBZ524165 BSD524165 BIH524165 AYL524165 AOP524165 AET524165 UX524165 LB524165 BF524165 WXN458629 WNR458629 WDV458629 VTZ458629 VKD458629 VAH458629 UQL458629 UGP458629 TWT458629 TMX458629 TDB458629 STF458629 SJJ458629 RZN458629 RPR458629 RFV458629 QVZ458629 QMD458629 QCH458629 PSL458629 PIP458629 OYT458629 OOX458629 OFB458629 NVF458629 NLJ458629 NBN458629 MRR458629 MHV458629 LXZ458629 LOD458629 LEH458629 KUL458629 KKP458629 KAT458629 JQX458629 JHB458629 IXF458629 INJ458629 IDN458629 HTR458629 HJV458629 GZZ458629 GQD458629 GGH458629 FWL458629 FMP458629 FCT458629 ESX458629 EJB458629 DZF458629 DPJ458629 DFN458629 CVR458629 CLV458629 CBZ458629 BSD458629 BIH458629 AYL458629 AOP458629 AET458629 UX458629 LB458629 BF458629 WXN393093 WNR393093 WDV393093 VTZ393093 VKD393093 VAH393093 UQL393093 UGP393093 TWT393093 TMX393093 TDB393093 STF393093 SJJ393093 RZN393093 RPR393093 RFV393093 QVZ393093 QMD393093 QCH393093 PSL393093 PIP393093 OYT393093 OOX393093 OFB393093 NVF393093 NLJ393093 NBN393093 MRR393093 MHV393093 LXZ393093 LOD393093 LEH393093 KUL393093 KKP393093 KAT393093 JQX393093 JHB393093 IXF393093 INJ393093 IDN393093 HTR393093 HJV393093 GZZ393093 GQD393093 GGH393093 FWL393093 FMP393093 FCT393093 ESX393093 EJB393093 DZF393093 DPJ393093 DFN393093 CVR393093 CLV393093 CBZ393093 BSD393093 BIH393093 AYL393093 AOP393093 AET393093 UX393093 LB393093 BF393093 WXN327557 WNR327557 WDV327557 VTZ327557 VKD327557 VAH327557 UQL327557 UGP327557 TWT327557 TMX327557 TDB327557 STF327557 SJJ327557 RZN327557 RPR327557 RFV327557 QVZ327557 QMD327557 QCH327557 PSL327557 PIP327557 OYT327557 OOX327557 OFB327557 NVF327557 NLJ327557 NBN327557 MRR327557 MHV327557 LXZ327557 LOD327557 LEH327557 KUL327557 KKP327557 KAT327557 JQX327557 JHB327557 IXF327557 INJ327557 IDN327557 HTR327557 HJV327557 GZZ327557 GQD327557 GGH327557 FWL327557 FMP327557 FCT327557 ESX327557 EJB327557 DZF327557 DPJ327557 DFN327557 CVR327557 CLV327557 CBZ327557 BSD327557 BIH327557 AYL327557 AOP327557 AET327557 UX327557 LB327557 BF327557 WXN262021 WNR262021 WDV262021 VTZ262021 VKD262021 VAH262021 UQL262021 UGP262021 TWT262021 TMX262021 TDB262021 STF262021 SJJ262021 RZN262021 RPR262021 RFV262021 QVZ262021 QMD262021 QCH262021 PSL262021 PIP262021 OYT262021 OOX262021 OFB262021 NVF262021 NLJ262021 NBN262021 MRR262021 MHV262021 LXZ262021 LOD262021 LEH262021 KUL262021 KKP262021 KAT262021 JQX262021 JHB262021 IXF262021 INJ262021 IDN262021 HTR262021 HJV262021 GZZ262021 GQD262021 GGH262021 FWL262021 FMP262021 FCT262021 ESX262021 EJB262021 DZF262021 DPJ262021 DFN262021 CVR262021 CLV262021 CBZ262021 BSD262021 BIH262021 AYL262021 AOP262021 AET262021 UX262021 LB262021 BF262021 WXN196485 WNR196485 WDV196485 VTZ196485 VKD196485 VAH196485 UQL196485 UGP196485 TWT196485 TMX196485 TDB196485 STF196485 SJJ196485 RZN196485 RPR196485 RFV196485 QVZ196485 QMD196485 QCH196485 PSL196485 PIP196485 OYT196485 OOX196485 OFB196485 NVF196485 NLJ196485 NBN196485 MRR196485 MHV196485 LXZ196485 LOD196485 LEH196485 KUL196485 KKP196485 KAT196485 JQX196485 JHB196485 IXF196485 INJ196485 IDN196485 HTR196485 HJV196485 GZZ196485 GQD196485 GGH196485 FWL196485 FMP196485 FCT196485 ESX196485 EJB196485 DZF196485 DPJ196485 DFN196485 CVR196485 CLV196485 CBZ196485 BSD196485 BIH196485 AYL196485 AOP196485 AET196485 UX196485 LB196485 BF196485 WXN130949 WNR130949 WDV130949 VTZ130949 VKD130949 VAH130949 UQL130949 UGP130949 TWT130949 TMX130949 TDB130949 STF130949 SJJ130949 RZN130949 RPR130949 RFV130949 QVZ130949 QMD130949 QCH130949 PSL130949 PIP130949 OYT130949 OOX130949 OFB130949 NVF130949 NLJ130949 NBN130949 MRR130949 MHV130949 LXZ130949 LOD130949 LEH130949 KUL130949 KKP130949 KAT130949 JQX130949 JHB130949 IXF130949 INJ130949 IDN130949 HTR130949 HJV130949 GZZ130949 GQD130949 GGH130949 FWL130949 FMP130949 FCT130949 ESX130949 EJB130949 DZF130949 DPJ130949 DFN130949 CVR130949 CLV130949 CBZ130949 BSD130949 BIH130949 AYL130949 AOP130949 AET130949 UX130949 LB130949 BF130949 WXN65413 WNR65413 WDV65413 VTZ65413 VKD65413 VAH65413 UQL65413 UGP65413 TWT65413 TMX65413 TDB65413 STF65413 SJJ65413 RZN65413 RPR65413 RFV65413 QVZ65413 QMD65413 QCH65413 PSL65413 PIP65413 OYT65413 OOX65413 OFB65413 NVF65413 NLJ65413 NBN65413 MRR65413 MHV65413 LXZ65413 LOD65413 LEH65413 KUL65413 KKP65413 KAT65413 JQX65413 JHB65413 IXF65413 INJ65413 IDN65413 HTR65413 HJV65413 GZZ65413 GQD65413 GGH65413 FWL65413 FMP65413 FCT65413 ESX65413 EJB65413 DZF65413 DPJ65413 DFN65413 CVR65413 CLV65413 CBZ65413 BSD65413 BIH65413 AYL65413 AOP65413 AET65413 UX65413 LB65413 WXN20 WNR20 WDV20 VTZ20 VKD20 VAH20 UQL20 UGP20 TWT20 TMX20 TDB20 STF20 SJJ20 RZN20 RPR20 RFV20 QVZ20 QMD20 QCH20 PSL20 PIP20 OYT20 OOX20 OFB20 NVF20 NLJ20 NBN20 MRR20 MHV20 LXZ20 LOD20 LEH20 KUL20 KKP20 KAT20 JQX20 JHB20 IXF20 INJ20 IDN20 HTR20 HJV20 GZZ20 GQD20 GGH20 FWL20 FMP20 FCT20 ESX20 EJB20 DZF20 DPJ20 DFN20 CVR20 CLV20 CBZ20 BSD20 BIH20 AYL20 AOP20 AET20 UX20 LB20 BF20">
      <formula1>1</formula1>
    </dataValidation>
    <dataValidation type="whole" operator="equal" allowBlank="1" showInputMessage="1" showErrorMessage="1" errorTitle="El documento es normal" error="Valor no valido" prompt="El acuerdo entregado corresponde a una copia certificada del Acta; capturar 1 si se requiere seleccionar esta opción." sqref="BF65411 WXN982915 WNR982915 WDV982915 VTZ982915 VKD982915 VAH982915 UQL982915 UGP982915 TWT982915 TMX982915 TDB982915 STF982915 SJJ982915 RZN982915 RPR982915 RFV982915 QVZ982915 QMD982915 QCH982915 PSL982915 PIP982915 OYT982915 OOX982915 OFB982915 NVF982915 NLJ982915 NBN982915 MRR982915 MHV982915 LXZ982915 LOD982915 LEH982915 KUL982915 KKP982915 KAT982915 JQX982915 JHB982915 IXF982915 INJ982915 IDN982915 HTR982915 HJV982915 GZZ982915 GQD982915 GGH982915 FWL982915 FMP982915 FCT982915 ESX982915 EJB982915 DZF982915 DPJ982915 DFN982915 CVR982915 CLV982915 CBZ982915 BSD982915 BIH982915 AYL982915 AOP982915 AET982915 UX982915 LB982915 BF982915 WXN917379 WNR917379 WDV917379 VTZ917379 VKD917379 VAH917379 UQL917379 UGP917379 TWT917379 TMX917379 TDB917379 STF917379 SJJ917379 RZN917379 RPR917379 RFV917379 QVZ917379 QMD917379 QCH917379 PSL917379 PIP917379 OYT917379 OOX917379 OFB917379 NVF917379 NLJ917379 NBN917379 MRR917379 MHV917379 LXZ917379 LOD917379 LEH917379 KUL917379 KKP917379 KAT917379 JQX917379 JHB917379 IXF917379 INJ917379 IDN917379 HTR917379 HJV917379 GZZ917379 GQD917379 GGH917379 FWL917379 FMP917379 FCT917379 ESX917379 EJB917379 DZF917379 DPJ917379 DFN917379 CVR917379 CLV917379 CBZ917379 BSD917379 BIH917379 AYL917379 AOP917379 AET917379 UX917379 LB917379 BF917379 WXN851843 WNR851843 WDV851843 VTZ851843 VKD851843 VAH851843 UQL851843 UGP851843 TWT851843 TMX851843 TDB851843 STF851843 SJJ851843 RZN851843 RPR851843 RFV851843 QVZ851843 QMD851843 QCH851843 PSL851843 PIP851843 OYT851843 OOX851843 OFB851843 NVF851843 NLJ851843 NBN851843 MRR851843 MHV851843 LXZ851843 LOD851843 LEH851843 KUL851843 KKP851843 KAT851843 JQX851843 JHB851843 IXF851843 INJ851843 IDN851843 HTR851843 HJV851843 GZZ851843 GQD851843 GGH851843 FWL851843 FMP851843 FCT851843 ESX851843 EJB851843 DZF851843 DPJ851843 DFN851843 CVR851843 CLV851843 CBZ851843 BSD851843 BIH851843 AYL851843 AOP851843 AET851843 UX851843 LB851843 BF851843 WXN786307 WNR786307 WDV786307 VTZ786307 VKD786307 VAH786307 UQL786307 UGP786307 TWT786307 TMX786307 TDB786307 STF786307 SJJ786307 RZN786307 RPR786307 RFV786307 QVZ786307 QMD786307 QCH786307 PSL786307 PIP786307 OYT786307 OOX786307 OFB786307 NVF786307 NLJ786307 NBN786307 MRR786307 MHV786307 LXZ786307 LOD786307 LEH786307 KUL786307 KKP786307 KAT786307 JQX786307 JHB786307 IXF786307 INJ786307 IDN786307 HTR786307 HJV786307 GZZ786307 GQD786307 GGH786307 FWL786307 FMP786307 FCT786307 ESX786307 EJB786307 DZF786307 DPJ786307 DFN786307 CVR786307 CLV786307 CBZ786307 BSD786307 BIH786307 AYL786307 AOP786307 AET786307 UX786307 LB786307 BF786307 WXN720771 WNR720771 WDV720771 VTZ720771 VKD720771 VAH720771 UQL720771 UGP720771 TWT720771 TMX720771 TDB720771 STF720771 SJJ720771 RZN720771 RPR720771 RFV720771 QVZ720771 QMD720771 QCH720771 PSL720771 PIP720771 OYT720771 OOX720771 OFB720771 NVF720771 NLJ720771 NBN720771 MRR720771 MHV720771 LXZ720771 LOD720771 LEH720771 KUL720771 KKP720771 KAT720771 JQX720771 JHB720771 IXF720771 INJ720771 IDN720771 HTR720771 HJV720771 GZZ720771 GQD720771 GGH720771 FWL720771 FMP720771 FCT720771 ESX720771 EJB720771 DZF720771 DPJ720771 DFN720771 CVR720771 CLV720771 CBZ720771 BSD720771 BIH720771 AYL720771 AOP720771 AET720771 UX720771 LB720771 BF720771 WXN655235 WNR655235 WDV655235 VTZ655235 VKD655235 VAH655235 UQL655235 UGP655235 TWT655235 TMX655235 TDB655235 STF655235 SJJ655235 RZN655235 RPR655235 RFV655235 QVZ655235 QMD655235 QCH655235 PSL655235 PIP655235 OYT655235 OOX655235 OFB655235 NVF655235 NLJ655235 NBN655235 MRR655235 MHV655235 LXZ655235 LOD655235 LEH655235 KUL655235 KKP655235 KAT655235 JQX655235 JHB655235 IXF655235 INJ655235 IDN655235 HTR655235 HJV655235 GZZ655235 GQD655235 GGH655235 FWL655235 FMP655235 FCT655235 ESX655235 EJB655235 DZF655235 DPJ655235 DFN655235 CVR655235 CLV655235 CBZ655235 BSD655235 BIH655235 AYL655235 AOP655235 AET655235 UX655235 LB655235 BF655235 WXN589699 WNR589699 WDV589699 VTZ589699 VKD589699 VAH589699 UQL589699 UGP589699 TWT589699 TMX589699 TDB589699 STF589699 SJJ589699 RZN589699 RPR589699 RFV589699 QVZ589699 QMD589699 QCH589699 PSL589699 PIP589699 OYT589699 OOX589699 OFB589699 NVF589699 NLJ589699 NBN589699 MRR589699 MHV589699 LXZ589699 LOD589699 LEH589699 KUL589699 KKP589699 KAT589699 JQX589699 JHB589699 IXF589699 INJ589699 IDN589699 HTR589699 HJV589699 GZZ589699 GQD589699 GGH589699 FWL589699 FMP589699 FCT589699 ESX589699 EJB589699 DZF589699 DPJ589699 DFN589699 CVR589699 CLV589699 CBZ589699 BSD589699 BIH589699 AYL589699 AOP589699 AET589699 UX589699 LB589699 BF589699 WXN524163 WNR524163 WDV524163 VTZ524163 VKD524163 VAH524163 UQL524163 UGP524163 TWT524163 TMX524163 TDB524163 STF524163 SJJ524163 RZN524163 RPR524163 RFV524163 QVZ524163 QMD524163 QCH524163 PSL524163 PIP524163 OYT524163 OOX524163 OFB524163 NVF524163 NLJ524163 NBN524163 MRR524163 MHV524163 LXZ524163 LOD524163 LEH524163 KUL524163 KKP524163 KAT524163 JQX524163 JHB524163 IXF524163 INJ524163 IDN524163 HTR524163 HJV524163 GZZ524163 GQD524163 GGH524163 FWL524163 FMP524163 FCT524163 ESX524163 EJB524163 DZF524163 DPJ524163 DFN524163 CVR524163 CLV524163 CBZ524163 BSD524163 BIH524163 AYL524163 AOP524163 AET524163 UX524163 LB524163 BF524163 WXN458627 WNR458627 WDV458627 VTZ458627 VKD458627 VAH458627 UQL458627 UGP458627 TWT458627 TMX458627 TDB458627 STF458627 SJJ458627 RZN458627 RPR458627 RFV458627 QVZ458627 QMD458627 QCH458627 PSL458627 PIP458627 OYT458627 OOX458627 OFB458627 NVF458627 NLJ458627 NBN458627 MRR458627 MHV458627 LXZ458627 LOD458627 LEH458627 KUL458627 KKP458627 KAT458627 JQX458627 JHB458627 IXF458627 INJ458627 IDN458627 HTR458627 HJV458627 GZZ458627 GQD458627 GGH458627 FWL458627 FMP458627 FCT458627 ESX458627 EJB458627 DZF458627 DPJ458627 DFN458627 CVR458627 CLV458627 CBZ458627 BSD458627 BIH458627 AYL458627 AOP458627 AET458627 UX458627 LB458627 BF458627 WXN393091 WNR393091 WDV393091 VTZ393091 VKD393091 VAH393091 UQL393091 UGP393091 TWT393091 TMX393091 TDB393091 STF393091 SJJ393091 RZN393091 RPR393091 RFV393091 QVZ393091 QMD393091 QCH393091 PSL393091 PIP393091 OYT393091 OOX393091 OFB393091 NVF393091 NLJ393091 NBN393091 MRR393091 MHV393091 LXZ393091 LOD393091 LEH393091 KUL393091 KKP393091 KAT393091 JQX393091 JHB393091 IXF393091 INJ393091 IDN393091 HTR393091 HJV393091 GZZ393091 GQD393091 GGH393091 FWL393091 FMP393091 FCT393091 ESX393091 EJB393091 DZF393091 DPJ393091 DFN393091 CVR393091 CLV393091 CBZ393091 BSD393091 BIH393091 AYL393091 AOP393091 AET393091 UX393091 LB393091 BF393091 WXN327555 WNR327555 WDV327555 VTZ327555 VKD327555 VAH327555 UQL327555 UGP327555 TWT327555 TMX327555 TDB327555 STF327555 SJJ327555 RZN327555 RPR327555 RFV327555 QVZ327555 QMD327555 QCH327555 PSL327555 PIP327555 OYT327555 OOX327555 OFB327555 NVF327555 NLJ327555 NBN327555 MRR327555 MHV327555 LXZ327555 LOD327555 LEH327555 KUL327555 KKP327555 KAT327555 JQX327555 JHB327555 IXF327555 INJ327555 IDN327555 HTR327555 HJV327555 GZZ327555 GQD327555 GGH327555 FWL327555 FMP327555 FCT327555 ESX327555 EJB327555 DZF327555 DPJ327555 DFN327555 CVR327555 CLV327555 CBZ327555 BSD327555 BIH327555 AYL327555 AOP327555 AET327555 UX327555 LB327555 BF327555 WXN262019 WNR262019 WDV262019 VTZ262019 VKD262019 VAH262019 UQL262019 UGP262019 TWT262019 TMX262019 TDB262019 STF262019 SJJ262019 RZN262019 RPR262019 RFV262019 QVZ262019 QMD262019 QCH262019 PSL262019 PIP262019 OYT262019 OOX262019 OFB262019 NVF262019 NLJ262019 NBN262019 MRR262019 MHV262019 LXZ262019 LOD262019 LEH262019 KUL262019 KKP262019 KAT262019 JQX262019 JHB262019 IXF262019 INJ262019 IDN262019 HTR262019 HJV262019 GZZ262019 GQD262019 GGH262019 FWL262019 FMP262019 FCT262019 ESX262019 EJB262019 DZF262019 DPJ262019 DFN262019 CVR262019 CLV262019 CBZ262019 BSD262019 BIH262019 AYL262019 AOP262019 AET262019 UX262019 LB262019 BF262019 WXN196483 WNR196483 WDV196483 VTZ196483 VKD196483 VAH196483 UQL196483 UGP196483 TWT196483 TMX196483 TDB196483 STF196483 SJJ196483 RZN196483 RPR196483 RFV196483 QVZ196483 QMD196483 QCH196483 PSL196483 PIP196483 OYT196483 OOX196483 OFB196483 NVF196483 NLJ196483 NBN196483 MRR196483 MHV196483 LXZ196483 LOD196483 LEH196483 KUL196483 KKP196483 KAT196483 JQX196483 JHB196483 IXF196483 INJ196483 IDN196483 HTR196483 HJV196483 GZZ196483 GQD196483 GGH196483 FWL196483 FMP196483 FCT196483 ESX196483 EJB196483 DZF196483 DPJ196483 DFN196483 CVR196483 CLV196483 CBZ196483 BSD196483 BIH196483 AYL196483 AOP196483 AET196483 UX196483 LB196483 BF196483 WXN130947 WNR130947 WDV130947 VTZ130947 VKD130947 VAH130947 UQL130947 UGP130947 TWT130947 TMX130947 TDB130947 STF130947 SJJ130947 RZN130947 RPR130947 RFV130947 QVZ130947 QMD130947 QCH130947 PSL130947 PIP130947 OYT130947 OOX130947 OFB130947 NVF130947 NLJ130947 NBN130947 MRR130947 MHV130947 LXZ130947 LOD130947 LEH130947 KUL130947 KKP130947 KAT130947 JQX130947 JHB130947 IXF130947 INJ130947 IDN130947 HTR130947 HJV130947 GZZ130947 GQD130947 GGH130947 FWL130947 FMP130947 FCT130947 ESX130947 EJB130947 DZF130947 DPJ130947 DFN130947 CVR130947 CLV130947 CBZ130947 BSD130947 BIH130947 AYL130947 AOP130947 AET130947 UX130947 LB130947 BF130947 WXN65411 WNR65411 WDV65411 VTZ65411 VKD65411 VAH65411 UQL65411 UGP65411 TWT65411 TMX65411 TDB65411 STF65411 SJJ65411 RZN65411 RPR65411 RFV65411 QVZ65411 QMD65411 QCH65411 PSL65411 PIP65411 OYT65411 OOX65411 OFB65411 NVF65411 NLJ65411 NBN65411 MRR65411 MHV65411 LXZ65411 LOD65411 LEH65411 KUL65411 KKP65411 KAT65411 JQX65411 JHB65411 IXF65411 INJ65411 IDN65411 HTR65411 HJV65411 GZZ65411 GQD65411 GGH65411 FWL65411 FMP65411 FCT65411 ESX65411 EJB65411 DZF65411 DPJ65411 DFN65411 CVR65411 CLV65411 CBZ65411 BSD65411 BIH65411 AYL65411 AOP65411 AET65411 UX65411 LB65411 WXN18 WNR18 WDV18 VTZ18 VKD18 VAH18 UQL18 UGP18 TWT18 TMX18 TDB18 STF18 SJJ18 RZN18 RPR18 RFV18 QVZ18 QMD18 QCH18 PSL18 PIP18 OYT18 OOX18 OFB18 NVF18 NLJ18 NBN18 MRR18 MHV18 LXZ18 LOD18 LEH18 KUL18 KKP18 KAT18 JQX18 JHB18 IXF18 INJ18 IDN18 HTR18 HJV18 GZZ18 GQD18 GGH18 FWL18 FMP18 FCT18 ESX18 EJB18 DZF18 DPJ18 DFN18 CVR18 CLV18 CBZ18 BSD18 BIH18 AYL18 AOP18 AET18 UX18 LB18 BF18">
      <formula1>1</formula1>
    </dataValidation>
    <dataValidation type="whole" operator="equal" allowBlank="1" showInputMessage="1" showErrorMessage="1" errorTitle="El documento es normal" error="Valor no valido" prompt="El acuerdo de Ayuntamiento no menciona cantidad de votos y en su lugar dice por mayoria, capturar 1 si se requiere seleccionar esta opción." sqref="WWR982929 WMV982929 WCZ982929 VTD982929 VJH982929 UZL982929 UPP982929 UFT982929 TVX982929 TMB982929 TCF982929 SSJ982929 SIN982929 RYR982929 ROV982929 REZ982929 QVD982929 QLH982929 QBL982929 PRP982929 PHT982929 OXX982929 OOB982929 OEF982929 NUJ982929 NKN982929 NAR982929 MQV982929 MGZ982929 LXD982929 LNH982929 LDL982929 KTP982929 KJT982929 JZX982929 JQB982929 JGF982929 IWJ982929 IMN982929 ICR982929 HSV982929 HIZ982929 GZD982929 GPH982929 GFL982929 FVP982929 FLT982929 FBX982929 ESB982929 EIF982929 DYJ982929 DON982929 DER982929 CUV982929 CKZ982929 CBD982929 BRH982929 BHL982929 AXP982929 ANT982929 ADX982929 UB982929 KF982929 AJ982929 WWR917393 WMV917393 WCZ917393 VTD917393 VJH917393 UZL917393 UPP917393 UFT917393 TVX917393 TMB917393 TCF917393 SSJ917393 SIN917393 RYR917393 ROV917393 REZ917393 QVD917393 QLH917393 QBL917393 PRP917393 PHT917393 OXX917393 OOB917393 OEF917393 NUJ917393 NKN917393 NAR917393 MQV917393 MGZ917393 LXD917393 LNH917393 LDL917393 KTP917393 KJT917393 JZX917393 JQB917393 JGF917393 IWJ917393 IMN917393 ICR917393 HSV917393 HIZ917393 GZD917393 GPH917393 GFL917393 FVP917393 FLT917393 FBX917393 ESB917393 EIF917393 DYJ917393 DON917393 DER917393 CUV917393 CKZ917393 CBD917393 BRH917393 BHL917393 AXP917393 ANT917393 ADX917393 UB917393 KF917393 AJ917393 WWR851857 WMV851857 WCZ851857 VTD851857 VJH851857 UZL851857 UPP851857 UFT851857 TVX851857 TMB851857 TCF851857 SSJ851857 SIN851857 RYR851857 ROV851857 REZ851857 QVD851857 QLH851857 QBL851857 PRP851857 PHT851857 OXX851857 OOB851857 OEF851857 NUJ851857 NKN851857 NAR851857 MQV851857 MGZ851857 LXD851857 LNH851857 LDL851857 KTP851857 KJT851857 JZX851857 JQB851857 JGF851857 IWJ851857 IMN851857 ICR851857 HSV851857 HIZ851857 GZD851857 GPH851857 GFL851857 FVP851857 FLT851857 FBX851857 ESB851857 EIF851857 DYJ851857 DON851857 DER851857 CUV851857 CKZ851857 CBD851857 BRH851857 BHL851857 AXP851857 ANT851857 ADX851857 UB851857 KF851857 AJ851857 WWR786321 WMV786321 WCZ786321 VTD786321 VJH786321 UZL786321 UPP786321 UFT786321 TVX786321 TMB786321 TCF786321 SSJ786321 SIN786321 RYR786321 ROV786321 REZ786321 QVD786321 QLH786321 QBL786321 PRP786321 PHT786321 OXX786321 OOB786321 OEF786321 NUJ786321 NKN786321 NAR786321 MQV786321 MGZ786321 LXD786321 LNH786321 LDL786321 KTP786321 KJT786321 JZX786321 JQB786321 JGF786321 IWJ786321 IMN786321 ICR786321 HSV786321 HIZ786321 GZD786321 GPH786321 GFL786321 FVP786321 FLT786321 FBX786321 ESB786321 EIF786321 DYJ786321 DON786321 DER786321 CUV786321 CKZ786321 CBD786321 BRH786321 BHL786321 AXP786321 ANT786321 ADX786321 UB786321 KF786321 AJ786321 WWR720785 WMV720785 WCZ720785 VTD720785 VJH720785 UZL720785 UPP720785 UFT720785 TVX720785 TMB720785 TCF720785 SSJ720785 SIN720785 RYR720785 ROV720785 REZ720785 QVD720785 QLH720785 QBL720785 PRP720785 PHT720785 OXX720785 OOB720785 OEF720785 NUJ720785 NKN720785 NAR720785 MQV720785 MGZ720785 LXD720785 LNH720785 LDL720785 KTP720785 KJT720785 JZX720785 JQB720785 JGF720785 IWJ720785 IMN720785 ICR720785 HSV720785 HIZ720785 GZD720785 GPH720785 GFL720785 FVP720785 FLT720785 FBX720785 ESB720785 EIF720785 DYJ720785 DON720785 DER720785 CUV720785 CKZ720785 CBD720785 BRH720785 BHL720785 AXP720785 ANT720785 ADX720785 UB720785 KF720785 AJ720785 WWR655249 WMV655249 WCZ655249 VTD655249 VJH655249 UZL655249 UPP655249 UFT655249 TVX655249 TMB655249 TCF655249 SSJ655249 SIN655249 RYR655249 ROV655249 REZ655249 QVD655249 QLH655249 QBL655249 PRP655249 PHT655249 OXX655249 OOB655249 OEF655249 NUJ655249 NKN655249 NAR655249 MQV655249 MGZ655249 LXD655249 LNH655249 LDL655249 KTP655249 KJT655249 JZX655249 JQB655249 JGF655249 IWJ655249 IMN655249 ICR655249 HSV655249 HIZ655249 GZD655249 GPH655249 GFL655249 FVP655249 FLT655249 FBX655249 ESB655249 EIF655249 DYJ655249 DON655249 DER655249 CUV655249 CKZ655249 CBD655249 BRH655249 BHL655249 AXP655249 ANT655249 ADX655249 UB655249 KF655249 AJ655249 WWR589713 WMV589713 WCZ589713 VTD589713 VJH589713 UZL589713 UPP589713 UFT589713 TVX589713 TMB589713 TCF589713 SSJ589713 SIN589713 RYR589713 ROV589713 REZ589713 QVD589713 QLH589713 QBL589713 PRP589713 PHT589713 OXX589713 OOB589713 OEF589713 NUJ589713 NKN589713 NAR589713 MQV589713 MGZ589713 LXD589713 LNH589713 LDL589713 KTP589713 KJT589713 JZX589713 JQB589713 JGF589713 IWJ589713 IMN589713 ICR589713 HSV589713 HIZ589713 GZD589713 GPH589713 GFL589713 FVP589713 FLT589713 FBX589713 ESB589713 EIF589713 DYJ589713 DON589713 DER589713 CUV589713 CKZ589713 CBD589713 BRH589713 BHL589713 AXP589713 ANT589713 ADX589713 UB589713 KF589713 AJ589713 WWR524177 WMV524177 WCZ524177 VTD524177 VJH524177 UZL524177 UPP524177 UFT524177 TVX524177 TMB524177 TCF524177 SSJ524177 SIN524177 RYR524177 ROV524177 REZ524177 QVD524177 QLH524177 QBL524177 PRP524177 PHT524177 OXX524177 OOB524177 OEF524177 NUJ524177 NKN524177 NAR524177 MQV524177 MGZ524177 LXD524177 LNH524177 LDL524177 KTP524177 KJT524177 JZX524177 JQB524177 JGF524177 IWJ524177 IMN524177 ICR524177 HSV524177 HIZ524177 GZD524177 GPH524177 GFL524177 FVP524177 FLT524177 FBX524177 ESB524177 EIF524177 DYJ524177 DON524177 DER524177 CUV524177 CKZ524177 CBD524177 BRH524177 BHL524177 AXP524177 ANT524177 ADX524177 UB524177 KF524177 AJ524177 WWR458641 WMV458641 WCZ458641 VTD458641 VJH458641 UZL458641 UPP458641 UFT458641 TVX458641 TMB458641 TCF458641 SSJ458641 SIN458641 RYR458641 ROV458641 REZ458641 QVD458641 QLH458641 QBL458641 PRP458641 PHT458641 OXX458641 OOB458641 OEF458641 NUJ458641 NKN458641 NAR458641 MQV458641 MGZ458641 LXD458641 LNH458641 LDL458641 KTP458641 KJT458641 JZX458641 JQB458641 JGF458641 IWJ458641 IMN458641 ICR458641 HSV458641 HIZ458641 GZD458641 GPH458641 GFL458641 FVP458641 FLT458641 FBX458641 ESB458641 EIF458641 DYJ458641 DON458641 DER458641 CUV458641 CKZ458641 CBD458641 BRH458641 BHL458641 AXP458641 ANT458641 ADX458641 UB458641 KF458641 AJ458641 WWR393105 WMV393105 WCZ393105 VTD393105 VJH393105 UZL393105 UPP393105 UFT393105 TVX393105 TMB393105 TCF393105 SSJ393105 SIN393105 RYR393105 ROV393105 REZ393105 QVD393105 QLH393105 QBL393105 PRP393105 PHT393105 OXX393105 OOB393105 OEF393105 NUJ393105 NKN393105 NAR393105 MQV393105 MGZ393105 LXD393105 LNH393105 LDL393105 KTP393105 KJT393105 JZX393105 JQB393105 JGF393105 IWJ393105 IMN393105 ICR393105 HSV393105 HIZ393105 GZD393105 GPH393105 GFL393105 FVP393105 FLT393105 FBX393105 ESB393105 EIF393105 DYJ393105 DON393105 DER393105 CUV393105 CKZ393105 CBD393105 BRH393105 BHL393105 AXP393105 ANT393105 ADX393105 UB393105 KF393105 AJ393105 WWR327569 WMV327569 WCZ327569 VTD327569 VJH327569 UZL327569 UPP327569 UFT327569 TVX327569 TMB327569 TCF327569 SSJ327569 SIN327569 RYR327569 ROV327569 REZ327569 QVD327569 QLH327569 QBL327569 PRP327569 PHT327569 OXX327569 OOB327569 OEF327569 NUJ327569 NKN327569 NAR327569 MQV327569 MGZ327569 LXD327569 LNH327569 LDL327569 KTP327569 KJT327569 JZX327569 JQB327569 JGF327569 IWJ327569 IMN327569 ICR327569 HSV327569 HIZ327569 GZD327569 GPH327569 GFL327569 FVP327569 FLT327569 FBX327569 ESB327569 EIF327569 DYJ327569 DON327569 DER327569 CUV327569 CKZ327569 CBD327569 BRH327569 BHL327569 AXP327569 ANT327569 ADX327569 UB327569 KF327569 AJ327569 WWR262033 WMV262033 WCZ262033 VTD262033 VJH262033 UZL262033 UPP262033 UFT262033 TVX262033 TMB262033 TCF262033 SSJ262033 SIN262033 RYR262033 ROV262033 REZ262033 QVD262033 QLH262033 QBL262033 PRP262033 PHT262033 OXX262033 OOB262033 OEF262033 NUJ262033 NKN262033 NAR262033 MQV262033 MGZ262033 LXD262033 LNH262033 LDL262033 KTP262033 KJT262033 JZX262033 JQB262033 JGF262033 IWJ262033 IMN262033 ICR262033 HSV262033 HIZ262033 GZD262033 GPH262033 GFL262033 FVP262033 FLT262033 FBX262033 ESB262033 EIF262033 DYJ262033 DON262033 DER262033 CUV262033 CKZ262033 CBD262033 BRH262033 BHL262033 AXP262033 ANT262033 ADX262033 UB262033 KF262033 AJ262033 WWR196497 WMV196497 WCZ196497 VTD196497 VJH196497 UZL196497 UPP196497 UFT196497 TVX196497 TMB196497 TCF196497 SSJ196497 SIN196497 RYR196497 ROV196497 REZ196497 QVD196497 QLH196497 QBL196497 PRP196497 PHT196497 OXX196497 OOB196497 OEF196497 NUJ196497 NKN196497 NAR196497 MQV196497 MGZ196497 LXD196497 LNH196497 LDL196497 KTP196497 KJT196497 JZX196497 JQB196497 JGF196497 IWJ196497 IMN196497 ICR196497 HSV196497 HIZ196497 GZD196497 GPH196497 GFL196497 FVP196497 FLT196497 FBX196497 ESB196497 EIF196497 DYJ196497 DON196497 DER196497 CUV196497 CKZ196497 CBD196497 BRH196497 BHL196497 AXP196497 ANT196497 ADX196497 UB196497 KF196497 AJ196497 WWR130961 WMV130961 WCZ130961 VTD130961 VJH130961 UZL130961 UPP130961 UFT130961 TVX130961 TMB130961 TCF130961 SSJ130961 SIN130961 RYR130961 ROV130961 REZ130961 QVD130961 QLH130961 QBL130961 PRP130961 PHT130961 OXX130961 OOB130961 OEF130961 NUJ130961 NKN130961 NAR130961 MQV130961 MGZ130961 LXD130961 LNH130961 LDL130961 KTP130961 KJT130961 JZX130961 JQB130961 JGF130961 IWJ130961 IMN130961 ICR130961 HSV130961 HIZ130961 GZD130961 GPH130961 GFL130961 FVP130961 FLT130961 FBX130961 ESB130961 EIF130961 DYJ130961 DON130961 DER130961 CUV130961 CKZ130961 CBD130961 BRH130961 BHL130961 AXP130961 ANT130961 ADX130961 UB130961 KF130961 AJ130961 WWR65425 WMV65425 WCZ65425 VTD65425 VJH65425 UZL65425 UPP65425 UFT65425 TVX65425 TMB65425 TCF65425 SSJ65425 SIN65425 RYR65425 ROV65425 REZ65425 QVD65425 QLH65425 QBL65425 PRP65425 PHT65425 OXX65425 OOB65425 OEF65425 NUJ65425 NKN65425 NAR65425 MQV65425 MGZ65425 LXD65425 LNH65425 LDL65425 KTP65425 KJT65425 JZX65425 JQB65425 JGF65425 IWJ65425 IMN65425 ICR65425 HSV65425 HIZ65425 GZD65425 GPH65425 GFL65425 FVP65425 FLT65425 FBX65425 ESB65425 EIF65425 DYJ65425 DON65425 DER65425 CUV65425 CKZ65425 CBD65425 BRH65425 BHL65425 AXP65425 ANT65425 ADX65425 UB65425 KF65425 AJ65425 WWR32 WMV32 WCZ32 VTD32 VJH32 UZL32 UPP32 UFT32 TVX32 TMB32 TCF32 SSJ32 SIN32 RYR32 ROV32 REZ32 QVD32 QLH32 QBL32 PRP32 PHT32 OXX32 OOB32 OEF32 NUJ32 NKN32 NAR32 MQV32 MGZ32 LXD32 LNH32 LDL32 KTP32 KJT32 JZX32 JQB32 JGF32 IWJ32 IMN32 ICR32 HSV32 HIZ32 GZD32 GPH32 GFL32 FVP32 FLT32 FBX32 ESB32 EIF32 DYJ32 DON32 DER32 CUV32 CKZ32 CBD32 BRH32 BHL32 AXP32 ANT32 ADX32 UB32 KF32">
      <formula1>1</formula1>
    </dataValidation>
    <dataValidation type="whole" operator="equal" allowBlank="1" showInputMessage="1" showErrorMessage="1" errorTitle="El documento es normal" error="Valor no valido" prompt="El acuerdo de Ayuntamiento no menciona cantidad de votos y en su lugar dice por unanimidad, capturar 1 si se requiere seleccionar ésta opción." sqref="WWR982927 WMV982927 WCZ982927 VTD982927 VJH982927 UZL982927 UPP982927 UFT982927 TVX982927 TMB982927 TCF982927 SSJ982927 SIN982927 RYR982927 ROV982927 REZ982927 QVD982927 QLH982927 QBL982927 PRP982927 PHT982927 OXX982927 OOB982927 OEF982927 NUJ982927 NKN982927 NAR982927 MQV982927 MGZ982927 LXD982927 LNH982927 LDL982927 KTP982927 KJT982927 JZX982927 JQB982927 JGF982927 IWJ982927 IMN982927 ICR982927 HSV982927 HIZ982927 GZD982927 GPH982927 GFL982927 FVP982927 FLT982927 FBX982927 ESB982927 EIF982927 DYJ982927 DON982927 DER982927 CUV982927 CKZ982927 CBD982927 BRH982927 BHL982927 AXP982927 ANT982927 ADX982927 UB982927 KF982927 AJ982927 WWR917391 WMV917391 WCZ917391 VTD917391 VJH917391 UZL917391 UPP917391 UFT917391 TVX917391 TMB917391 TCF917391 SSJ917391 SIN917391 RYR917391 ROV917391 REZ917391 QVD917391 QLH917391 QBL917391 PRP917391 PHT917391 OXX917391 OOB917391 OEF917391 NUJ917391 NKN917391 NAR917391 MQV917391 MGZ917391 LXD917391 LNH917391 LDL917391 KTP917391 KJT917391 JZX917391 JQB917391 JGF917391 IWJ917391 IMN917391 ICR917391 HSV917391 HIZ917391 GZD917391 GPH917391 GFL917391 FVP917391 FLT917391 FBX917391 ESB917391 EIF917391 DYJ917391 DON917391 DER917391 CUV917391 CKZ917391 CBD917391 BRH917391 BHL917391 AXP917391 ANT917391 ADX917391 UB917391 KF917391 AJ917391 WWR851855 WMV851855 WCZ851855 VTD851855 VJH851855 UZL851855 UPP851855 UFT851855 TVX851855 TMB851855 TCF851855 SSJ851855 SIN851855 RYR851855 ROV851855 REZ851855 QVD851855 QLH851855 QBL851855 PRP851855 PHT851855 OXX851855 OOB851855 OEF851855 NUJ851855 NKN851855 NAR851855 MQV851855 MGZ851855 LXD851855 LNH851855 LDL851855 KTP851855 KJT851855 JZX851855 JQB851855 JGF851855 IWJ851855 IMN851855 ICR851855 HSV851855 HIZ851855 GZD851855 GPH851855 GFL851855 FVP851855 FLT851855 FBX851855 ESB851855 EIF851855 DYJ851855 DON851855 DER851855 CUV851855 CKZ851855 CBD851855 BRH851855 BHL851855 AXP851855 ANT851855 ADX851855 UB851855 KF851855 AJ851855 WWR786319 WMV786319 WCZ786319 VTD786319 VJH786319 UZL786319 UPP786319 UFT786319 TVX786319 TMB786319 TCF786319 SSJ786319 SIN786319 RYR786319 ROV786319 REZ786319 QVD786319 QLH786319 QBL786319 PRP786319 PHT786319 OXX786319 OOB786319 OEF786319 NUJ786319 NKN786319 NAR786319 MQV786319 MGZ786319 LXD786319 LNH786319 LDL786319 KTP786319 KJT786319 JZX786319 JQB786319 JGF786319 IWJ786319 IMN786319 ICR786319 HSV786319 HIZ786319 GZD786319 GPH786319 GFL786319 FVP786319 FLT786319 FBX786319 ESB786319 EIF786319 DYJ786319 DON786319 DER786319 CUV786319 CKZ786319 CBD786319 BRH786319 BHL786319 AXP786319 ANT786319 ADX786319 UB786319 KF786319 AJ786319 WWR720783 WMV720783 WCZ720783 VTD720783 VJH720783 UZL720783 UPP720783 UFT720783 TVX720783 TMB720783 TCF720783 SSJ720783 SIN720783 RYR720783 ROV720783 REZ720783 QVD720783 QLH720783 QBL720783 PRP720783 PHT720783 OXX720783 OOB720783 OEF720783 NUJ720783 NKN720783 NAR720783 MQV720783 MGZ720783 LXD720783 LNH720783 LDL720783 KTP720783 KJT720783 JZX720783 JQB720783 JGF720783 IWJ720783 IMN720783 ICR720783 HSV720783 HIZ720783 GZD720783 GPH720783 GFL720783 FVP720783 FLT720783 FBX720783 ESB720783 EIF720783 DYJ720783 DON720783 DER720783 CUV720783 CKZ720783 CBD720783 BRH720783 BHL720783 AXP720783 ANT720783 ADX720783 UB720783 KF720783 AJ720783 WWR655247 WMV655247 WCZ655247 VTD655247 VJH655247 UZL655247 UPP655247 UFT655247 TVX655247 TMB655247 TCF655247 SSJ655247 SIN655247 RYR655247 ROV655247 REZ655247 QVD655247 QLH655247 QBL655247 PRP655247 PHT655247 OXX655247 OOB655247 OEF655247 NUJ655247 NKN655247 NAR655247 MQV655247 MGZ655247 LXD655247 LNH655247 LDL655247 KTP655247 KJT655247 JZX655247 JQB655247 JGF655247 IWJ655247 IMN655247 ICR655247 HSV655247 HIZ655247 GZD655247 GPH655247 GFL655247 FVP655247 FLT655247 FBX655247 ESB655247 EIF655247 DYJ655247 DON655247 DER655247 CUV655247 CKZ655247 CBD655247 BRH655247 BHL655247 AXP655247 ANT655247 ADX655247 UB655247 KF655247 AJ655247 WWR589711 WMV589711 WCZ589711 VTD589711 VJH589711 UZL589711 UPP589711 UFT589711 TVX589711 TMB589711 TCF589711 SSJ589711 SIN589711 RYR589711 ROV589711 REZ589711 QVD589711 QLH589711 QBL589711 PRP589711 PHT589711 OXX589711 OOB589711 OEF589711 NUJ589711 NKN589711 NAR589711 MQV589711 MGZ589711 LXD589711 LNH589711 LDL589711 KTP589711 KJT589711 JZX589711 JQB589711 JGF589711 IWJ589711 IMN589711 ICR589711 HSV589711 HIZ589711 GZD589711 GPH589711 GFL589711 FVP589711 FLT589711 FBX589711 ESB589711 EIF589711 DYJ589711 DON589711 DER589711 CUV589711 CKZ589711 CBD589711 BRH589711 BHL589711 AXP589711 ANT589711 ADX589711 UB589711 KF589711 AJ589711 WWR524175 WMV524175 WCZ524175 VTD524175 VJH524175 UZL524175 UPP524175 UFT524175 TVX524175 TMB524175 TCF524175 SSJ524175 SIN524175 RYR524175 ROV524175 REZ524175 QVD524175 QLH524175 QBL524175 PRP524175 PHT524175 OXX524175 OOB524175 OEF524175 NUJ524175 NKN524175 NAR524175 MQV524175 MGZ524175 LXD524175 LNH524175 LDL524175 KTP524175 KJT524175 JZX524175 JQB524175 JGF524175 IWJ524175 IMN524175 ICR524175 HSV524175 HIZ524175 GZD524175 GPH524175 GFL524175 FVP524175 FLT524175 FBX524175 ESB524175 EIF524175 DYJ524175 DON524175 DER524175 CUV524175 CKZ524175 CBD524175 BRH524175 BHL524175 AXP524175 ANT524175 ADX524175 UB524175 KF524175 AJ524175 WWR458639 WMV458639 WCZ458639 VTD458639 VJH458639 UZL458639 UPP458639 UFT458639 TVX458639 TMB458639 TCF458639 SSJ458639 SIN458639 RYR458639 ROV458639 REZ458639 QVD458639 QLH458639 QBL458639 PRP458639 PHT458639 OXX458639 OOB458639 OEF458639 NUJ458639 NKN458639 NAR458639 MQV458639 MGZ458639 LXD458639 LNH458639 LDL458639 KTP458639 KJT458639 JZX458639 JQB458639 JGF458639 IWJ458639 IMN458639 ICR458639 HSV458639 HIZ458639 GZD458639 GPH458639 GFL458639 FVP458639 FLT458639 FBX458639 ESB458639 EIF458639 DYJ458639 DON458639 DER458639 CUV458639 CKZ458639 CBD458639 BRH458639 BHL458639 AXP458639 ANT458639 ADX458639 UB458639 KF458639 AJ458639 WWR393103 WMV393103 WCZ393103 VTD393103 VJH393103 UZL393103 UPP393103 UFT393103 TVX393103 TMB393103 TCF393103 SSJ393103 SIN393103 RYR393103 ROV393103 REZ393103 QVD393103 QLH393103 QBL393103 PRP393103 PHT393103 OXX393103 OOB393103 OEF393103 NUJ393103 NKN393103 NAR393103 MQV393103 MGZ393103 LXD393103 LNH393103 LDL393103 KTP393103 KJT393103 JZX393103 JQB393103 JGF393103 IWJ393103 IMN393103 ICR393103 HSV393103 HIZ393103 GZD393103 GPH393103 GFL393103 FVP393103 FLT393103 FBX393103 ESB393103 EIF393103 DYJ393103 DON393103 DER393103 CUV393103 CKZ393103 CBD393103 BRH393103 BHL393103 AXP393103 ANT393103 ADX393103 UB393103 KF393103 AJ393103 WWR327567 WMV327567 WCZ327567 VTD327567 VJH327567 UZL327567 UPP327567 UFT327567 TVX327567 TMB327567 TCF327567 SSJ327567 SIN327567 RYR327567 ROV327567 REZ327567 QVD327567 QLH327567 QBL327567 PRP327567 PHT327567 OXX327567 OOB327567 OEF327567 NUJ327567 NKN327567 NAR327567 MQV327567 MGZ327567 LXD327567 LNH327567 LDL327567 KTP327567 KJT327567 JZX327567 JQB327567 JGF327567 IWJ327567 IMN327567 ICR327567 HSV327567 HIZ327567 GZD327567 GPH327567 GFL327567 FVP327567 FLT327567 FBX327567 ESB327567 EIF327567 DYJ327567 DON327567 DER327567 CUV327567 CKZ327567 CBD327567 BRH327567 BHL327567 AXP327567 ANT327567 ADX327567 UB327567 KF327567 AJ327567 WWR262031 WMV262031 WCZ262031 VTD262031 VJH262031 UZL262031 UPP262031 UFT262031 TVX262031 TMB262031 TCF262031 SSJ262031 SIN262031 RYR262031 ROV262031 REZ262031 QVD262031 QLH262031 QBL262031 PRP262031 PHT262031 OXX262031 OOB262031 OEF262031 NUJ262031 NKN262031 NAR262031 MQV262031 MGZ262031 LXD262031 LNH262031 LDL262031 KTP262031 KJT262031 JZX262031 JQB262031 JGF262031 IWJ262031 IMN262031 ICR262031 HSV262031 HIZ262031 GZD262031 GPH262031 GFL262031 FVP262031 FLT262031 FBX262031 ESB262031 EIF262031 DYJ262031 DON262031 DER262031 CUV262031 CKZ262031 CBD262031 BRH262031 BHL262031 AXP262031 ANT262031 ADX262031 UB262031 KF262031 AJ262031 WWR196495 WMV196495 WCZ196495 VTD196495 VJH196495 UZL196495 UPP196495 UFT196495 TVX196495 TMB196495 TCF196495 SSJ196495 SIN196495 RYR196495 ROV196495 REZ196495 QVD196495 QLH196495 QBL196495 PRP196495 PHT196495 OXX196495 OOB196495 OEF196495 NUJ196495 NKN196495 NAR196495 MQV196495 MGZ196495 LXD196495 LNH196495 LDL196495 KTP196495 KJT196495 JZX196495 JQB196495 JGF196495 IWJ196495 IMN196495 ICR196495 HSV196495 HIZ196495 GZD196495 GPH196495 GFL196495 FVP196495 FLT196495 FBX196495 ESB196495 EIF196495 DYJ196495 DON196495 DER196495 CUV196495 CKZ196495 CBD196495 BRH196495 BHL196495 AXP196495 ANT196495 ADX196495 UB196495 KF196495 AJ196495 WWR130959 WMV130959 WCZ130959 VTD130959 VJH130959 UZL130959 UPP130959 UFT130959 TVX130959 TMB130959 TCF130959 SSJ130959 SIN130959 RYR130959 ROV130959 REZ130959 QVD130959 QLH130959 QBL130959 PRP130959 PHT130959 OXX130959 OOB130959 OEF130959 NUJ130959 NKN130959 NAR130959 MQV130959 MGZ130959 LXD130959 LNH130959 LDL130959 KTP130959 KJT130959 JZX130959 JQB130959 JGF130959 IWJ130959 IMN130959 ICR130959 HSV130959 HIZ130959 GZD130959 GPH130959 GFL130959 FVP130959 FLT130959 FBX130959 ESB130959 EIF130959 DYJ130959 DON130959 DER130959 CUV130959 CKZ130959 CBD130959 BRH130959 BHL130959 AXP130959 ANT130959 ADX130959 UB130959 KF130959 AJ130959 WWR65423 WMV65423 WCZ65423 VTD65423 VJH65423 UZL65423 UPP65423 UFT65423 TVX65423 TMB65423 TCF65423 SSJ65423 SIN65423 RYR65423 ROV65423 REZ65423 QVD65423 QLH65423 QBL65423 PRP65423 PHT65423 OXX65423 OOB65423 OEF65423 NUJ65423 NKN65423 NAR65423 MQV65423 MGZ65423 LXD65423 LNH65423 LDL65423 KTP65423 KJT65423 JZX65423 JQB65423 JGF65423 IWJ65423 IMN65423 ICR65423 HSV65423 HIZ65423 GZD65423 GPH65423 GFL65423 FVP65423 FLT65423 FBX65423 ESB65423 EIF65423 DYJ65423 DON65423 DER65423 CUV65423 CKZ65423 CBD65423 BRH65423 BHL65423 AXP65423 ANT65423 ADX65423 UB65423 KF65423 AJ65423 WWR30 WMV30 WCZ30 VTD30 VJH30 UZL30 UPP30 UFT30 TVX30 TMB30 TCF30 SSJ30 SIN30 RYR30 ROV30 REZ30 QVD30 QLH30 QBL30 PRP30 PHT30 OXX30 OOB30 OEF30 NUJ30 NKN30 NAR30 MQV30 MGZ30 LXD30 LNH30 LDL30 KTP30 KJT30 JZX30 JQB30 JGF30 IWJ30 IMN30 ICR30 HSV30 HIZ30 GZD30 GPH30 GFL30 FVP30 FLT30 FBX30 ESB30 EIF30 DYJ30 DON30 DER30 CUV30 CKZ30 CBD30 BRH30 BHL30 AXP30 ANT30 ADX30 UB30 KF30">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que se abstiene de votar, ingrearlo en éste campo." sqref="WWR982925:WWT982925 WMV982925:WMX982925 WCZ982925:WDB982925 VTD982925:VTF982925 VJH982925:VJJ982925 UZL982925:UZN982925 UPP982925:UPR982925 UFT982925:UFV982925 TVX982925:TVZ982925 TMB982925:TMD982925 TCF982925:TCH982925 SSJ982925:SSL982925 SIN982925:SIP982925 RYR982925:RYT982925 ROV982925:ROX982925 REZ982925:RFB982925 QVD982925:QVF982925 QLH982925:QLJ982925 QBL982925:QBN982925 PRP982925:PRR982925 PHT982925:PHV982925 OXX982925:OXZ982925 OOB982925:OOD982925 OEF982925:OEH982925 NUJ982925:NUL982925 NKN982925:NKP982925 NAR982925:NAT982925 MQV982925:MQX982925 MGZ982925:MHB982925 LXD982925:LXF982925 LNH982925:LNJ982925 LDL982925:LDN982925 KTP982925:KTR982925 KJT982925:KJV982925 JZX982925:JZZ982925 JQB982925:JQD982925 JGF982925:JGH982925 IWJ982925:IWL982925 IMN982925:IMP982925 ICR982925:ICT982925 HSV982925:HSX982925 HIZ982925:HJB982925 GZD982925:GZF982925 GPH982925:GPJ982925 GFL982925:GFN982925 FVP982925:FVR982925 FLT982925:FLV982925 FBX982925:FBZ982925 ESB982925:ESD982925 EIF982925:EIH982925 DYJ982925:DYL982925 DON982925:DOP982925 DER982925:DET982925 CUV982925:CUX982925 CKZ982925:CLB982925 CBD982925:CBF982925 BRH982925:BRJ982925 BHL982925:BHN982925 AXP982925:AXR982925 ANT982925:ANV982925 ADX982925:ADZ982925 UB982925:UD982925 KF982925:KH982925 AJ982925:AL982925 WWR917389:WWT917389 WMV917389:WMX917389 WCZ917389:WDB917389 VTD917389:VTF917389 VJH917389:VJJ917389 UZL917389:UZN917389 UPP917389:UPR917389 UFT917389:UFV917389 TVX917389:TVZ917389 TMB917389:TMD917389 TCF917389:TCH917389 SSJ917389:SSL917389 SIN917389:SIP917389 RYR917389:RYT917389 ROV917389:ROX917389 REZ917389:RFB917389 QVD917389:QVF917389 QLH917389:QLJ917389 QBL917389:QBN917389 PRP917389:PRR917389 PHT917389:PHV917389 OXX917389:OXZ917389 OOB917389:OOD917389 OEF917389:OEH917389 NUJ917389:NUL917389 NKN917389:NKP917389 NAR917389:NAT917389 MQV917389:MQX917389 MGZ917389:MHB917389 LXD917389:LXF917389 LNH917389:LNJ917389 LDL917389:LDN917389 KTP917389:KTR917389 KJT917389:KJV917389 JZX917389:JZZ917389 JQB917389:JQD917389 JGF917389:JGH917389 IWJ917389:IWL917389 IMN917389:IMP917389 ICR917389:ICT917389 HSV917389:HSX917389 HIZ917389:HJB917389 GZD917389:GZF917389 GPH917389:GPJ917389 GFL917389:GFN917389 FVP917389:FVR917389 FLT917389:FLV917389 FBX917389:FBZ917389 ESB917389:ESD917389 EIF917389:EIH917389 DYJ917389:DYL917389 DON917389:DOP917389 DER917389:DET917389 CUV917389:CUX917389 CKZ917389:CLB917389 CBD917389:CBF917389 BRH917389:BRJ917389 BHL917389:BHN917389 AXP917389:AXR917389 ANT917389:ANV917389 ADX917389:ADZ917389 UB917389:UD917389 KF917389:KH917389 AJ917389:AL917389 WWR851853:WWT851853 WMV851853:WMX851853 WCZ851853:WDB851853 VTD851853:VTF851853 VJH851853:VJJ851853 UZL851853:UZN851853 UPP851853:UPR851853 UFT851853:UFV851853 TVX851853:TVZ851853 TMB851853:TMD851853 TCF851853:TCH851853 SSJ851853:SSL851853 SIN851853:SIP851853 RYR851853:RYT851853 ROV851853:ROX851853 REZ851853:RFB851853 QVD851853:QVF851853 QLH851853:QLJ851853 QBL851853:QBN851853 PRP851853:PRR851853 PHT851853:PHV851853 OXX851853:OXZ851853 OOB851853:OOD851853 OEF851853:OEH851853 NUJ851853:NUL851853 NKN851853:NKP851853 NAR851853:NAT851853 MQV851853:MQX851853 MGZ851853:MHB851853 LXD851853:LXF851853 LNH851853:LNJ851853 LDL851853:LDN851853 KTP851853:KTR851853 KJT851853:KJV851853 JZX851853:JZZ851853 JQB851853:JQD851853 JGF851853:JGH851853 IWJ851853:IWL851853 IMN851853:IMP851853 ICR851853:ICT851853 HSV851853:HSX851853 HIZ851853:HJB851853 GZD851853:GZF851853 GPH851853:GPJ851853 GFL851853:GFN851853 FVP851853:FVR851853 FLT851853:FLV851853 FBX851853:FBZ851853 ESB851853:ESD851853 EIF851853:EIH851853 DYJ851853:DYL851853 DON851853:DOP851853 DER851853:DET851853 CUV851853:CUX851853 CKZ851853:CLB851853 CBD851853:CBF851853 BRH851853:BRJ851853 BHL851853:BHN851853 AXP851853:AXR851853 ANT851853:ANV851853 ADX851853:ADZ851853 UB851853:UD851853 KF851853:KH851853 AJ851853:AL851853 WWR786317:WWT786317 WMV786317:WMX786317 WCZ786317:WDB786317 VTD786317:VTF786317 VJH786317:VJJ786317 UZL786317:UZN786317 UPP786317:UPR786317 UFT786317:UFV786317 TVX786317:TVZ786317 TMB786317:TMD786317 TCF786317:TCH786317 SSJ786317:SSL786317 SIN786317:SIP786317 RYR786317:RYT786317 ROV786317:ROX786317 REZ786317:RFB786317 QVD786317:QVF786317 QLH786317:QLJ786317 QBL786317:QBN786317 PRP786317:PRR786317 PHT786317:PHV786317 OXX786317:OXZ786317 OOB786317:OOD786317 OEF786317:OEH786317 NUJ786317:NUL786317 NKN786317:NKP786317 NAR786317:NAT786317 MQV786317:MQX786317 MGZ786317:MHB786317 LXD786317:LXF786317 LNH786317:LNJ786317 LDL786317:LDN786317 KTP786317:KTR786317 KJT786317:KJV786317 JZX786317:JZZ786317 JQB786317:JQD786317 JGF786317:JGH786317 IWJ786317:IWL786317 IMN786317:IMP786317 ICR786317:ICT786317 HSV786317:HSX786317 HIZ786317:HJB786317 GZD786317:GZF786317 GPH786317:GPJ786317 GFL786317:GFN786317 FVP786317:FVR786317 FLT786317:FLV786317 FBX786317:FBZ786317 ESB786317:ESD786317 EIF786317:EIH786317 DYJ786317:DYL786317 DON786317:DOP786317 DER786317:DET786317 CUV786317:CUX786317 CKZ786317:CLB786317 CBD786317:CBF786317 BRH786317:BRJ786317 BHL786317:BHN786317 AXP786317:AXR786317 ANT786317:ANV786317 ADX786317:ADZ786317 UB786317:UD786317 KF786317:KH786317 AJ786317:AL786317 WWR720781:WWT720781 WMV720781:WMX720781 WCZ720781:WDB720781 VTD720781:VTF720781 VJH720781:VJJ720781 UZL720781:UZN720781 UPP720781:UPR720781 UFT720781:UFV720781 TVX720781:TVZ720781 TMB720781:TMD720781 TCF720781:TCH720781 SSJ720781:SSL720781 SIN720781:SIP720781 RYR720781:RYT720781 ROV720781:ROX720781 REZ720781:RFB720781 QVD720781:QVF720781 QLH720781:QLJ720781 QBL720781:QBN720781 PRP720781:PRR720781 PHT720781:PHV720781 OXX720781:OXZ720781 OOB720781:OOD720781 OEF720781:OEH720781 NUJ720781:NUL720781 NKN720781:NKP720781 NAR720781:NAT720781 MQV720781:MQX720781 MGZ720781:MHB720781 LXD720781:LXF720781 LNH720781:LNJ720781 LDL720781:LDN720781 KTP720781:KTR720781 KJT720781:KJV720781 JZX720781:JZZ720781 JQB720781:JQD720781 JGF720781:JGH720781 IWJ720781:IWL720781 IMN720781:IMP720781 ICR720781:ICT720781 HSV720781:HSX720781 HIZ720781:HJB720781 GZD720781:GZF720781 GPH720781:GPJ720781 GFL720781:GFN720781 FVP720781:FVR720781 FLT720781:FLV720781 FBX720781:FBZ720781 ESB720781:ESD720781 EIF720781:EIH720781 DYJ720781:DYL720781 DON720781:DOP720781 DER720781:DET720781 CUV720781:CUX720781 CKZ720781:CLB720781 CBD720781:CBF720781 BRH720781:BRJ720781 BHL720781:BHN720781 AXP720781:AXR720781 ANT720781:ANV720781 ADX720781:ADZ720781 UB720781:UD720781 KF720781:KH720781 AJ720781:AL720781 WWR655245:WWT655245 WMV655245:WMX655245 WCZ655245:WDB655245 VTD655245:VTF655245 VJH655245:VJJ655245 UZL655245:UZN655245 UPP655245:UPR655245 UFT655245:UFV655245 TVX655245:TVZ655245 TMB655245:TMD655245 TCF655245:TCH655245 SSJ655245:SSL655245 SIN655245:SIP655245 RYR655245:RYT655245 ROV655245:ROX655245 REZ655245:RFB655245 QVD655245:QVF655245 QLH655245:QLJ655245 QBL655245:QBN655245 PRP655245:PRR655245 PHT655245:PHV655245 OXX655245:OXZ655245 OOB655245:OOD655245 OEF655245:OEH655245 NUJ655245:NUL655245 NKN655245:NKP655245 NAR655245:NAT655245 MQV655245:MQX655245 MGZ655245:MHB655245 LXD655245:LXF655245 LNH655245:LNJ655245 LDL655245:LDN655245 KTP655245:KTR655245 KJT655245:KJV655245 JZX655245:JZZ655245 JQB655245:JQD655245 JGF655245:JGH655245 IWJ655245:IWL655245 IMN655245:IMP655245 ICR655245:ICT655245 HSV655245:HSX655245 HIZ655245:HJB655245 GZD655245:GZF655245 GPH655245:GPJ655245 GFL655245:GFN655245 FVP655245:FVR655245 FLT655245:FLV655245 FBX655245:FBZ655245 ESB655245:ESD655245 EIF655245:EIH655245 DYJ655245:DYL655245 DON655245:DOP655245 DER655245:DET655245 CUV655245:CUX655245 CKZ655245:CLB655245 CBD655245:CBF655245 BRH655245:BRJ655245 BHL655245:BHN655245 AXP655245:AXR655245 ANT655245:ANV655245 ADX655245:ADZ655245 UB655245:UD655245 KF655245:KH655245 AJ655245:AL655245 WWR589709:WWT589709 WMV589709:WMX589709 WCZ589709:WDB589709 VTD589709:VTF589709 VJH589709:VJJ589709 UZL589709:UZN589709 UPP589709:UPR589709 UFT589709:UFV589709 TVX589709:TVZ589709 TMB589709:TMD589709 TCF589709:TCH589709 SSJ589709:SSL589709 SIN589709:SIP589709 RYR589709:RYT589709 ROV589709:ROX589709 REZ589709:RFB589709 QVD589709:QVF589709 QLH589709:QLJ589709 QBL589709:QBN589709 PRP589709:PRR589709 PHT589709:PHV589709 OXX589709:OXZ589709 OOB589709:OOD589709 OEF589709:OEH589709 NUJ589709:NUL589709 NKN589709:NKP589709 NAR589709:NAT589709 MQV589709:MQX589709 MGZ589709:MHB589709 LXD589709:LXF589709 LNH589709:LNJ589709 LDL589709:LDN589709 KTP589709:KTR589709 KJT589709:KJV589709 JZX589709:JZZ589709 JQB589709:JQD589709 JGF589709:JGH589709 IWJ589709:IWL589709 IMN589709:IMP589709 ICR589709:ICT589709 HSV589709:HSX589709 HIZ589709:HJB589709 GZD589709:GZF589709 GPH589709:GPJ589709 GFL589709:GFN589709 FVP589709:FVR589709 FLT589709:FLV589709 FBX589709:FBZ589709 ESB589709:ESD589709 EIF589709:EIH589709 DYJ589709:DYL589709 DON589709:DOP589709 DER589709:DET589709 CUV589709:CUX589709 CKZ589709:CLB589709 CBD589709:CBF589709 BRH589709:BRJ589709 BHL589709:BHN589709 AXP589709:AXR589709 ANT589709:ANV589709 ADX589709:ADZ589709 UB589709:UD589709 KF589709:KH589709 AJ589709:AL589709 WWR524173:WWT524173 WMV524173:WMX524173 WCZ524173:WDB524173 VTD524173:VTF524173 VJH524173:VJJ524173 UZL524173:UZN524173 UPP524173:UPR524173 UFT524173:UFV524173 TVX524173:TVZ524173 TMB524173:TMD524173 TCF524173:TCH524173 SSJ524173:SSL524173 SIN524173:SIP524173 RYR524173:RYT524173 ROV524173:ROX524173 REZ524173:RFB524173 QVD524173:QVF524173 QLH524173:QLJ524173 QBL524173:QBN524173 PRP524173:PRR524173 PHT524173:PHV524173 OXX524173:OXZ524173 OOB524173:OOD524173 OEF524173:OEH524173 NUJ524173:NUL524173 NKN524173:NKP524173 NAR524173:NAT524173 MQV524173:MQX524173 MGZ524173:MHB524173 LXD524173:LXF524173 LNH524173:LNJ524173 LDL524173:LDN524173 KTP524173:KTR524173 KJT524173:KJV524173 JZX524173:JZZ524173 JQB524173:JQD524173 JGF524173:JGH524173 IWJ524173:IWL524173 IMN524173:IMP524173 ICR524173:ICT524173 HSV524173:HSX524173 HIZ524173:HJB524173 GZD524173:GZF524173 GPH524173:GPJ524173 GFL524173:GFN524173 FVP524173:FVR524173 FLT524173:FLV524173 FBX524173:FBZ524173 ESB524173:ESD524173 EIF524173:EIH524173 DYJ524173:DYL524173 DON524173:DOP524173 DER524173:DET524173 CUV524173:CUX524173 CKZ524173:CLB524173 CBD524173:CBF524173 BRH524173:BRJ524173 BHL524173:BHN524173 AXP524173:AXR524173 ANT524173:ANV524173 ADX524173:ADZ524173 UB524173:UD524173 KF524173:KH524173 AJ524173:AL524173 WWR458637:WWT458637 WMV458637:WMX458637 WCZ458637:WDB458637 VTD458637:VTF458637 VJH458637:VJJ458637 UZL458637:UZN458637 UPP458637:UPR458637 UFT458637:UFV458637 TVX458637:TVZ458637 TMB458637:TMD458637 TCF458637:TCH458637 SSJ458637:SSL458637 SIN458637:SIP458637 RYR458637:RYT458637 ROV458637:ROX458637 REZ458637:RFB458637 QVD458637:QVF458637 QLH458637:QLJ458637 QBL458637:QBN458637 PRP458637:PRR458637 PHT458637:PHV458637 OXX458637:OXZ458637 OOB458637:OOD458637 OEF458637:OEH458637 NUJ458637:NUL458637 NKN458637:NKP458637 NAR458637:NAT458637 MQV458637:MQX458637 MGZ458637:MHB458637 LXD458637:LXF458637 LNH458637:LNJ458637 LDL458637:LDN458637 KTP458637:KTR458637 KJT458637:KJV458637 JZX458637:JZZ458637 JQB458637:JQD458637 JGF458637:JGH458637 IWJ458637:IWL458637 IMN458637:IMP458637 ICR458637:ICT458637 HSV458637:HSX458637 HIZ458637:HJB458637 GZD458637:GZF458637 GPH458637:GPJ458637 GFL458637:GFN458637 FVP458637:FVR458637 FLT458637:FLV458637 FBX458637:FBZ458637 ESB458637:ESD458637 EIF458637:EIH458637 DYJ458637:DYL458637 DON458637:DOP458637 DER458637:DET458637 CUV458637:CUX458637 CKZ458637:CLB458637 CBD458637:CBF458637 BRH458637:BRJ458637 BHL458637:BHN458637 AXP458637:AXR458637 ANT458637:ANV458637 ADX458637:ADZ458637 UB458637:UD458637 KF458637:KH458637 AJ458637:AL458637 WWR393101:WWT393101 WMV393101:WMX393101 WCZ393101:WDB393101 VTD393101:VTF393101 VJH393101:VJJ393101 UZL393101:UZN393101 UPP393101:UPR393101 UFT393101:UFV393101 TVX393101:TVZ393101 TMB393101:TMD393101 TCF393101:TCH393101 SSJ393101:SSL393101 SIN393101:SIP393101 RYR393101:RYT393101 ROV393101:ROX393101 REZ393101:RFB393101 QVD393101:QVF393101 QLH393101:QLJ393101 QBL393101:QBN393101 PRP393101:PRR393101 PHT393101:PHV393101 OXX393101:OXZ393101 OOB393101:OOD393101 OEF393101:OEH393101 NUJ393101:NUL393101 NKN393101:NKP393101 NAR393101:NAT393101 MQV393101:MQX393101 MGZ393101:MHB393101 LXD393101:LXF393101 LNH393101:LNJ393101 LDL393101:LDN393101 KTP393101:KTR393101 KJT393101:KJV393101 JZX393101:JZZ393101 JQB393101:JQD393101 JGF393101:JGH393101 IWJ393101:IWL393101 IMN393101:IMP393101 ICR393101:ICT393101 HSV393101:HSX393101 HIZ393101:HJB393101 GZD393101:GZF393101 GPH393101:GPJ393101 GFL393101:GFN393101 FVP393101:FVR393101 FLT393101:FLV393101 FBX393101:FBZ393101 ESB393101:ESD393101 EIF393101:EIH393101 DYJ393101:DYL393101 DON393101:DOP393101 DER393101:DET393101 CUV393101:CUX393101 CKZ393101:CLB393101 CBD393101:CBF393101 BRH393101:BRJ393101 BHL393101:BHN393101 AXP393101:AXR393101 ANT393101:ANV393101 ADX393101:ADZ393101 UB393101:UD393101 KF393101:KH393101 AJ393101:AL393101 WWR327565:WWT327565 WMV327565:WMX327565 WCZ327565:WDB327565 VTD327565:VTF327565 VJH327565:VJJ327565 UZL327565:UZN327565 UPP327565:UPR327565 UFT327565:UFV327565 TVX327565:TVZ327565 TMB327565:TMD327565 TCF327565:TCH327565 SSJ327565:SSL327565 SIN327565:SIP327565 RYR327565:RYT327565 ROV327565:ROX327565 REZ327565:RFB327565 QVD327565:QVF327565 QLH327565:QLJ327565 QBL327565:QBN327565 PRP327565:PRR327565 PHT327565:PHV327565 OXX327565:OXZ327565 OOB327565:OOD327565 OEF327565:OEH327565 NUJ327565:NUL327565 NKN327565:NKP327565 NAR327565:NAT327565 MQV327565:MQX327565 MGZ327565:MHB327565 LXD327565:LXF327565 LNH327565:LNJ327565 LDL327565:LDN327565 KTP327565:KTR327565 KJT327565:KJV327565 JZX327565:JZZ327565 JQB327565:JQD327565 JGF327565:JGH327565 IWJ327565:IWL327565 IMN327565:IMP327565 ICR327565:ICT327565 HSV327565:HSX327565 HIZ327565:HJB327565 GZD327565:GZF327565 GPH327565:GPJ327565 GFL327565:GFN327565 FVP327565:FVR327565 FLT327565:FLV327565 FBX327565:FBZ327565 ESB327565:ESD327565 EIF327565:EIH327565 DYJ327565:DYL327565 DON327565:DOP327565 DER327565:DET327565 CUV327565:CUX327565 CKZ327565:CLB327565 CBD327565:CBF327565 BRH327565:BRJ327565 BHL327565:BHN327565 AXP327565:AXR327565 ANT327565:ANV327565 ADX327565:ADZ327565 UB327565:UD327565 KF327565:KH327565 AJ327565:AL327565 WWR262029:WWT262029 WMV262029:WMX262029 WCZ262029:WDB262029 VTD262029:VTF262029 VJH262029:VJJ262029 UZL262029:UZN262029 UPP262029:UPR262029 UFT262029:UFV262029 TVX262029:TVZ262029 TMB262029:TMD262029 TCF262029:TCH262029 SSJ262029:SSL262029 SIN262029:SIP262029 RYR262029:RYT262029 ROV262029:ROX262029 REZ262029:RFB262029 QVD262029:QVF262029 QLH262029:QLJ262029 QBL262029:QBN262029 PRP262029:PRR262029 PHT262029:PHV262029 OXX262029:OXZ262029 OOB262029:OOD262029 OEF262029:OEH262029 NUJ262029:NUL262029 NKN262029:NKP262029 NAR262029:NAT262029 MQV262029:MQX262029 MGZ262029:MHB262029 LXD262029:LXF262029 LNH262029:LNJ262029 LDL262029:LDN262029 KTP262029:KTR262029 KJT262029:KJV262029 JZX262029:JZZ262029 JQB262029:JQD262029 JGF262029:JGH262029 IWJ262029:IWL262029 IMN262029:IMP262029 ICR262029:ICT262029 HSV262029:HSX262029 HIZ262029:HJB262029 GZD262029:GZF262029 GPH262029:GPJ262029 GFL262029:GFN262029 FVP262029:FVR262029 FLT262029:FLV262029 FBX262029:FBZ262029 ESB262029:ESD262029 EIF262029:EIH262029 DYJ262029:DYL262029 DON262029:DOP262029 DER262029:DET262029 CUV262029:CUX262029 CKZ262029:CLB262029 CBD262029:CBF262029 BRH262029:BRJ262029 BHL262029:BHN262029 AXP262029:AXR262029 ANT262029:ANV262029 ADX262029:ADZ262029 UB262029:UD262029 KF262029:KH262029 AJ262029:AL262029 WWR196493:WWT196493 WMV196493:WMX196493 WCZ196493:WDB196493 VTD196493:VTF196493 VJH196493:VJJ196493 UZL196493:UZN196493 UPP196493:UPR196493 UFT196493:UFV196493 TVX196493:TVZ196493 TMB196493:TMD196493 TCF196493:TCH196493 SSJ196493:SSL196493 SIN196493:SIP196493 RYR196493:RYT196493 ROV196493:ROX196493 REZ196493:RFB196493 QVD196493:QVF196493 QLH196493:QLJ196493 QBL196493:QBN196493 PRP196493:PRR196493 PHT196493:PHV196493 OXX196493:OXZ196493 OOB196493:OOD196493 OEF196493:OEH196493 NUJ196493:NUL196493 NKN196493:NKP196493 NAR196493:NAT196493 MQV196493:MQX196493 MGZ196493:MHB196493 LXD196493:LXF196493 LNH196493:LNJ196493 LDL196493:LDN196493 KTP196493:KTR196493 KJT196493:KJV196493 JZX196493:JZZ196493 JQB196493:JQD196493 JGF196493:JGH196493 IWJ196493:IWL196493 IMN196493:IMP196493 ICR196493:ICT196493 HSV196493:HSX196493 HIZ196493:HJB196493 GZD196493:GZF196493 GPH196493:GPJ196493 GFL196493:GFN196493 FVP196493:FVR196493 FLT196493:FLV196493 FBX196493:FBZ196493 ESB196493:ESD196493 EIF196493:EIH196493 DYJ196493:DYL196493 DON196493:DOP196493 DER196493:DET196493 CUV196493:CUX196493 CKZ196493:CLB196493 CBD196493:CBF196493 BRH196493:BRJ196493 BHL196493:BHN196493 AXP196493:AXR196493 ANT196493:ANV196493 ADX196493:ADZ196493 UB196493:UD196493 KF196493:KH196493 AJ196493:AL196493 WWR130957:WWT130957 WMV130957:WMX130957 WCZ130957:WDB130957 VTD130957:VTF130957 VJH130957:VJJ130957 UZL130957:UZN130957 UPP130957:UPR130957 UFT130957:UFV130957 TVX130957:TVZ130957 TMB130957:TMD130957 TCF130957:TCH130957 SSJ130957:SSL130957 SIN130957:SIP130957 RYR130957:RYT130957 ROV130957:ROX130957 REZ130957:RFB130957 QVD130957:QVF130957 QLH130957:QLJ130957 QBL130957:QBN130957 PRP130957:PRR130957 PHT130957:PHV130957 OXX130957:OXZ130957 OOB130957:OOD130957 OEF130957:OEH130957 NUJ130957:NUL130957 NKN130957:NKP130957 NAR130957:NAT130957 MQV130957:MQX130957 MGZ130957:MHB130957 LXD130957:LXF130957 LNH130957:LNJ130957 LDL130957:LDN130957 KTP130957:KTR130957 KJT130957:KJV130957 JZX130957:JZZ130957 JQB130957:JQD130957 JGF130957:JGH130957 IWJ130957:IWL130957 IMN130957:IMP130957 ICR130957:ICT130957 HSV130957:HSX130957 HIZ130957:HJB130957 GZD130957:GZF130957 GPH130957:GPJ130957 GFL130957:GFN130957 FVP130957:FVR130957 FLT130957:FLV130957 FBX130957:FBZ130957 ESB130957:ESD130957 EIF130957:EIH130957 DYJ130957:DYL130957 DON130957:DOP130957 DER130957:DET130957 CUV130957:CUX130957 CKZ130957:CLB130957 CBD130957:CBF130957 BRH130957:BRJ130957 BHL130957:BHN130957 AXP130957:AXR130957 ANT130957:ANV130957 ADX130957:ADZ130957 UB130957:UD130957 KF130957:KH130957 AJ130957:AL130957 WWR65421:WWT65421 WMV65421:WMX65421 WCZ65421:WDB65421 VTD65421:VTF65421 VJH65421:VJJ65421 UZL65421:UZN65421 UPP65421:UPR65421 UFT65421:UFV65421 TVX65421:TVZ65421 TMB65421:TMD65421 TCF65421:TCH65421 SSJ65421:SSL65421 SIN65421:SIP65421 RYR65421:RYT65421 ROV65421:ROX65421 REZ65421:RFB65421 QVD65421:QVF65421 QLH65421:QLJ65421 QBL65421:QBN65421 PRP65421:PRR65421 PHT65421:PHV65421 OXX65421:OXZ65421 OOB65421:OOD65421 OEF65421:OEH65421 NUJ65421:NUL65421 NKN65421:NKP65421 NAR65421:NAT65421 MQV65421:MQX65421 MGZ65421:MHB65421 LXD65421:LXF65421 LNH65421:LNJ65421 LDL65421:LDN65421 KTP65421:KTR65421 KJT65421:KJV65421 JZX65421:JZZ65421 JQB65421:JQD65421 JGF65421:JGH65421 IWJ65421:IWL65421 IMN65421:IMP65421 ICR65421:ICT65421 HSV65421:HSX65421 HIZ65421:HJB65421 GZD65421:GZF65421 GPH65421:GPJ65421 GFL65421:GFN65421 FVP65421:FVR65421 FLT65421:FLV65421 FBX65421:FBZ65421 ESB65421:ESD65421 EIF65421:EIH65421 DYJ65421:DYL65421 DON65421:DOP65421 DER65421:DET65421 CUV65421:CUX65421 CKZ65421:CLB65421 CBD65421:CBF65421 BRH65421:BRJ65421 BHL65421:BHN65421 AXP65421:AXR65421 ANT65421:ANV65421 ADX65421:ADZ65421 UB65421:UD65421 KF65421:KH65421 AJ65421:AL65421 WWR28:WWT28 WMV28:WMX28 WCZ28:WDB28 VTD28:VTF28 VJH28:VJJ28 UZL28:UZN28 UPP28:UPR28 UFT28:UFV28 TVX28:TVZ28 TMB28:TMD28 TCF28:TCH28 SSJ28:SSL28 SIN28:SIP28 RYR28:RYT28 ROV28:ROX28 REZ28:RFB28 QVD28:QVF28 QLH28:QLJ28 QBL28:QBN28 PRP28:PRR28 PHT28:PHV28 OXX28:OXZ28 OOB28:OOD28 OEF28:OEH28 NUJ28:NUL28 NKN28:NKP28 NAR28:NAT28 MQV28:MQX28 MGZ28:MHB28 LXD28:LXF28 LNH28:LNJ28 LDL28:LDN28 KTP28:KTR28 KJT28:KJV28 JZX28:JZZ28 JQB28:JQD28 JGF28:JGH28 IWJ28:IWL28 IMN28:IMP28 ICR28:ICT28 HSV28:HSX28 HIZ28:HJB28 GZD28:GZF28 GPH28:GPJ28 GFL28:GFN28 FVP28:FVR28 FLT28:FLV28 FBX28:FBZ28 ESB28:ESD28 EIF28:EIH28 DYJ28:DYL28 DON28:DOP28 DER28:DET28 CUV28:CUX28 CKZ28:CLB28 CBD28:CBF28 BRH28:BRJ28 BHL28:BHN28 AXP28:AXR28 ANT28:ANV28 ADX28:ADZ28 UB28:UD28 KF28:KH28">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en contra, ingrearlo en éste campo." sqref="WWR982923:WWT982923 WMV982923:WMX982923 WCZ982923:WDB982923 VTD982923:VTF982923 VJH982923:VJJ982923 UZL982923:UZN982923 UPP982923:UPR982923 UFT982923:UFV982923 TVX982923:TVZ982923 TMB982923:TMD982923 TCF982923:TCH982923 SSJ982923:SSL982923 SIN982923:SIP982923 RYR982923:RYT982923 ROV982923:ROX982923 REZ982923:RFB982923 QVD982923:QVF982923 QLH982923:QLJ982923 QBL982923:QBN982923 PRP982923:PRR982923 PHT982923:PHV982923 OXX982923:OXZ982923 OOB982923:OOD982923 OEF982923:OEH982923 NUJ982923:NUL982923 NKN982923:NKP982923 NAR982923:NAT982923 MQV982923:MQX982923 MGZ982923:MHB982923 LXD982923:LXF982923 LNH982923:LNJ982923 LDL982923:LDN982923 KTP982923:KTR982923 KJT982923:KJV982923 JZX982923:JZZ982923 JQB982923:JQD982923 JGF982923:JGH982923 IWJ982923:IWL982923 IMN982923:IMP982923 ICR982923:ICT982923 HSV982923:HSX982923 HIZ982923:HJB982923 GZD982923:GZF982923 GPH982923:GPJ982923 GFL982923:GFN982923 FVP982923:FVR982923 FLT982923:FLV982923 FBX982923:FBZ982923 ESB982923:ESD982923 EIF982923:EIH982923 DYJ982923:DYL982923 DON982923:DOP982923 DER982923:DET982923 CUV982923:CUX982923 CKZ982923:CLB982923 CBD982923:CBF982923 BRH982923:BRJ982923 BHL982923:BHN982923 AXP982923:AXR982923 ANT982923:ANV982923 ADX982923:ADZ982923 UB982923:UD982923 KF982923:KH982923 AJ982923:AL982923 WWR917387:WWT917387 WMV917387:WMX917387 WCZ917387:WDB917387 VTD917387:VTF917387 VJH917387:VJJ917387 UZL917387:UZN917387 UPP917387:UPR917387 UFT917387:UFV917387 TVX917387:TVZ917387 TMB917387:TMD917387 TCF917387:TCH917387 SSJ917387:SSL917387 SIN917387:SIP917387 RYR917387:RYT917387 ROV917387:ROX917387 REZ917387:RFB917387 QVD917387:QVF917387 QLH917387:QLJ917387 QBL917387:QBN917387 PRP917387:PRR917387 PHT917387:PHV917387 OXX917387:OXZ917387 OOB917387:OOD917387 OEF917387:OEH917387 NUJ917387:NUL917387 NKN917387:NKP917387 NAR917387:NAT917387 MQV917387:MQX917387 MGZ917387:MHB917387 LXD917387:LXF917387 LNH917387:LNJ917387 LDL917387:LDN917387 KTP917387:KTR917387 KJT917387:KJV917387 JZX917387:JZZ917387 JQB917387:JQD917387 JGF917387:JGH917387 IWJ917387:IWL917387 IMN917387:IMP917387 ICR917387:ICT917387 HSV917387:HSX917387 HIZ917387:HJB917387 GZD917387:GZF917387 GPH917387:GPJ917387 GFL917387:GFN917387 FVP917387:FVR917387 FLT917387:FLV917387 FBX917387:FBZ917387 ESB917387:ESD917387 EIF917387:EIH917387 DYJ917387:DYL917387 DON917387:DOP917387 DER917387:DET917387 CUV917387:CUX917387 CKZ917387:CLB917387 CBD917387:CBF917387 BRH917387:BRJ917387 BHL917387:BHN917387 AXP917387:AXR917387 ANT917387:ANV917387 ADX917387:ADZ917387 UB917387:UD917387 KF917387:KH917387 AJ917387:AL917387 WWR851851:WWT851851 WMV851851:WMX851851 WCZ851851:WDB851851 VTD851851:VTF851851 VJH851851:VJJ851851 UZL851851:UZN851851 UPP851851:UPR851851 UFT851851:UFV851851 TVX851851:TVZ851851 TMB851851:TMD851851 TCF851851:TCH851851 SSJ851851:SSL851851 SIN851851:SIP851851 RYR851851:RYT851851 ROV851851:ROX851851 REZ851851:RFB851851 QVD851851:QVF851851 QLH851851:QLJ851851 QBL851851:QBN851851 PRP851851:PRR851851 PHT851851:PHV851851 OXX851851:OXZ851851 OOB851851:OOD851851 OEF851851:OEH851851 NUJ851851:NUL851851 NKN851851:NKP851851 NAR851851:NAT851851 MQV851851:MQX851851 MGZ851851:MHB851851 LXD851851:LXF851851 LNH851851:LNJ851851 LDL851851:LDN851851 KTP851851:KTR851851 KJT851851:KJV851851 JZX851851:JZZ851851 JQB851851:JQD851851 JGF851851:JGH851851 IWJ851851:IWL851851 IMN851851:IMP851851 ICR851851:ICT851851 HSV851851:HSX851851 HIZ851851:HJB851851 GZD851851:GZF851851 GPH851851:GPJ851851 GFL851851:GFN851851 FVP851851:FVR851851 FLT851851:FLV851851 FBX851851:FBZ851851 ESB851851:ESD851851 EIF851851:EIH851851 DYJ851851:DYL851851 DON851851:DOP851851 DER851851:DET851851 CUV851851:CUX851851 CKZ851851:CLB851851 CBD851851:CBF851851 BRH851851:BRJ851851 BHL851851:BHN851851 AXP851851:AXR851851 ANT851851:ANV851851 ADX851851:ADZ851851 UB851851:UD851851 KF851851:KH851851 AJ851851:AL851851 WWR786315:WWT786315 WMV786315:WMX786315 WCZ786315:WDB786315 VTD786315:VTF786315 VJH786315:VJJ786315 UZL786315:UZN786315 UPP786315:UPR786315 UFT786315:UFV786315 TVX786315:TVZ786315 TMB786315:TMD786315 TCF786315:TCH786315 SSJ786315:SSL786315 SIN786315:SIP786315 RYR786315:RYT786315 ROV786315:ROX786315 REZ786315:RFB786315 QVD786315:QVF786315 QLH786315:QLJ786315 QBL786315:QBN786315 PRP786315:PRR786315 PHT786315:PHV786315 OXX786315:OXZ786315 OOB786315:OOD786315 OEF786315:OEH786315 NUJ786315:NUL786315 NKN786315:NKP786315 NAR786315:NAT786315 MQV786315:MQX786315 MGZ786315:MHB786315 LXD786315:LXF786315 LNH786315:LNJ786315 LDL786315:LDN786315 KTP786315:KTR786315 KJT786315:KJV786315 JZX786315:JZZ786315 JQB786315:JQD786315 JGF786315:JGH786315 IWJ786315:IWL786315 IMN786315:IMP786315 ICR786315:ICT786315 HSV786315:HSX786315 HIZ786315:HJB786315 GZD786315:GZF786315 GPH786315:GPJ786315 GFL786315:GFN786315 FVP786315:FVR786315 FLT786315:FLV786315 FBX786315:FBZ786315 ESB786315:ESD786315 EIF786315:EIH786315 DYJ786315:DYL786315 DON786315:DOP786315 DER786315:DET786315 CUV786315:CUX786315 CKZ786315:CLB786315 CBD786315:CBF786315 BRH786315:BRJ786315 BHL786315:BHN786315 AXP786315:AXR786315 ANT786315:ANV786315 ADX786315:ADZ786315 UB786315:UD786315 KF786315:KH786315 AJ786315:AL786315 WWR720779:WWT720779 WMV720779:WMX720779 WCZ720779:WDB720779 VTD720779:VTF720779 VJH720779:VJJ720779 UZL720779:UZN720779 UPP720779:UPR720779 UFT720779:UFV720779 TVX720779:TVZ720779 TMB720779:TMD720779 TCF720779:TCH720779 SSJ720779:SSL720779 SIN720779:SIP720779 RYR720779:RYT720779 ROV720779:ROX720779 REZ720779:RFB720779 QVD720779:QVF720779 QLH720779:QLJ720779 QBL720779:QBN720779 PRP720779:PRR720779 PHT720779:PHV720779 OXX720779:OXZ720779 OOB720779:OOD720779 OEF720779:OEH720779 NUJ720779:NUL720779 NKN720779:NKP720779 NAR720779:NAT720779 MQV720779:MQX720779 MGZ720779:MHB720779 LXD720779:LXF720779 LNH720779:LNJ720779 LDL720779:LDN720779 KTP720779:KTR720779 KJT720779:KJV720779 JZX720779:JZZ720779 JQB720779:JQD720779 JGF720779:JGH720779 IWJ720779:IWL720779 IMN720779:IMP720779 ICR720779:ICT720779 HSV720779:HSX720779 HIZ720779:HJB720779 GZD720779:GZF720779 GPH720779:GPJ720779 GFL720779:GFN720779 FVP720779:FVR720779 FLT720779:FLV720779 FBX720779:FBZ720779 ESB720779:ESD720779 EIF720779:EIH720779 DYJ720779:DYL720779 DON720779:DOP720779 DER720779:DET720779 CUV720779:CUX720779 CKZ720779:CLB720779 CBD720779:CBF720779 BRH720779:BRJ720779 BHL720779:BHN720779 AXP720779:AXR720779 ANT720779:ANV720779 ADX720779:ADZ720779 UB720779:UD720779 KF720779:KH720779 AJ720779:AL720779 WWR655243:WWT655243 WMV655243:WMX655243 WCZ655243:WDB655243 VTD655243:VTF655243 VJH655243:VJJ655243 UZL655243:UZN655243 UPP655243:UPR655243 UFT655243:UFV655243 TVX655243:TVZ655243 TMB655243:TMD655243 TCF655243:TCH655243 SSJ655243:SSL655243 SIN655243:SIP655243 RYR655243:RYT655243 ROV655243:ROX655243 REZ655243:RFB655243 QVD655243:QVF655243 QLH655243:QLJ655243 QBL655243:QBN655243 PRP655243:PRR655243 PHT655243:PHV655243 OXX655243:OXZ655243 OOB655243:OOD655243 OEF655243:OEH655243 NUJ655243:NUL655243 NKN655243:NKP655243 NAR655243:NAT655243 MQV655243:MQX655243 MGZ655243:MHB655243 LXD655243:LXF655243 LNH655243:LNJ655243 LDL655243:LDN655243 KTP655243:KTR655243 KJT655243:KJV655243 JZX655243:JZZ655243 JQB655243:JQD655243 JGF655243:JGH655243 IWJ655243:IWL655243 IMN655243:IMP655243 ICR655243:ICT655243 HSV655243:HSX655243 HIZ655243:HJB655243 GZD655243:GZF655243 GPH655243:GPJ655243 GFL655243:GFN655243 FVP655243:FVR655243 FLT655243:FLV655243 FBX655243:FBZ655243 ESB655243:ESD655243 EIF655243:EIH655243 DYJ655243:DYL655243 DON655243:DOP655243 DER655243:DET655243 CUV655243:CUX655243 CKZ655243:CLB655243 CBD655243:CBF655243 BRH655243:BRJ655243 BHL655243:BHN655243 AXP655243:AXR655243 ANT655243:ANV655243 ADX655243:ADZ655243 UB655243:UD655243 KF655243:KH655243 AJ655243:AL655243 WWR589707:WWT589707 WMV589707:WMX589707 WCZ589707:WDB589707 VTD589707:VTF589707 VJH589707:VJJ589707 UZL589707:UZN589707 UPP589707:UPR589707 UFT589707:UFV589707 TVX589707:TVZ589707 TMB589707:TMD589707 TCF589707:TCH589707 SSJ589707:SSL589707 SIN589707:SIP589707 RYR589707:RYT589707 ROV589707:ROX589707 REZ589707:RFB589707 QVD589707:QVF589707 QLH589707:QLJ589707 QBL589707:QBN589707 PRP589707:PRR589707 PHT589707:PHV589707 OXX589707:OXZ589707 OOB589707:OOD589707 OEF589707:OEH589707 NUJ589707:NUL589707 NKN589707:NKP589707 NAR589707:NAT589707 MQV589707:MQX589707 MGZ589707:MHB589707 LXD589707:LXF589707 LNH589707:LNJ589707 LDL589707:LDN589707 KTP589707:KTR589707 KJT589707:KJV589707 JZX589707:JZZ589707 JQB589707:JQD589707 JGF589707:JGH589707 IWJ589707:IWL589707 IMN589707:IMP589707 ICR589707:ICT589707 HSV589707:HSX589707 HIZ589707:HJB589707 GZD589707:GZF589707 GPH589707:GPJ589707 GFL589707:GFN589707 FVP589707:FVR589707 FLT589707:FLV589707 FBX589707:FBZ589707 ESB589707:ESD589707 EIF589707:EIH589707 DYJ589707:DYL589707 DON589707:DOP589707 DER589707:DET589707 CUV589707:CUX589707 CKZ589707:CLB589707 CBD589707:CBF589707 BRH589707:BRJ589707 BHL589707:BHN589707 AXP589707:AXR589707 ANT589707:ANV589707 ADX589707:ADZ589707 UB589707:UD589707 KF589707:KH589707 AJ589707:AL589707 WWR524171:WWT524171 WMV524171:WMX524171 WCZ524171:WDB524171 VTD524171:VTF524171 VJH524171:VJJ524171 UZL524171:UZN524171 UPP524171:UPR524171 UFT524171:UFV524171 TVX524171:TVZ524171 TMB524171:TMD524171 TCF524171:TCH524171 SSJ524171:SSL524171 SIN524171:SIP524171 RYR524171:RYT524171 ROV524171:ROX524171 REZ524171:RFB524171 QVD524171:QVF524171 QLH524171:QLJ524171 QBL524171:QBN524171 PRP524171:PRR524171 PHT524171:PHV524171 OXX524171:OXZ524171 OOB524171:OOD524171 OEF524171:OEH524171 NUJ524171:NUL524171 NKN524171:NKP524171 NAR524171:NAT524171 MQV524171:MQX524171 MGZ524171:MHB524171 LXD524171:LXF524171 LNH524171:LNJ524171 LDL524171:LDN524171 KTP524171:KTR524171 KJT524171:KJV524171 JZX524171:JZZ524171 JQB524171:JQD524171 JGF524171:JGH524171 IWJ524171:IWL524171 IMN524171:IMP524171 ICR524171:ICT524171 HSV524171:HSX524171 HIZ524171:HJB524171 GZD524171:GZF524171 GPH524171:GPJ524171 GFL524171:GFN524171 FVP524171:FVR524171 FLT524171:FLV524171 FBX524171:FBZ524171 ESB524171:ESD524171 EIF524171:EIH524171 DYJ524171:DYL524171 DON524171:DOP524171 DER524171:DET524171 CUV524171:CUX524171 CKZ524171:CLB524171 CBD524171:CBF524171 BRH524171:BRJ524171 BHL524171:BHN524171 AXP524171:AXR524171 ANT524171:ANV524171 ADX524171:ADZ524171 UB524171:UD524171 KF524171:KH524171 AJ524171:AL524171 WWR458635:WWT458635 WMV458635:WMX458635 WCZ458635:WDB458635 VTD458635:VTF458635 VJH458635:VJJ458635 UZL458635:UZN458635 UPP458635:UPR458635 UFT458635:UFV458635 TVX458635:TVZ458635 TMB458635:TMD458635 TCF458635:TCH458635 SSJ458635:SSL458635 SIN458635:SIP458635 RYR458635:RYT458635 ROV458635:ROX458635 REZ458635:RFB458635 QVD458635:QVF458635 QLH458635:QLJ458635 QBL458635:QBN458635 PRP458635:PRR458635 PHT458635:PHV458635 OXX458635:OXZ458635 OOB458635:OOD458635 OEF458635:OEH458635 NUJ458635:NUL458635 NKN458635:NKP458635 NAR458635:NAT458635 MQV458635:MQX458635 MGZ458635:MHB458635 LXD458635:LXF458635 LNH458635:LNJ458635 LDL458635:LDN458635 KTP458635:KTR458635 KJT458635:KJV458635 JZX458635:JZZ458635 JQB458635:JQD458635 JGF458635:JGH458635 IWJ458635:IWL458635 IMN458635:IMP458635 ICR458635:ICT458635 HSV458635:HSX458635 HIZ458635:HJB458635 GZD458635:GZF458635 GPH458635:GPJ458635 GFL458635:GFN458635 FVP458635:FVR458635 FLT458635:FLV458635 FBX458635:FBZ458635 ESB458635:ESD458635 EIF458635:EIH458635 DYJ458635:DYL458635 DON458635:DOP458635 DER458635:DET458635 CUV458635:CUX458635 CKZ458635:CLB458635 CBD458635:CBF458635 BRH458635:BRJ458635 BHL458635:BHN458635 AXP458635:AXR458635 ANT458635:ANV458635 ADX458635:ADZ458635 UB458635:UD458635 KF458635:KH458635 AJ458635:AL458635 WWR393099:WWT393099 WMV393099:WMX393099 WCZ393099:WDB393099 VTD393099:VTF393099 VJH393099:VJJ393099 UZL393099:UZN393099 UPP393099:UPR393099 UFT393099:UFV393099 TVX393099:TVZ393099 TMB393099:TMD393099 TCF393099:TCH393099 SSJ393099:SSL393099 SIN393099:SIP393099 RYR393099:RYT393099 ROV393099:ROX393099 REZ393099:RFB393099 QVD393099:QVF393099 QLH393099:QLJ393099 QBL393099:QBN393099 PRP393099:PRR393099 PHT393099:PHV393099 OXX393099:OXZ393099 OOB393099:OOD393099 OEF393099:OEH393099 NUJ393099:NUL393099 NKN393099:NKP393099 NAR393099:NAT393099 MQV393099:MQX393099 MGZ393099:MHB393099 LXD393099:LXF393099 LNH393099:LNJ393099 LDL393099:LDN393099 KTP393099:KTR393099 KJT393099:KJV393099 JZX393099:JZZ393099 JQB393099:JQD393099 JGF393099:JGH393099 IWJ393099:IWL393099 IMN393099:IMP393099 ICR393099:ICT393099 HSV393099:HSX393099 HIZ393099:HJB393099 GZD393099:GZF393099 GPH393099:GPJ393099 GFL393099:GFN393099 FVP393099:FVR393099 FLT393099:FLV393099 FBX393099:FBZ393099 ESB393099:ESD393099 EIF393099:EIH393099 DYJ393099:DYL393099 DON393099:DOP393099 DER393099:DET393099 CUV393099:CUX393099 CKZ393099:CLB393099 CBD393099:CBF393099 BRH393099:BRJ393099 BHL393099:BHN393099 AXP393099:AXR393099 ANT393099:ANV393099 ADX393099:ADZ393099 UB393099:UD393099 KF393099:KH393099 AJ393099:AL393099 WWR327563:WWT327563 WMV327563:WMX327563 WCZ327563:WDB327563 VTD327563:VTF327563 VJH327563:VJJ327563 UZL327563:UZN327563 UPP327563:UPR327563 UFT327563:UFV327563 TVX327563:TVZ327563 TMB327563:TMD327563 TCF327563:TCH327563 SSJ327563:SSL327563 SIN327563:SIP327563 RYR327563:RYT327563 ROV327563:ROX327563 REZ327563:RFB327563 QVD327563:QVF327563 QLH327563:QLJ327563 QBL327563:QBN327563 PRP327563:PRR327563 PHT327563:PHV327563 OXX327563:OXZ327563 OOB327563:OOD327563 OEF327563:OEH327563 NUJ327563:NUL327563 NKN327563:NKP327563 NAR327563:NAT327563 MQV327563:MQX327563 MGZ327563:MHB327563 LXD327563:LXF327563 LNH327563:LNJ327563 LDL327563:LDN327563 KTP327563:KTR327563 KJT327563:KJV327563 JZX327563:JZZ327563 JQB327563:JQD327563 JGF327563:JGH327563 IWJ327563:IWL327563 IMN327563:IMP327563 ICR327563:ICT327563 HSV327563:HSX327563 HIZ327563:HJB327563 GZD327563:GZF327563 GPH327563:GPJ327563 GFL327563:GFN327563 FVP327563:FVR327563 FLT327563:FLV327563 FBX327563:FBZ327563 ESB327563:ESD327563 EIF327563:EIH327563 DYJ327563:DYL327563 DON327563:DOP327563 DER327563:DET327563 CUV327563:CUX327563 CKZ327563:CLB327563 CBD327563:CBF327563 BRH327563:BRJ327563 BHL327563:BHN327563 AXP327563:AXR327563 ANT327563:ANV327563 ADX327563:ADZ327563 UB327563:UD327563 KF327563:KH327563 AJ327563:AL327563 WWR262027:WWT262027 WMV262027:WMX262027 WCZ262027:WDB262027 VTD262027:VTF262027 VJH262027:VJJ262027 UZL262027:UZN262027 UPP262027:UPR262027 UFT262027:UFV262027 TVX262027:TVZ262027 TMB262027:TMD262027 TCF262027:TCH262027 SSJ262027:SSL262027 SIN262027:SIP262027 RYR262027:RYT262027 ROV262027:ROX262027 REZ262027:RFB262027 QVD262027:QVF262027 QLH262027:QLJ262027 QBL262027:QBN262027 PRP262027:PRR262027 PHT262027:PHV262027 OXX262027:OXZ262027 OOB262027:OOD262027 OEF262027:OEH262027 NUJ262027:NUL262027 NKN262027:NKP262027 NAR262027:NAT262027 MQV262027:MQX262027 MGZ262027:MHB262027 LXD262027:LXF262027 LNH262027:LNJ262027 LDL262027:LDN262027 KTP262027:KTR262027 KJT262027:KJV262027 JZX262027:JZZ262027 JQB262027:JQD262027 JGF262027:JGH262027 IWJ262027:IWL262027 IMN262027:IMP262027 ICR262027:ICT262027 HSV262027:HSX262027 HIZ262027:HJB262027 GZD262027:GZF262027 GPH262027:GPJ262027 GFL262027:GFN262027 FVP262027:FVR262027 FLT262027:FLV262027 FBX262027:FBZ262027 ESB262027:ESD262027 EIF262027:EIH262027 DYJ262027:DYL262027 DON262027:DOP262027 DER262027:DET262027 CUV262027:CUX262027 CKZ262027:CLB262027 CBD262027:CBF262027 BRH262027:BRJ262027 BHL262027:BHN262027 AXP262027:AXR262027 ANT262027:ANV262027 ADX262027:ADZ262027 UB262027:UD262027 KF262027:KH262027 AJ262027:AL262027 WWR196491:WWT196491 WMV196491:WMX196491 WCZ196491:WDB196491 VTD196491:VTF196491 VJH196491:VJJ196491 UZL196491:UZN196491 UPP196491:UPR196491 UFT196491:UFV196491 TVX196491:TVZ196491 TMB196491:TMD196491 TCF196491:TCH196491 SSJ196491:SSL196491 SIN196491:SIP196491 RYR196491:RYT196491 ROV196491:ROX196491 REZ196491:RFB196491 QVD196491:QVF196491 QLH196491:QLJ196491 QBL196491:QBN196491 PRP196491:PRR196491 PHT196491:PHV196491 OXX196491:OXZ196491 OOB196491:OOD196491 OEF196491:OEH196491 NUJ196491:NUL196491 NKN196491:NKP196491 NAR196491:NAT196491 MQV196491:MQX196491 MGZ196491:MHB196491 LXD196491:LXF196491 LNH196491:LNJ196491 LDL196491:LDN196491 KTP196491:KTR196491 KJT196491:KJV196491 JZX196491:JZZ196491 JQB196491:JQD196491 JGF196491:JGH196491 IWJ196491:IWL196491 IMN196491:IMP196491 ICR196491:ICT196491 HSV196491:HSX196491 HIZ196491:HJB196491 GZD196491:GZF196491 GPH196491:GPJ196491 GFL196491:GFN196491 FVP196491:FVR196491 FLT196491:FLV196491 FBX196491:FBZ196491 ESB196491:ESD196491 EIF196491:EIH196491 DYJ196491:DYL196491 DON196491:DOP196491 DER196491:DET196491 CUV196491:CUX196491 CKZ196491:CLB196491 CBD196491:CBF196491 BRH196491:BRJ196491 BHL196491:BHN196491 AXP196491:AXR196491 ANT196491:ANV196491 ADX196491:ADZ196491 UB196491:UD196491 KF196491:KH196491 AJ196491:AL196491 WWR130955:WWT130955 WMV130955:WMX130955 WCZ130955:WDB130955 VTD130955:VTF130955 VJH130955:VJJ130955 UZL130955:UZN130955 UPP130955:UPR130955 UFT130955:UFV130955 TVX130955:TVZ130955 TMB130955:TMD130955 TCF130955:TCH130955 SSJ130955:SSL130955 SIN130955:SIP130955 RYR130955:RYT130955 ROV130955:ROX130955 REZ130955:RFB130955 QVD130955:QVF130955 QLH130955:QLJ130955 QBL130955:QBN130955 PRP130955:PRR130955 PHT130955:PHV130955 OXX130955:OXZ130955 OOB130955:OOD130955 OEF130955:OEH130955 NUJ130955:NUL130955 NKN130955:NKP130955 NAR130955:NAT130955 MQV130955:MQX130955 MGZ130955:MHB130955 LXD130955:LXF130955 LNH130955:LNJ130955 LDL130955:LDN130955 KTP130955:KTR130955 KJT130955:KJV130955 JZX130955:JZZ130955 JQB130955:JQD130955 JGF130955:JGH130955 IWJ130955:IWL130955 IMN130955:IMP130955 ICR130955:ICT130955 HSV130955:HSX130955 HIZ130955:HJB130955 GZD130955:GZF130955 GPH130955:GPJ130955 GFL130955:GFN130955 FVP130955:FVR130955 FLT130955:FLV130955 FBX130955:FBZ130955 ESB130955:ESD130955 EIF130955:EIH130955 DYJ130955:DYL130955 DON130955:DOP130955 DER130955:DET130955 CUV130955:CUX130955 CKZ130955:CLB130955 CBD130955:CBF130955 BRH130955:BRJ130955 BHL130955:BHN130955 AXP130955:AXR130955 ANT130955:ANV130955 ADX130955:ADZ130955 UB130955:UD130955 KF130955:KH130955 AJ130955:AL130955 WWR65419:WWT65419 WMV65419:WMX65419 WCZ65419:WDB65419 VTD65419:VTF65419 VJH65419:VJJ65419 UZL65419:UZN65419 UPP65419:UPR65419 UFT65419:UFV65419 TVX65419:TVZ65419 TMB65419:TMD65419 TCF65419:TCH65419 SSJ65419:SSL65419 SIN65419:SIP65419 RYR65419:RYT65419 ROV65419:ROX65419 REZ65419:RFB65419 QVD65419:QVF65419 QLH65419:QLJ65419 QBL65419:QBN65419 PRP65419:PRR65419 PHT65419:PHV65419 OXX65419:OXZ65419 OOB65419:OOD65419 OEF65419:OEH65419 NUJ65419:NUL65419 NKN65419:NKP65419 NAR65419:NAT65419 MQV65419:MQX65419 MGZ65419:MHB65419 LXD65419:LXF65419 LNH65419:LNJ65419 LDL65419:LDN65419 KTP65419:KTR65419 KJT65419:KJV65419 JZX65419:JZZ65419 JQB65419:JQD65419 JGF65419:JGH65419 IWJ65419:IWL65419 IMN65419:IMP65419 ICR65419:ICT65419 HSV65419:HSX65419 HIZ65419:HJB65419 GZD65419:GZF65419 GPH65419:GPJ65419 GFL65419:GFN65419 FVP65419:FVR65419 FLT65419:FLV65419 FBX65419:FBZ65419 ESB65419:ESD65419 EIF65419:EIH65419 DYJ65419:DYL65419 DON65419:DOP65419 DER65419:DET65419 CUV65419:CUX65419 CKZ65419:CLB65419 CBD65419:CBF65419 BRH65419:BRJ65419 BHL65419:BHN65419 AXP65419:AXR65419 ANT65419:ANV65419 ADX65419:ADZ65419 UB65419:UD65419 KF65419:KH65419 AJ65419:AL65419 WWR26:WWT26 WMV26:WMX26 WCZ26:WDB26 VTD26:VTF26 VJH26:VJJ26 UZL26:UZN26 UPP26:UPR26 UFT26:UFV26 TVX26:TVZ26 TMB26:TMD26 TCF26:TCH26 SSJ26:SSL26 SIN26:SIP26 RYR26:RYT26 ROV26:ROX26 REZ26:RFB26 QVD26:QVF26 QLH26:QLJ26 QBL26:QBN26 PRP26:PRR26 PHT26:PHV26 OXX26:OXZ26 OOB26:OOD26 OEF26:OEH26 NUJ26:NUL26 NKN26:NKP26 NAR26:NAT26 MQV26:MQX26 MGZ26:MHB26 LXD26:LXF26 LNH26:LNJ26 LDL26:LDN26 KTP26:KTR26 KJT26:KJV26 JZX26:JZZ26 JQB26:JQD26 JGF26:JGH26 IWJ26:IWL26 IMN26:IMP26 ICR26:ICT26 HSV26:HSX26 HIZ26:HJB26 GZD26:GZF26 GPH26:GPJ26 GFL26:GFN26 FVP26:FVR26 FLT26:FLV26 FBX26:FBZ26 ESB26:ESD26 EIF26:EIH26 DYJ26:DYL26 DON26:DOP26 DER26:DET26 CUV26:CUX26 CKZ26:CLB26 CBD26:CBF26 BRH26:BRJ26 BHL26:BHN26 AXP26:AXR26 ANT26:ANV26 ADX26:ADZ26 UB26:UD26 KF26:KH26">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el número de regidores a favor, ingresarlo en éste campo." sqref="WWR982921:WWT982921 WMV982921:WMX982921 WCZ982921:WDB982921 VTD982921:VTF982921 VJH982921:VJJ982921 UZL982921:UZN982921 UPP982921:UPR982921 UFT982921:UFV982921 TVX982921:TVZ982921 TMB982921:TMD982921 TCF982921:TCH982921 SSJ982921:SSL982921 SIN982921:SIP982921 RYR982921:RYT982921 ROV982921:ROX982921 REZ982921:RFB982921 QVD982921:QVF982921 QLH982921:QLJ982921 QBL982921:QBN982921 PRP982921:PRR982921 PHT982921:PHV982921 OXX982921:OXZ982921 OOB982921:OOD982921 OEF982921:OEH982921 NUJ982921:NUL982921 NKN982921:NKP982921 NAR982921:NAT982921 MQV982921:MQX982921 MGZ982921:MHB982921 LXD982921:LXF982921 LNH982921:LNJ982921 LDL982921:LDN982921 KTP982921:KTR982921 KJT982921:KJV982921 JZX982921:JZZ982921 JQB982921:JQD982921 JGF982921:JGH982921 IWJ982921:IWL982921 IMN982921:IMP982921 ICR982921:ICT982921 HSV982921:HSX982921 HIZ982921:HJB982921 GZD982921:GZF982921 GPH982921:GPJ982921 GFL982921:GFN982921 FVP982921:FVR982921 FLT982921:FLV982921 FBX982921:FBZ982921 ESB982921:ESD982921 EIF982921:EIH982921 DYJ982921:DYL982921 DON982921:DOP982921 DER982921:DET982921 CUV982921:CUX982921 CKZ982921:CLB982921 CBD982921:CBF982921 BRH982921:BRJ982921 BHL982921:BHN982921 AXP982921:AXR982921 ANT982921:ANV982921 ADX982921:ADZ982921 UB982921:UD982921 KF982921:KH982921 AJ982921:AL982921 WWR917385:WWT917385 WMV917385:WMX917385 WCZ917385:WDB917385 VTD917385:VTF917385 VJH917385:VJJ917385 UZL917385:UZN917385 UPP917385:UPR917385 UFT917385:UFV917385 TVX917385:TVZ917385 TMB917385:TMD917385 TCF917385:TCH917385 SSJ917385:SSL917385 SIN917385:SIP917385 RYR917385:RYT917385 ROV917385:ROX917385 REZ917385:RFB917385 QVD917385:QVF917385 QLH917385:QLJ917385 QBL917385:QBN917385 PRP917385:PRR917385 PHT917385:PHV917385 OXX917385:OXZ917385 OOB917385:OOD917385 OEF917385:OEH917385 NUJ917385:NUL917385 NKN917385:NKP917385 NAR917385:NAT917385 MQV917385:MQX917385 MGZ917385:MHB917385 LXD917385:LXF917385 LNH917385:LNJ917385 LDL917385:LDN917385 KTP917385:KTR917385 KJT917385:KJV917385 JZX917385:JZZ917385 JQB917385:JQD917385 JGF917385:JGH917385 IWJ917385:IWL917385 IMN917385:IMP917385 ICR917385:ICT917385 HSV917385:HSX917385 HIZ917385:HJB917385 GZD917385:GZF917385 GPH917385:GPJ917385 GFL917385:GFN917385 FVP917385:FVR917385 FLT917385:FLV917385 FBX917385:FBZ917385 ESB917385:ESD917385 EIF917385:EIH917385 DYJ917385:DYL917385 DON917385:DOP917385 DER917385:DET917385 CUV917385:CUX917385 CKZ917385:CLB917385 CBD917385:CBF917385 BRH917385:BRJ917385 BHL917385:BHN917385 AXP917385:AXR917385 ANT917385:ANV917385 ADX917385:ADZ917385 UB917385:UD917385 KF917385:KH917385 AJ917385:AL917385 WWR851849:WWT851849 WMV851849:WMX851849 WCZ851849:WDB851849 VTD851849:VTF851849 VJH851849:VJJ851849 UZL851849:UZN851849 UPP851849:UPR851849 UFT851849:UFV851849 TVX851849:TVZ851849 TMB851849:TMD851849 TCF851849:TCH851849 SSJ851849:SSL851849 SIN851849:SIP851849 RYR851849:RYT851849 ROV851849:ROX851849 REZ851849:RFB851849 QVD851849:QVF851849 QLH851849:QLJ851849 QBL851849:QBN851849 PRP851849:PRR851849 PHT851849:PHV851849 OXX851849:OXZ851849 OOB851849:OOD851849 OEF851849:OEH851849 NUJ851849:NUL851849 NKN851849:NKP851849 NAR851849:NAT851849 MQV851849:MQX851849 MGZ851849:MHB851849 LXD851849:LXF851849 LNH851849:LNJ851849 LDL851849:LDN851849 KTP851849:KTR851849 KJT851849:KJV851849 JZX851849:JZZ851849 JQB851849:JQD851849 JGF851849:JGH851849 IWJ851849:IWL851849 IMN851849:IMP851849 ICR851849:ICT851849 HSV851849:HSX851849 HIZ851849:HJB851849 GZD851849:GZF851849 GPH851849:GPJ851849 GFL851849:GFN851849 FVP851849:FVR851849 FLT851849:FLV851849 FBX851849:FBZ851849 ESB851849:ESD851849 EIF851849:EIH851849 DYJ851849:DYL851849 DON851849:DOP851849 DER851849:DET851849 CUV851849:CUX851849 CKZ851849:CLB851849 CBD851849:CBF851849 BRH851849:BRJ851849 BHL851849:BHN851849 AXP851849:AXR851849 ANT851849:ANV851849 ADX851849:ADZ851849 UB851849:UD851849 KF851849:KH851849 AJ851849:AL851849 WWR786313:WWT786313 WMV786313:WMX786313 WCZ786313:WDB786313 VTD786313:VTF786313 VJH786313:VJJ786313 UZL786313:UZN786313 UPP786313:UPR786313 UFT786313:UFV786313 TVX786313:TVZ786313 TMB786313:TMD786313 TCF786313:TCH786313 SSJ786313:SSL786313 SIN786313:SIP786313 RYR786313:RYT786313 ROV786313:ROX786313 REZ786313:RFB786313 QVD786313:QVF786313 QLH786313:QLJ786313 QBL786313:QBN786313 PRP786313:PRR786313 PHT786313:PHV786313 OXX786313:OXZ786313 OOB786313:OOD786313 OEF786313:OEH786313 NUJ786313:NUL786313 NKN786313:NKP786313 NAR786313:NAT786313 MQV786313:MQX786313 MGZ786313:MHB786313 LXD786313:LXF786313 LNH786313:LNJ786313 LDL786313:LDN786313 KTP786313:KTR786313 KJT786313:KJV786313 JZX786313:JZZ786313 JQB786313:JQD786313 JGF786313:JGH786313 IWJ786313:IWL786313 IMN786313:IMP786313 ICR786313:ICT786313 HSV786313:HSX786313 HIZ786313:HJB786313 GZD786313:GZF786313 GPH786313:GPJ786313 GFL786313:GFN786313 FVP786313:FVR786313 FLT786313:FLV786313 FBX786313:FBZ786313 ESB786313:ESD786313 EIF786313:EIH786313 DYJ786313:DYL786313 DON786313:DOP786313 DER786313:DET786313 CUV786313:CUX786313 CKZ786313:CLB786313 CBD786313:CBF786313 BRH786313:BRJ786313 BHL786313:BHN786313 AXP786313:AXR786313 ANT786313:ANV786313 ADX786313:ADZ786313 UB786313:UD786313 KF786313:KH786313 AJ786313:AL786313 WWR720777:WWT720777 WMV720777:WMX720777 WCZ720777:WDB720777 VTD720777:VTF720777 VJH720777:VJJ720777 UZL720777:UZN720777 UPP720777:UPR720777 UFT720777:UFV720777 TVX720777:TVZ720777 TMB720777:TMD720777 TCF720777:TCH720777 SSJ720777:SSL720777 SIN720777:SIP720777 RYR720777:RYT720777 ROV720777:ROX720777 REZ720777:RFB720777 QVD720777:QVF720777 QLH720777:QLJ720777 QBL720777:QBN720777 PRP720777:PRR720777 PHT720777:PHV720777 OXX720777:OXZ720777 OOB720777:OOD720777 OEF720777:OEH720777 NUJ720777:NUL720777 NKN720777:NKP720777 NAR720777:NAT720777 MQV720777:MQX720777 MGZ720777:MHB720777 LXD720777:LXF720777 LNH720777:LNJ720777 LDL720777:LDN720777 KTP720777:KTR720777 KJT720777:KJV720777 JZX720777:JZZ720777 JQB720777:JQD720777 JGF720777:JGH720777 IWJ720777:IWL720777 IMN720777:IMP720777 ICR720777:ICT720777 HSV720777:HSX720777 HIZ720777:HJB720777 GZD720777:GZF720777 GPH720777:GPJ720777 GFL720777:GFN720777 FVP720777:FVR720777 FLT720777:FLV720777 FBX720777:FBZ720777 ESB720777:ESD720777 EIF720777:EIH720777 DYJ720777:DYL720777 DON720777:DOP720777 DER720777:DET720777 CUV720777:CUX720777 CKZ720777:CLB720777 CBD720777:CBF720777 BRH720777:BRJ720777 BHL720777:BHN720777 AXP720777:AXR720777 ANT720777:ANV720777 ADX720777:ADZ720777 UB720777:UD720777 KF720777:KH720777 AJ720777:AL720777 WWR655241:WWT655241 WMV655241:WMX655241 WCZ655241:WDB655241 VTD655241:VTF655241 VJH655241:VJJ655241 UZL655241:UZN655241 UPP655241:UPR655241 UFT655241:UFV655241 TVX655241:TVZ655241 TMB655241:TMD655241 TCF655241:TCH655241 SSJ655241:SSL655241 SIN655241:SIP655241 RYR655241:RYT655241 ROV655241:ROX655241 REZ655241:RFB655241 QVD655241:QVF655241 QLH655241:QLJ655241 QBL655241:QBN655241 PRP655241:PRR655241 PHT655241:PHV655241 OXX655241:OXZ655241 OOB655241:OOD655241 OEF655241:OEH655241 NUJ655241:NUL655241 NKN655241:NKP655241 NAR655241:NAT655241 MQV655241:MQX655241 MGZ655241:MHB655241 LXD655241:LXF655241 LNH655241:LNJ655241 LDL655241:LDN655241 KTP655241:KTR655241 KJT655241:KJV655241 JZX655241:JZZ655241 JQB655241:JQD655241 JGF655241:JGH655241 IWJ655241:IWL655241 IMN655241:IMP655241 ICR655241:ICT655241 HSV655241:HSX655241 HIZ655241:HJB655241 GZD655241:GZF655241 GPH655241:GPJ655241 GFL655241:GFN655241 FVP655241:FVR655241 FLT655241:FLV655241 FBX655241:FBZ655241 ESB655241:ESD655241 EIF655241:EIH655241 DYJ655241:DYL655241 DON655241:DOP655241 DER655241:DET655241 CUV655241:CUX655241 CKZ655241:CLB655241 CBD655241:CBF655241 BRH655241:BRJ655241 BHL655241:BHN655241 AXP655241:AXR655241 ANT655241:ANV655241 ADX655241:ADZ655241 UB655241:UD655241 KF655241:KH655241 AJ655241:AL655241 WWR589705:WWT589705 WMV589705:WMX589705 WCZ589705:WDB589705 VTD589705:VTF589705 VJH589705:VJJ589705 UZL589705:UZN589705 UPP589705:UPR589705 UFT589705:UFV589705 TVX589705:TVZ589705 TMB589705:TMD589705 TCF589705:TCH589705 SSJ589705:SSL589705 SIN589705:SIP589705 RYR589705:RYT589705 ROV589705:ROX589705 REZ589705:RFB589705 QVD589705:QVF589705 QLH589705:QLJ589705 QBL589705:QBN589705 PRP589705:PRR589705 PHT589705:PHV589705 OXX589705:OXZ589705 OOB589705:OOD589705 OEF589705:OEH589705 NUJ589705:NUL589705 NKN589705:NKP589705 NAR589705:NAT589705 MQV589705:MQX589705 MGZ589705:MHB589705 LXD589705:LXF589705 LNH589705:LNJ589705 LDL589705:LDN589705 KTP589705:KTR589705 KJT589705:KJV589705 JZX589705:JZZ589705 JQB589705:JQD589705 JGF589705:JGH589705 IWJ589705:IWL589705 IMN589705:IMP589705 ICR589705:ICT589705 HSV589705:HSX589705 HIZ589705:HJB589705 GZD589705:GZF589705 GPH589705:GPJ589705 GFL589705:GFN589705 FVP589705:FVR589705 FLT589705:FLV589705 FBX589705:FBZ589705 ESB589705:ESD589705 EIF589705:EIH589705 DYJ589705:DYL589705 DON589705:DOP589705 DER589705:DET589705 CUV589705:CUX589705 CKZ589705:CLB589705 CBD589705:CBF589705 BRH589705:BRJ589705 BHL589705:BHN589705 AXP589705:AXR589705 ANT589705:ANV589705 ADX589705:ADZ589705 UB589705:UD589705 KF589705:KH589705 AJ589705:AL589705 WWR524169:WWT524169 WMV524169:WMX524169 WCZ524169:WDB524169 VTD524169:VTF524169 VJH524169:VJJ524169 UZL524169:UZN524169 UPP524169:UPR524169 UFT524169:UFV524169 TVX524169:TVZ524169 TMB524169:TMD524169 TCF524169:TCH524169 SSJ524169:SSL524169 SIN524169:SIP524169 RYR524169:RYT524169 ROV524169:ROX524169 REZ524169:RFB524169 QVD524169:QVF524169 QLH524169:QLJ524169 QBL524169:QBN524169 PRP524169:PRR524169 PHT524169:PHV524169 OXX524169:OXZ524169 OOB524169:OOD524169 OEF524169:OEH524169 NUJ524169:NUL524169 NKN524169:NKP524169 NAR524169:NAT524169 MQV524169:MQX524169 MGZ524169:MHB524169 LXD524169:LXF524169 LNH524169:LNJ524169 LDL524169:LDN524169 KTP524169:KTR524169 KJT524169:KJV524169 JZX524169:JZZ524169 JQB524169:JQD524169 JGF524169:JGH524169 IWJ524169:IWL524169 IMN524169:IMP524169 ICR524169:ICT524169 HSV524169:HSX524169 HIZ524169:HJB524169 GZD524169:GZF524169 GPH524169:GPJ524169 GFL524169:GFN524169 FVP524169:FVR524169 FLT524169:FLV524169 FBX524169:FBZ524169 ESB524169:ESD524169 EIF524169:EIH524169 DYJ524169:DYL524169 DON524169:DOP524169 DER524169:DET524169 CUV524169:CUX524169 CKZ524169:CLB524169 CBD524169:CBF524169 BRH524169:BRJ524169 BHL524169:BHN524169 AXP524169:AXR524169 ANT524169:ANV524169 ADX524169:ADZ524169 UB524169:UD524169 KF524169:KH524169 AJ524169:AL524169 WWR458633:WWT458633 WMV458633:WMX458633 WCZ458633:WDB458633 VTD458633:VTF458633 VJH458633:VJJ458633 UZL458633:UZN458633 UPP458633:UPR458633 UFT458633:UFV458633 TVX458633:TVZ458633 TMB458633:TMD458633 TCF458633:TCH458633 SSJ458633:SSL458633 SIN458633:SIP458633 RYR458633:RYT458633 ROV458633:ROX458633 REZ458633:RFB458633 QVD458633:QVF458633 QLH458633:QLJ458633 QBL458633:QBN458633 PRP458633:PRR458633 PHT458633:PHV458633 OXX458633:OXZ458633 OOB458633:OOD458633 OEF458633:OEH458633 NUJ458633:NUL458633 NKN458633:NKP458633 NAR458633:NAT458633 MQV458633:MQX458633 MGZ458633:MHB458633 LXD458633:LXF458633 LNH458633:LNJ458633 LDL458633:LDN458633 KTP458633:KTR458633 KJT458633:KJV458633 JZX458633:JZZ458633 JQB458633:JQD458633 JGF458633:JGH458633 IWJ458633:IWL458633 IMN458633:IMP458633 ICR458633:ICT458633 HSV458633:HSX458633 HIZ458633:HJB458633 GZD458633:GZF458633 GPH458633:GPJ458633 GFL458633:GFN458633 FVP458633:FVR458633 FLT458633:FLV458633 FBX458633:FBZ458633 ESB458633:ESD458633 EIF458633:EIH458633 DYJ458633:DYL458633 DON458633:DOP458633 DER458633:DET458633 CUV458633:CUX458633 CKZ458633:CLB458633 CBD458633:CBF458633 BRH458633:BRJ458633 BHL458633:BHN458633 AXP458633:AXR458633 ANT458633:ANV458633 ADX458633:ADZ458633 UB458633:UD458633 KF458633:KH458633 AJ458633:AL458633 WWR393097:WWT393097 WMV393097:WMX393097 WCZ393097:WDB393097 VTD393097:VTF393097 VJH393097:VJJ393097 UZL393097:UZN393097 UPP393097:UPR393097 UFT393097:UFV393097 TVX393097:TVZ393097 TMB393097:TMD393097 TCF393097:TCH393097 SSJ393097:SSL393097 SIN393097:SIP393097 RYR393097:RYT393097 ROV393097:ROX393097 REZ393097:RFB393097 QVD393097:QVF393097 QLH393097:QLJ393097 QBL393097:QBN393097 PRP393097:PRR393097 PHT393097:PHV393097 OXX393097:OXZ393097 OOB393097:OOD393097 OEF393097:OEH393097 NUJ393097:NUL393097 NKN393097:NKP393097 NAR393097:NAT393097 MQV393097:MQX393097 MGZ393097:MHB393097 LXD393097:LXF393097 LNH393097:LNJ393097 LDL393097:LDN393097 KTP393097:KTR393097 KJT393097:KJV393097 JZX393097:JZZ393097 JQB393097:JQD393097 JGF393097:JGH393097 IWJ393097:IWL393097 IMN393097:IMP393097 ICR393097:ICT393097 HSV393097:HSX393097 HIZ393097:HJB393097 GZD393097:GZF393097 GPH393097:GPJ393097 GFL393097:GFN393097 FVP393097:FVR393097 FLT393097:FLV393097 FBX393097:FBZ393097 ESB393097:ESD393097 EIF393097:EIH393097 DYJ393097:DYL393097 DON393097:DOP393097 DER393097:DET393097 CUV393097:CUX393097 CKZ393097:CLB393097 CBD393097:CBF393097 BRH393097:BRJ393097 BHL393097:BHN393097 AXP393097:AXR393097 ANT393097:ANV393097 ADX393097:ADZ393097 UB393097:UD393097 KF393097:KH393097 AJ393097:AL393097 WWR327561:WWT327561 WMV327561:WMX327561 WCZ327561:WDB327561 VTD327561:VTF327561 VJH327561:VJJ327561 UZL327561:UZN327561 UPP327561:UPR327561 UFT327561:UFV327561 TVX327561:TVZ327561 TMB327561:TMD327561 TCF327561:TCH327561 SSJ327561:SSL327561 SIN327561:SIP327561 RYR327561:RYT327561 ROV327561:ROX327561 REZ327561:RFB327561 QVD327561:QVF327561 QLH327561:QLJ327561 QBL327561:QBN327561 PRP327561:PRR327561 PHT327561:PHV327561 OXX327561:OXZ327561 OOB327561:OOD327561 OEF327561:OEH327561 NUJ327561:NUL327561 NKN327561:NKP327561 NAR327561:NAT327561 MQV327561:MQX327561 MGZ327561:MHB327561 LXD327561:LXF327561 LNH327561:LNJ327561 LDL327561:LDN327561 KTP327561:KTR327561 KJT327561:KJV327561 JZX327561:JZZ327561 JQB327561:JQD327561 JGF327561:JGH327561 IWJ327561:IWL327561 IMN327561:IMP327561 ICR327561:ICT327561 HSV327561:HSX327561 HIZ327561:HJB327561 GZD327561:GZF327561 GPH327561:GPJ327561 GFL327561:GFN327561 FVP327561:FVR327561 FLT327561:FLV327561 FBX327561:FBZ327561 ESB327561:ESD327561 EIF327561:EIH327561 DYJ327561:DYL327561 DON327561:DOP327561 DER327561:DET327561 CUV327561:CUX327561 CKZ327561:CLB327561 CBD327561:CBF327561 BRH327561:BRJ327561 BHL327561:BHN327561 AXP327561:AXR327561 ANT327561:ANV327561 ADX327561:ADZ327561 UB327561:UD327561 KF327561:KH327561 AJ327561:AL327561 WWR262025:WWT262025 WMV262025:WMX262025 WCZ262025:WDB262025 VTD262025:VTF262025 VJH262025:VJJ262025 UZL262025:UZN262025 UPP262025:UPR262025 UFT262025:UFV262025 TVX262025:TVZ262025 TMB262025:TMD262025 TCF262025:TCH262025 SSJ262025:SSL262025 SIN262025:SIP262025 RYR262025:RYT262025 ROV262025:ROX262025 REZ262025:RFB262025 QVD262025:QVF262025 QLH262025:QLJ262025 QBL262025:QBN262025 PRP262025:PRR262025 PHT262025:PHV262025 OXX262025:OXZ262025 OOB262025:OOD262025 OEF262025:OEH262025 NUJ262025:NUL262025 NKN262025:NKP262025 NAR262025:NAT262025 MQV262025:MQX262025 MGZ262025:MHB262025 LXD262025:LXF262025 LNH262025:LNJ262025 LDL262025:LDN262025 KTP262025:KTR262025 KJT262025:KJV262025 JZX262025:JZZ262025 JQB262025:JQD262025 JGF262025:JGH262025 IWJ262025:IWL262025 IMN262025:IMP262025 ICR262025:ICT262025 HSV262025:HSX262025 HIZ262025:HJB262025 GZD262025:GZF262025 GPH262025:GPJ262025 GFL262025:GFN262025 FVP262025:FVR262025 FLT262025:FLV262025 FBX262025:FBZ262025 ESB262025:ESD262025 EIF262025:EIH262025 DYJ262025:DYL262025 DON262025:DOP262025 DER262025:DET262025 CUV262025:CUX262025 CKZ262025:CLB262025 CBD262025:CBF262025 BRH262025:BRJ262025 BHL262025:BHN262025 AXP262025:AXR262025 ANT262025:ANV262025 ADX262025:ADZ262025 UB262025:UD262025 KF262025:KH262025 AJ262025:AL262025 WWR196489:WWT196489 WMV196489:WMX196489 WCZ196489:WDB196489 VTD196489:VTF196489 VJH196489:VJJ196489 UZL196489:UZN196489 UPP196489:UPR196489 UFT196489:UFV196489 TVX196489:TVZ196489 TMB196489:TMD196489 TCF196489:TCH196489 SSJ196489:SSL196489 SIN196489:SIP196489 RYR196489:RYT196489 ROV196489:ROX196489 REZ196489:RFB196489 QVD196489:QVF196489 QLH196489:QLJ196489 QBL196489:QBN196489 PRP196489:PRR196489 PHT196489:PHV196489 OXX196489:OXZ196489 OOB196489:OOD196489 OEF196489:OEH196489 NUJ196489:NUL196489 NKN196489:NKP196489 NAR196489:NAT196489 MQV196489:MQX196489 MGZ196489:MHB196489 LXD196489:LXF196489 LNH196489:LNJ196489 LDL196489:LDN196489 KTP196489:KTR196489 KJT196489:KJV196489 JZX196489:JZZ196489 JQB196489:JQD196489 JGF196489:JGH196489 IWJ196489:IWL196489 IMN196489:IMP196489 ICR196489:ICT196489 HSV196489:HSX196489 HIZ196489:HJB196489 GZD196489:GZF196489 GPH196489:GPJ196489 GFL196489:GFN196489 FVP196489:FVR196489 FLT196489:FLV196489 FBX196489:FBZ196489 ESB196489:ESD196489 EIF196489:EIH196489 DYJ196489:DYL196489 DON196489:DOP196489 DER196489:DET196489 CUV196489:CUX196489 CKZ196489:CLB196489 CBD196489:CBF196489 BRH196489:BRJ196489 BHL196489:BHN196489 AXP196489:AXR196489 ANT196489:ANV196489 ADX196489:ADZ196489 UB196489:UD196489 KF196489:KH196489 AJ196489:AL196489 WWR130953:WWT130953 WMV130953:WMX130953 WCZ130953:WDB130953 VTD130953:VTF130953 VJH130953:VJJ130953 UZL130953:UZN130953 UPP130953:UPR130953 UFT130953:UFV130953 TVX130953:TVZ130953 TMB130953:TMD130953 TCF130953:TCH130953 SSJ130953:SSL130953 SIN130953:SIP130953 RYR130953:RYT130953 ROV130953:ROX130953 REZ130953:RFB130953 QVD130953:QVF130953 QLH130953:QLJ130953 QBL130953:QBN130953 PRP130953:PRR130953 PHT130953:PHV130953 OXX130953:OXZ130953 OOB130953:OOD130953 OEF130953:OEH130953 NUJ130953:NUL130953 NKN130953:NKP130953 NAR130953:NAT130953 MQV130953:MQX130953 MGZ130953:MHB130953 LXD130953:LXF130953 LNH130953:LNJ130953 LDL130953:LDN130953 KTP130953:KTR130953 KJT130953:KJV130953 JZX130953:JZZ130953 JQB130953:JQD130953 JGF130953:JGH130953 IWJ130953:IWL130953 IMN130953:IMP130953 ICR130953:ICT130953 HSV130953:HSX130953 HIZ130953:HJB130953 GZD130953:GZF130953 GPH130953:GPJ130953 GFL130953:GFN130953 FVP130953:FVR130953 FLT130953:FLV130953 FBX130953:FBZ130953 ESB130953:ESD130953 EIF130953:EIH130953 DYJ130953:DYL130953 DON130953:DOP130953 DER130953:DET130953 CUV130953:CUX130953 CKZ130953:CLB130953 CBD130953:CBF130953 BRH130953:BRJ130953 BHL130953:BHN130953 AXP130953:AXR130953 ANT130953:ANV130953 ADX130953:ADZ130953 UB130953:UD130953 KF130953:KH130953 AJ130953:AL130953 WWR65417:WWT65417 WMV65417:WMX65417 WCZ65417:WDB65417 VTD65417:VTF65417 VJH65417:VJJ65417 UZL65417:UZN65417 UPP65417:UPR65417 UFT65417:UFV65417 TVX65417:TVZ65417 TMB65417:TMD65417 TCF65417:TCH65417 SSJ65417:SSL65417 SIN65417:SIP65417 RYR65417:RYT65417 ROV65417:ROX65417 REZ65417:RFB65417 QVD65417:QVF65417 QLH65417:QLJ65417 QBL65417:QBN65417 PRP65417:PRR65417 PHT65417:PHV65417 OXX65417:OXZ65417 OOB65417:OOD65417 OEF65417:OEH65417 NUJ65417:NUL65417 NKN65417:NKP65417 NAR65417:NAT65417 MQV65417:MQX65417 MGZ65417:MHB65417 LXD65417:LXF65417 LNH65417:LNJ65417 LDL65417:LDN65417 KTP65417:KTR65417 KJT65417:KJV65417 JZX65417:JZZ65417 JQB65417:JQD65417 JGF65417:JGH65417 IWJ65417:IWL65417 IMN65417:IMP65417 ICR65417:ICT65417 HSV65417:HSX65417 HIZ65417:HJB65417 GZD65417:GZF65417 GPH65417:GPJ65417 GFL65417:GFN65417 FVP65417:FVR65417 FLT65417:FLV65417 FBX65417:FBZ65417 ESB65417:ESD65417 EIF65417:EIH65417 DYJ65417:DYL65417 DON65417:DOP65417 DER65417:DET65417 CUV65417:CUX65417 CKZ65417:CLB65417 CBD65417:CBF65417 BRH65417:BRJ65417 BHL65417:BHN65417 AXP65417:AXR65417 ANT65417:ANV65417 ADX65417:ADZ65417 UB65417:UD65417 KF65417:KH65417 AJ65417:AL65417 WWR24:WWT24 WMV24:WMX24 WCZ24:WDB24 VTD24:VTF24 VJH24:VJJ24 UZL24:UZN24 UPP24:UPR24 UFT24:UFV24 TVX24:TVZ24 TMB24:TMD24 TCF24:TCH24 SSJ24:SSL24 SIN24:SIP24 RYR24:RYT24 ROV24:ROX24 REZ24:RFB24 QVD24:QVF24 QLH24:QLJ24 QBL24:QBN24 PRP24:PRR24 PHT24:PHV24 OXX24:OXZ24 OOB24:OOD24 OEF24:OEH24 NUJ24:NUL24 NKN24:NKP24 NAR24:NAT24 MQV24:MQX24 MGZ24:MHB24 LXD24:LXF24 LNH24:LNJ24 LDL24:LDN24 KTP24:KTR24 KJT24:KJV24 JZX24:JZZ24 JQB24:JQD24 JGF24:JGH24 IWJ24:IWL24 IMN24:IMP24 ICR24:ICT24 HSV24:HSX24 HIZ24:HJB24 GZD24:GZF24 GPH24:GPJ24 GFL24:GFN24 FVP24:FVR24 FLT24:FLV24 FBX24:FBZ24 ESB24:ESD24 EIF24:EIH24 DYJ24:DYL24 DON24:DOP24 DER24:DET24 CUV24:CUX24 CKZ24:CLB24 CBD24:CBF24 BRH24:BRJ24 BHL24:BHN24 AXP24:AXR24 ANT24:ANV24 ADX24:ADZ24 UB24:UD24 KF24:KH24">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contiene o se puede determinar el número de regidores ausentes registrarlos en éste campo." sqref="WXF982927:WXH982927 WNJ982927:WNL982927 WDN982927:WDP982927 VTR982927:VTT982927 VJV982927:VJX982927 UZZ982927:VAB982927 UQD982927:UQF982927 UGH982927:UGJ982927 TWL982927:TWN982927 TMP982927:TMR982927 TCT982927:TCV982927 SSX982927:SSZ982927 SJB982927:SJD982927 RZF982927:RZH982927 RPJ982927:RPL982927 RFN982927:RFP982927 QVR982927:QVT982927 QLV982927:QLX982927 QBZ982927:QCB982927 PSD982927:PSF982927 PIH982927:PIJ982927 OYL982927:OYN982927 OOP982927:OOR982927 OET982927:OEV982927 NUX982927:NUZ982927 NLB982927:NLD982927 NBF982927:NBH982927 MRJ982927:MRL982927 MHN982927:MHP982927 LXR982927:LXT982927 LNV982927:LNX982927 LDZ982927:LEB982927 KUD982927:KUF982927 KKH982927:KKJ982927 KAL982927:KAN982927 JQP982927:JQR982927 JGT982927:JGV982927 IWX982927:IWZ982927 INB982927:IND982927 IDF982927:IDH982927 HTJ982927:HTL982927 HJN982927:HJP982927 GZR982927:GZT982927 GPV982927:GPX982927 GFZ982927:GGB982927 FWD982927:FWF982927 FMH982927:FMJ982927 FCL982927:FCN982927 ESP982927:ESR982927 EIT982927:EIV982927 DYX982927:DYZ982927 DPB982927:DPD982927 DFF982927:DFH982927 CVJ982927:CVL982927 CLN982927:CLP982927 CBR982927:CBT982927 BRV982927:BRX982927 BHZ982927:BIB982927 AYD982927:AYF982927 AOH982927:AOJ982927 AEL982927:AEN982927 UP982927:UR982927 KT982927:KV982927 AX982927:AZ982927 WXF917391:WXH917391 WNJ917391:WNL917391 WDN917391:WDP917391 VTR917391:VTT917391 VJV917391:VJX917391 UZZ917391:VAB917391 UQD917391:UQF917391 UGH917391:UGJ917391 TWL917391:TWN917391 TMP917391:TMR917391 TCT917391:TCV917391 SSX917391:SSZ917391 SJB917391:SJD917391 RZF917391:RZH917391 RPJ917391:RPL917391 RFN917391:RFP917391 QVR917391:QVT917391 QLV917391:QLX917391 QBZ917391:QCB917391 PSD917391:PSF917391 PIH917391:PIJ917391 OYL917391:OYN917391 OOP917391:OOR917391 OET917391:OEV917391 NUX917391:NUZ917391 NLB917391:NLD917391 NBF917391:NBH917391 MRJ917391:MRL917391 MHN917391:MHP917391 LXR917391:LXT917391 LNV917391:LNX917391 LDZ917391:LEB917391 KUD917391:KUF917391 KKH917391:KKJ917391 KAL917391:KAN917391 JQP917391:JQR917391 JGT917391:JGV917391 IWX917391:IWZ917391 INB917391:IND917391 IDF917391:IDH917391 HTJ917391:HTL917391 HJN917391:HJP917391 GZR917391:GZT917391 GPV917391:GPX917391 GFZ917391:GGB917391 FWD917391:FWF917391 FMH917391:FMJ917391 FCL917391:FCN917391 ESP917391:ESR917391 EIT917391:EIV917391 DYX917391:DYZ917391 DPB917391:DPD917391 DFF917391:DFH917391 CVJ917391:CVL917391 CLN917391:CLP917391 CBR917391:CBT917391 BRV917391:BRX917391 BHZ917391:BIB917391 AYD917391:AYF917391 AOH917391:AOJ917391 AEL917391:AEN917391 UP917391:UR917391 KT917391:KV917391 AX917391:AZ917391 WXF851855:WXH851855 WNJ851855:WNL851855 WDN851855:WDP851855 VTR851855:VTT851855 VJV851855:VJX851855 UZZ851855:VAB851855 UQD851855:UQF851855 UGH851855:UGJ851855 TWL851855:TWN851855 TMP851855:TMR851855 TCT851855:TCV851855 SSX851855:SSZ851855 SJB851855:SJD851855 RZF851855:RZH851855 RPJ851855:RPL851855 RFN851855:RFP851855 QVR851855:QVT851855 QLV851855:QLX851855 QBZ851855:QCB851855 PSD851855:PSF851855 PIH851855:PIJ851855 OYL851855:OYN851855 OOP851855:OOR851855 OET851855:OEV851855 NUX851855:NUZ851855 NLB851855:NLD851855 NBF851855:NBH851855 MRJ851855:MRL851855 MHN851855:MHP851855 LXR851855:LXT851855 LNV851855:LNX851855 LDZ851855:LEB851855 KUD851855:KUF851855 KKH851855:KKJ851855 KAL851855:KAN851855 JQP851855:JQR851855 JGT851855:JGV851855 IWX851855:IWZ851855 INB851855:IND851855 IDF851855:IDH851855 HTJ851855:HTL851855 HJN851855:HJP851855 GZR851855:GZT851855 GPV851855:GPX851855 GFZ851855:GGB851855 FWD851855:FWF851855 FMH851855:FMJ851855 FCL851855:FCN851855 ESP851855:ESR851855 EIT851855:EIV851855 DYX851855:DYZ851855 DPB851855:DPD851855 DFF851855:DFH851855 CVJ851855:CVL851855 CLN851855:CLP851855 CBR851855:CBT851855 BRV851855:BRX851855 BHZ851855:BIB851855 AYD851855:AYF851855 AOH851855:AOJ851855 AEL851855:AEN851855 UP851855:UR851855 KT851855:KV851855 AX851855:AZ851855 WXF786319:WXH786319 WNJ786319:WNL786319 WDN786319:WDP786319 VTR786319:VTT786319 VJV786319:VJX786319 UZZ786319:VAB786319 UQD786319:UQF786319 UGH786319:UGJ786319 TWL786319:TWN786319 TMP786319:TMR786319 TCT786319:TCV786319 SSX786319:SSZ786319 SJB786319:SJD786319 RZF786319:RZH786319 RPJ786319:RPL786319 RFN786319:RFP786319 QVR786319:QVT786319 QLV786319:QLX786319 QBZ786319:QCB786319 PSD786319:PSF786319 PIH786319:PIJ786319 OYL786319:OYN786319 OOP786319:OOR786319 OET786319:OEV786319 NUX786319:NUZ786319 NLB786319:NLD786319 NBF786319:NBH786319 MRJ786319:MRL786319 MHN786319:MHP786319 LXR786319:LXT786319 LNV786319:LNX786319 LDZ786319:LEB786319 KUD786319:KUF786319 KKH786319:KKJ786319 KAL786319:KAN786319 JQP786319:JQR786319 JGT786319:JGV786319 IWX786319:IWZ786319 INB786319:IND786319 IDF786319:IDH786319 HTJ786319:HTL786319 HJN786319:HJP786319 GZR786319:GZT786319 GPV786319:GPX786319 GFZ786319:GGB786319 FWD786319:FWF786319 FMH786319:FMJ786319 FCL786319:FCN786319 ESP786319:ESR786319 EIT786319:EIV786319 DYX786319:DYZ786319 DPB786319:DPD786319 DFF786319:DFH786319 CVJ786319:CVL786319 CLN786319:CLP786319 CBR786319:CBT786319 BRV786319:BRX786319 BHZ786319:BIB786319 AYD786319:AYF786319 AOH786319:AOJ786319 AEL786319:AEN786319 UP786319:UR786319 KT786319:KV786319 AX786319:AZ786319 WXF720783:WXH720783 WNJ720783:WNL720783 WDN720783:WDP720783 VTR720783:VTT720783 VJV720783:VJX720783 UZZ720783:VAB720783 UQD720783:UQF720783 UGH720783:UGJ720783 TWL720783:TWN720783 TMP720783:TMR720783 TCT720783:TCV720783 SSX720783:SSZ720783 SJB720783:SJD720783 RZF720783:RZH720783 RPJ720783:RPL720783 RFN720783:RFP720783 QVR720783:QVT720783 QLV720783:QLX720783 QBZ720783:QCB720783 PSD720783:PSF720783 PIH720783:PIJ720783 OYL720783:OYN720783 OOP720783:OOR720783 OET720783:OEV720783 NUX720783:NUZ720783 NLB720783:NLD720783 NBF720783:NBH720783 MRJ720783:MRL720783 MHN720783:MHP720783 LXR720783:LXT720783 LNV720783:LNX720783 LDZ720783:LEB720783 KUD720783:KUF720783 KKH720783:KKJ720783 KAL720783:KAN720783 JQP720783:JQR720783 JGT720783:JGV720783 IWX720783:IWZ720783 INB720783:IND720783 IDF720783:IDH720783 HTJ720783:HTL720783 HJN720783:HJP720783 GZR720783:GZT720783 GPV720783:GPX720783 GFZ720783:GGB720783 FWD720783:FWF720783 FMH720783:FMJ720783 FCL720783:FCN720783 ESP720783:ESR720783 EIT720783:EIV720783 DYX720783:DYZ720783 DPB720783:DPD720783 DFF720783:DFH720783 CVJ720783:CVL720783 CLN720783:CLP720783 CBR720783:CBT720783 BRV720783:BRX720783 BHZ720783:BIB720783 AYD720783:AYF720783 AOH720783:AOJ720783 AEL720783:AEN720783 UP720783:UR720783 KT720783:KV720783 AX720783:AZ720783 WXF655247:WXH655247 WNJ655247:WNL655247 WDN655247:WDP655247 VTR655247:VTT655247 VJV655247:VJX655247 UZZ655247:VAB655247 UQD655247:UQF655247 UGH655247:UGJ655247 TWL655247:TWN655247 TMP655247:TMR655247 TCT655247:TCV655247 SSX655247:SSZ655247 SJB655247:SJD655247 RZF655247:RZH655247 RPJ655247:RPL655247 RFN655247:RFP655247 QVR655247:QVT655247 QLV655247:QLX655247 QBZ655247:QCB655247 PSD655247:PSF655247 PIH655247:PIJ655247 OYL655247:OYN655247 OOP655247:OOR655247 OET655247:OEV655247 NUX655247:NUZ655247 NLB655247:NLD655247 NBF655247:NBH655247 MRJ655247:MRL655247 MHN655247:MHP655247 LXR655247:LXT655247 LNV655247:LNX655247 LDZ655247:LEB655247 KUD655247:KUF655247 KKH655247:KKJ655247 KAL655247:KAN655247 JQP655247:JQR655247 JGT655247:JGV655247 IWX655247:IWZ655247 INB655247:IND655247 IDF655247:IDH655247 HTJ655247:HTL655247 HJN655247:HJP655247 GZR655247:GZT655247 GPV655247:GPX655247 GFZ655247:GGB655247 FWD655247:FWF655247 FMH655247:FMJ655247 FCL655247:FCN655247 ESP655247:ESR655247 EIT655247:EIV655247 DYX655247:DYZ655247 DPB655247:DPD655247 DFF655247:DFH655247 CVJ655247:CVL655247 CLN655247:CLP655247 CBR655247:CBT655247 BRV655247:BRX655247 BHZ655247:BIB655247 AYD655247:AYF655247 AOH655247:AOJ655247 AEL655247:AEN655247 UP655247:UR655247 KT655247:KV655247 AX655247:AZ655247 WXF589711:WXH589711 WNJ589711:WNL589711 WDN589711:WDP589711 VTR589711:VTT589711 VJV589711:VJX589711 UZZ589711:VAB589711 UQD589711:UQF589711 UGH589711:UGJ589711 TWL589711:TWN589711 TMP589711:TMR589711 TCT589711:TCV589711 SSX589711:SSZ589711 SJB589711:SJD589711 RZF589711:RZH589711 RPJ589711:RPL589711 RFN589711:RFP589711 QVR589711:QVT589711 QLV589711:QLX589711 QBZ589711:QCB589711 PSD589711:PSF589711 PIH589711:PIJ589711 OYL589711:OYN589711 OOP589711:OOR589711 OET589711:OEV589711 NUX589711:NUZ589711 NLB589711:NLD589711 NBF589711:NBH589711 MRJ589711:MRL589711 MHN589711:MHP589711 LXR589711:LXT589711 LNV589711:LNX589711 LDZ589711:LEB589711 KUD589711:KUF589711 KKH589711:KKJ589711 KAL589711:KAN589711 JQP589711:JQR589711 JGT589711:JGV589711 IWX589711:IWZ589711 INB589711:IND589711 IDF589711:IDH589711 HTJ589711:HTL589711 HJN589711:HJP589711 GZR589711:GZT589711 GPV589711:GPX589711 GFZ589711:GGB589711 FWD589711:FWF589711 FMH589711:FMJ589711 FCL589711:FCN589711 ESP589711:ESR589711 EIT589711:EIV589711 DYX589711:DYZ589711 DPB589711:DPD589711 DFF589711:DFH589711 CVJ589711:CVL589711 CLN589711:CLP589711 CBR589711:CBT589711 BRV589711:BRX589711 BHZ589711:BIB589711 AYD589711:AYF589711 AOH589711:AOJ589711 AEL589711:AEN589711 UP589711:UR589711 KT589711:KV589711 AX589711:AZ589711 WXF524175:WXH524175 WNJ524175:WNL524175 WDN524175:WDP524175 VTR524175:VTT524175 VJV524175:VJX524175 UZZ524175:VAB524175 UQD524175:UQF524175 UGH524175:UGJ524175 TWL524175:TWN524175 TMP524175:TMR524175 TCT524175:TCV524175 SSX524175:SSZ524175 SJB524175:SJD524175 RZF524175:RZH524175 RPJ524175:RPL524175 RFN524175:RFP524175 QVR524175:QVT524175 QLV524175:QLX524175 QBZ524175:QCB524175 PSD524175:PSF524175 PIH524175:PIJ524175 OYL524175:OYN524175 OOP524175:OOR524175 OET524175:OEV524175 NUX524175:NUZ524175 NLB524175:NLD524175 NBF524175:NBH524175 MRJ524175:MRL524175 MHN524175:MHP524175 LXR524175:LXT524175 LNV524175:LNX524175 LDZ524175:LEB524175 KUD524175:KUF524175 KKH524175:KKJ524175 KAL524175:KAN524175 JQP524175:JQR524175 JGT524175:JGV524175 IWX524175:IWZ524175 INB524175:IND524175 IDF524175:IDH524175 HTJ524175:HTL524175 HJN524175:HJP524175 GZR524175:GZT524175 GPV524175:GPX524175 GFZ524175:GGB524175 FWD524175:FWF524175 FMH524175:FMJ524175 FCL524175:FCN524175 ESP524175:ESR524175 EIT524175:EIV524175 DYX524175:DYZ524175 DPB524175:DPD524175 DFF524175:DFH524175 CVJ524175:CVL524175 CLN524175:CLP524175 CBR524175:CBT524175 BRV524175:BRX524175 BHZ524175:BIB524175 AYD524175:AYF524175 AOH524175:AOJ524175 AEL524175:AEN524175 UP524175:UR524175 KT524175:KV524175 AX524175:AZ524175 WXF458639:WXH458639 WNJ458639:WNL458639 WDN458639:WDP458639 VTR458639:VTT458639 VJV458639:VJX458639 UZZ458639:VAB458639 UQD458639:UQF458639 UGH458639:UGJ458639 TWL458639:TWN458639 TMP458639:TMR458639 TCT458639:TCV458639 SSX458639:SSZ458639 SJB458639:SJD458639 RZF458639:RZH458639 RPJ458639:RPL458639 RFN458639:RFP458639 QVR458639:QVT458639 QLV458639:QLX458639 QBZ458639:QCB458639 PSD458639:PSF458639 PIH458639:PIJ458639 OYL458639:OYN458639 OOP458639:OOR458639 OET458639:OEV458639 NUX458639:NUZ458639 NLB458639:NLD458639 NBF458639:NBH458639 MRJ458639:MRL458639 MHN458639:MHP458639 LXR458639:LXT458639 LNV458639:LNX458639 LDZ458639:LEB458639 KUD458639:KUF458639 KKH458639:KKJ458639 KAL458639:KAN458639 JQP458639:JQR458639 JGT458639:JGV458639 IWX458639:IWZ458639 INB458639:IND458639 IDF458639:IDH458639 HTJ458639:HTL458639 HJN458639:HJP458639 GZR458639:GZT458639 GPV458639:GPX458639 GFZ458639:GGB458639 FWD458639:FWF458639 FMH458639:FMJ458639 FCL458639:FCN458639 ESP458639:ESR458639 EIT458639:EIV458639 DYX458639:DYZ458639 DPB458639:DPD458639 DFF458639:DFH458639 CVJ458639:CVL458639 CLN458639:CLP458639 CBR458639:CBT458639 BRV458639:BRX458639 BHZ458639:BIB458639 AYD458639:AYF458639 AOH458639:AOJ458639 AEL458639:AEN458639 UP458639:UR458639 KT458639:KV458639 AX458639:AZ458639 WXF393103:WXH393103 WNJ393103:WNL393103 WDN393103:WDP393103 VTR393103:VTT393103 VJV393103:VJX393103 UZZ393103:VAB393103 UQD393103:UQF393103 UGH393103:UGJ393103 TWL393103:TWN393103 TMP393103:TMR393103 TCT393103:TCV393103 SSX393103:SSZ393103 SJB393103:SJD393103 RZF393103:RZH393103 RPJ393103:RPL393103 RFN393103:RFP393103 QVR393103:QVT393103 QLV393103:QLX393103 QBZ393103:QCB393103 PSD393103:PSF393103 PIH393103:PIJ393103 OYL393103:OYN393103 OOP393103:OOR393103 OET393103:OEV393103 NUX393103:NUZ393103 NLB393103:NLD393103 NBF393103:NBH393103 MRJ393103:MRL393103 MHN393103:MHP393103 LXR393103:LXT393103 LNV393103:LNX393103 LDZ393103:LEB393103 KUD393103:KUF393103 KKH393103:KKJ393103 KAL393103:KAN393103 JQP393103:JQR393103 JGT393103:JGV393103 IWX393103:IWZ393103 INB393103:IND393103 IDF393103:IDH393103 HTJ393103:HTL393103 HJN393103:HJP393103 GZR393103:GZT393103 GPV393103:GPX393103 GFZ393103:GGB393103 FWD393103:FWF393103 FMH393103:FMJ393103 FCL393103:FCN393103 ESP393103:ESR393103 EIT393103:EIV393103 DYX393103:DYZ393103 DPB393103:DPD393103 DFF393103:DFH393103 CVJ393103:CVL393103 CLN393103:CLP393103 CBR393103:CBT393103 BRV393103:BRX393103 BHZ393103:BIB393103 AYD393103:AYF393103 AOH393103:AOJ393103 AEL393103:AEN393103 UP393103:UR393103 KT393103:KV393103 AX393103:AZ393103 WXF327567:WXH327567 WNJ327567:WNL327567 WDN327567:WDP327567 VTR327567:VTT327567 VJV327567:VJX327567 UZZ327567:VAB327567 UQD327567:UQF327567 UGH327567:UGJ327567 TWL327567:TWN327567 TMP327567:TMR327567 TCT327567:TCV327567 SSX327567:SSZ327567 SJB327567:SJD327567 RZF327567:RZH327567 RPJ327567:RPL327567 RFN327567:RFP327567 QVR327567:QVT327567 QLV327567:QLX327567 QBZ327567:QCB327567 PSD327567:PSF327567 PIH327567:PIJ327567 OYL327567:OYN327567 OOP327567:OOR327567 OET327567:OEV327567 NUX327567:NUZ327567 NLB327567:NLD327567 NBF327567:NBH327567 MRJ327567:MRL327567 MHN327567:MHP327567 LXR327567:LXT327567 LNV327567:LNX327567 LDZ327567:LEB327567 KUD327567:KUF327567 KKH327567:KKJ327567 KAL327567:KAN327567 JQP327567:JQR327567 JGT327567:JGV327567 IWX327567:IWZ327567 INB327567:IND327567 IDF327567:IDH327567 HTJ327567:HTL327567 HJN327567:HJP327567 GZR327567:GZT327567 GPV327567:GPX327567 GFZ327567:GGB327567 FWD327567:FWF327567 FMH327567:FMJ327567 FCL327567:FCN327567 ESP327567:ESR327567 EIT327567:EIV327567 DYX327567:DYZ327567 DPB327567:DPD327567 DFF327567:DFH327567 CVJ327567:CVL327567 CLN327567:CLP327567 CBR327567:CBT327567 BRV327567:BRX327567 BHZ327567:BIB327567 AYD327567:AYF327567 AOH327567:AOJ327567 AEL327567:AEN327567 UP327567:UR327567 KT327567:KV327567 AX327567:AZ327567 WXF262031:WXH262031 WNJ262031:WNL262031 WDN262031:WDP262031 VTR262031:VTT262031 VJV262031:VJX262031 UZZ262031:VAB262031 UQD262031:UQF262031 UGH262031:UGJ262031 TWL262031:TWN262031 TMP262031:TMR262031 TCT262031:TCV262031 SSX262031:SSZ262031 SJB262031:SJD262031 RZF262031:RZH262031 RPJ262031:RPL262031 RFN262031:RFP262031 QVR262031:QVT262031 QLV262031:QLX262031 QBZ262031:QCB262031 PSD262031:PSF262031 PIH262031:PIJ262031 OYL262031:OYN262031 OOP262031:OOR262031 OET262031:OEV262031 NUX262031:NUZ262031 NLB262031:NLD262031 NBF262031:NBH262031 MRJ262031:MRL262031 MHN262031:MHP262031 LXR262031:LXT262031 LNV262031:LNX262031 LDZ262031:LEB262031 KUD262031:KUF262031 KKH262031:KKJ262031 KAL262031:KAN262031 JQP262031:JQR262031 JGT262031:JGV262031 IWX262031:IWZ262031 INB262031:IND262031 IDF262031:IDH262031 HTJ262031:HTL262031 HJN262031:HJP262031 GZR262031:GZT262031 GPV262031:GPX262031 GFZ262031:GGB262031 FWD262031:FWF262031 FMH262031:FMJ262031 FCL262031:FCN262031 ESP262031:ESR262031 EIT262031:EIV262031 DYX262031:DYZ262031 DPB262031:DPD262031 DFF262031:DFH262031 CVJ262031:CVL262031 CLN262031:CLP262031 CBR262031:CBT262031 BRV262031:BRX262031 BHZ262031:BIB262031 AYD262031:AYF262031 AOH262031:AOJ262031 AEL262031:AEN262031 UP262031:UR262031 KT262031:KV262031 AX262031:AZ262031 WXF196495:WXH196495 WNJ196495:WNL196495 WDN196495:WDP196495 VTR196495:VTT196495 VJV196495:VJX196495 UZZ196495:VAB196495 UQD196495:UQF196495 UGH196495:UGJ196495 TWL196495:TWN196495 TMP196495:TMR196495 TCT196495:TCV196495 SSX196495:SSZ196495 SJB196495:SJD196495 RZF196495:RZH196495 RPJ196495:RPL196495 RFN196495:RFP196495 QVR196495:QVT196495 QLV196495:QLX196495 QBZ196495:QCB196495 PSD196495:PSF196495 PIH196495:PIJ196495 OYL196495:OYN196495 OOP196495:OOR196495 OET196495:OEV196495 NUX196495:NUZ196495 NLB196495:NLD196495 NBF196495:NBH196495 MRJ196495:MRL196495 MHN196495:MHP196495 LXR196495:LXT196495 LNV196495:LNX196495 LDZ196495:LEB196495 KUD196495:KUF196495 KKH196495:KKJ196495 KAL196495:KAN196495 JQP196495:JQR196495 JGT196495:JGV196495 IWX196495:IWZ196495 INB196495:IND196495 IDF196495:IDH196495 HTJ196495:HTL196495 HJN196495:HJP196495 GZR196495:GZT196495 GPV196495:GPX196495 GFZ196495:GGB196495 FWD196495:FWF196495 FMH196495:FMJ196495 FCL196495:FCN196495 ESP196495:ESR196495 EIT196495:EIV196495 DYX196495:DYZ196495 DPB196495:DPD196495 DFF196495:DFH196495 CVJ196495:CVL196495 CLN196495:CLP196495 CBR196495:CBT196495 BRV196495:BRX196495 BHZ196495:BIB196495 AYD196495:AYF196495 AOH196495:AOJ196495 AEL196495:AEN196495 UP196495:UR196495 KT196495:KV196495 AX196495:AZ196495 WXF130959:WXH130959 WNJ130959:WNL130959 WDN130959:WDP130959 VTR130959:VTT130959 VJV130959:VJX130959 UZZ130959:VAB130959 UQD130959:UQF130959 UGH130959:UGJ130959 TWL130959:TWN130959 TMP130959:TMR130959 TCT130959:TCV130959 SSX130959:SSZ130959 SJB130959:SJD130959 RZF130959:RZH130959 RPJ130959:RPL130959 RFN130959:RFP130959 QVR130959:QVT130959 QLV130959:QLX130959 QBZ130959:QCB130959 PSD130959:PSF130959 PIH130959:PIJ130959 OYL130959:OYN130959 OOP130959:OOR130959 OET130959:OEV130959 NUX130959:NUZ130959 NLB130959:NLD130959 NBF130959:NBH130959 MRJ130959:MRL130959 MHN130959:MHP130959 LXR130959:LXT130959 LNV130959:LNX130959 LDZ130959:LEB130959 KUD130959:KUF130959 KKH130959:KKJ130959 KAL130959:KAN130959 JQP130959:JQR130959 JGT130959:JGV130959 IWX130959:IWZ130959 INB130959:IND130959 IDF130959:IDH130959 HTJ130959:HTL130959 HJN130959:HJP130959 GZR130959:GZT130959 GPV130959:GPX130959 GFZ130959:GGB130959 FWD130959:FWF130959 FMH130959:FMJ130959 FCL130959:FCN130959 ESP130959:ESR130959 EIT130959:EIV130959 DYX130959:DYZ130959 DPB130959:DPD130959 DFF130959:DFH130959 CVJ130959:CVL130959 CLN130959:CLP130959 CBR130959:CBT130959 BRV130959:BRX130959 BHZ130959:BIB130959 AYD130959:AYF130959 AOH130959:AOJ130959 AEL130959:AEN130959 UP130959:UR130959 KT130959:KV130959 AX130959:AZ130959 WXF65423:WXH65423 WNJ65423:WNL65423 WDN65423:WDP65423 VTR65423:VTT65423 VJV65423:VJX65423 UZZ65423:VAB65423 UQD65423:UQF65423 UGH65423:UGJ65423 TWL65423:TWN65423 TMP65423:TMR65423 TCT65423:TCV65423 SSX65423:SSZ65423 SJB65423:SJD65423 RZF65423:RZH65423 RPJ65423:RPL65423 RFN65423:RFP65423 QVR65423:QVT65423 QLV65423:QLX65423 QBZ65423:QCB65423 PSD65423:PSF65423 PIH65423:PIJ65423 OYL65423:OYN65423 OOP65423:OOR65423 OET65423:OEV65423 NUX65423:NUZ65423 NLB65423:NLD65423 NBF65423:NBH65423 MRJ65423:MRL65423 MHN65423:MHP65423 LXR65423:LXT65423 LNV65423:LNX65423 LDZ65423:LEB65423 KUD65423:KUF65423 KKH65423:KKJ65423 KAL65423:KAN65423 JQP65423:JQR65423 JGT65423:JGV65423 IWX65423:IWZ65423 INB65423:IND65423 IDF65423:IDH65423 HTJ65423:HTL65423 HJN65423:HJP65423 GZR65423:GZT65423 GPV65423:GPX65423 GFZ65423:GGB65423 FWD65423:FWF65423 FMH65423:FMJ65423 FCL65423:FCN65423 ESP65423:ESR65423 EIT65423:EIV65423 DYX65423:DYZ65423 DPB65423:DPD65423 DFF65423:DFH65423 CVJ65423:CVL65423 CLN65423:CLP65423 CBR65423:CBT65423 BRV65423:BRX65423 BHZ65423:BIB65423 AYD65423:AYF65423 AOH65423:AOJ65423 AEL65423:AEN65423 UP65423:UR65423 KT65423:KV65423 AX65423:AZ65423 WXF30:WXH30 WNJ30:WNL30 WDN30:WDP30 VTR30:VTT30 VJV30:VJX30 UZZ30:VAB30 UQD30:UQF30 UGH30:UGJ30 TWL30:TWN30 TMP30:TMR30 TCT30:TCV30 SSX30:SSZ30 SJB30:SJD30 RZF30:RZH30 RPJ30:RPL30 RFN30:RFP30 QVR30:QVT30 QLV30:QLX30 QBZ30:QCB30 PSD30:PSF30 PIH30:PIJ30 OYL30:OYN30 OOP30:OOR30 OET30:OEV30 NUX30:NUZ30 NLB30:NLD30 NBF30:NBH30 MRJ30:MRL30 MHN30:MHP30 LXR30:LXT30 LNV30:LNX30 LDZ30:LEB30 KUD30:KUF30 KKH30:KKJ30 KAL30:KAN30 JQP30:JQR30 JGT30:JGV30 IWX30:IWZ30 INB30:IND30 IDF30:IDH30 HTJ30:HTL30 HJN30:HJP30 GZR30:GZT30 GPV30:GPX30 GFZ30:GGB30 FWD30:FWF30 FMH30:FMJ30 FCL30:FCN30 ESP30:ESR30 EIT30:EIV30 DYX30:DYZ30 DPB30:DPD30 DFF30:DFH30 CVJ30:CVL30 CLN30:CLP30 CBR30:CBT30 BRV30:BRX30 BHZ30:BIB30 AYD30:AYF30 AOH30:AOJ30 AEL30:AEN30 UP30:UR30 KT30:KV30">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yuntamiento describe el número de regidores asistente, ingresarlo en éste campo el dato." sqref="WXF982925:WXH982925 WNJ982925:WNL982925 WDN982925:WDP982925 VTR982925:VTT982925 VJV982925:VJX982925 UZZ982925:VAB982925 UQD982925:UQF982925 UGH982925:UGJ982925 TWL982925:TWN982925 TMP982925:TMR982925 TCT982925:TCV982925 SSX982925:SSZ982925 SJB982925:SJD982925 RZF982925:RZH982925 RPJ982925:RPL982925 RFN982925:RFP982925 QVR982925:QVT982925 QLV982925:QLX982925 QBZ982925:QCB982925 PSD982925:PSF982925 PIH982925:PIJ982925 OYL982925:OYN982925 OOP982925:OOR982925 OET982925:OEV982925 NUX982925:NUZ982925 NLB982925:NLD982925 NBF982925:NBH982925 MRJ982925:MRL982925 MHN982925:MHP982925 LXR982925:LXT982925 LNV982925:LNX982925 LDZ982925:LEB982925 KUD982925:KUF982925 KKH982925:KKJ982925 KAL982925:KAN982925 JQP982925:JQR982925 JGT982925:JGV982925 IWX982925:IWZ982925 INB982925:IND982925 IDF982925:IDH982925 HTJ982925:HTL982925 HJN982925:HJP982925 GZR982925:GZT982925 GPV982925:GPX982925 GFZ982925:GGB982925 FWD982925:FWF982925 FMH982925:FMJ982925 FCL982925:FCN982925 ESP982925:ESR982925 EIT982925:EIV982925 DYX982925:DYZ982925 DPB982925:DPD982925 DFF982925:DFH982925 CVJ982925:CVL982925 CLN982925:CLP982925 CBR982925:CBT982925 BRV982925:BRX982925 BHZ982925:BIB982925 AYD982925:AYF982925 AOH982925:AOJ982925 AEL982925:AEN982925 UP982925:UR982925 KT982925:KV982925 AX982925:AZ982925 WXF917389:WXH917389 WNJ917389:WNL917389 WDN917389:WDP917389 VTR917389:VTT917389 VJV917389:VJX917389 UZZ917389:VAB917389 UQD917389:UQF917389 UGH917389:UGJ917389 TWL917389:TWN917389 TMP917389:TMR917389 TCT917389:TCV917389 SSX917389:SSZ917389 SJB917389:SJD917389 RZF917389:RZH917389 RPJ917389:RPL917389 RFN917389:RFP917389 QVR917389:QVT917389 QLV917389:QLX917389 QBZ917389:QCB917389 PSD917389:PSF917389 PIH917389:PIJ917389 OYL917389:OYN917389 OOP917389:OOR917389 OET917389:OEV917389 NUX917389:NUZ917389 NLB917389:NLD917389 NBF917389:NBH917389 MRJ917389:MRL917389 MHN917389:MHP917389 LXR917389:LXT917389 LNV917389:LNX917389 LDZ917389:LEB917389 KUD917389:KUF917389 KKH917389:KKJ917389 KAL917389:KAN917389 JQP917389:JQR917389 JGT917389:JGV917389 IWX917389:IWZ917389 INB917389:IND917389 IDF917389:IDH917389 HTJ917389:HTL917389 HJN917389:HJP917389 GZR917389:GZT917389 GPV917389:GPX917389 GFZ917389:GGB917389 FWD917389:FWF917389 FMH917389:FMJ917389 FCL917389:FCN917389 ESP917389:ESR917389 EIT917389:EIV917389 DYX917389:DYZ917389 DPB917389:DPD917389 DFF917389:DFH917389 CVJ917389:CVL917389 CLN917389:CLP917389 CBR917389:CBT917389 BRV917389:BRX917389 BHZ917389:BIB917389 AYD917389:AYF917389 AOH917389:AOJ917389 AEL917389:AEN917389 UP917389:UR917389 KT917389:KV917389 AX917389:AZ917389 WXF851853:WXH851853 WNJ851853:WNL851853 WDN851853:WDP851853 VTR851853:VTT851853 VJV851853:VJX851853 UZZ851853:VAB851853 UQD851853:UQF851853 UGH851853:UGJ851853 TWL851853:TWN851853 TMP851853:TMR851853 TCT851853:TCV851853 SSX851853:SSZ851853 SJB851853:SJD851853 RZF851853:RZH851853 RPJ851853:RPL851853 RFN851853:RFP851853 QVR851853:QVT851853 QLV851853:QLX851853 QBZ851853:QCB851853 PSD851853:PSF851853 PIH851853:PIJ851853 OYL851853:OYN851853 OOP851853:OOR851853 OET851853:OEV851853 NUX851853:NUZ851853 NLB851853:NLD851853 NBF851853:NBH851853 MRJ851853:MRL851853 MHN851853:MHP851853 LXR851853:LXT851853 LNV851853:LNX851853 LDZ851853:LEB851853 KUD851853:KUF851853 KKH851853:KKJ851853 KAL851853:KAN851853 JQP851853:JQR851853 JGT851853:JGV851853 IWX851853:IWZ851853 INB851853:IND851853 IDF851853:IDH851853 HTJ851853:HTL851853 HJN851853:HJP851853 GZR851853:GZT851853 GPV851853:GPX851853 GFZ851853:GGB851853 FWD851853:FWF851853 FMH851853:FMJ851853 FCL851853:FCN851853 ESP851853:ESR851853 EIT851853:EIV851853 DYX851853:DYZ851853 DPB851853:DPD851853 DFF851853:DFH851853 CVJ851853:CVL851853 CLN851853:CLP851853 CBR851853:CBT851853 BRV851853:BRX851853 BHZ851853:BIB851853 AYD851853:AYF851853 AOH851853:AOJ851853 AEL851853:AEN851853 UP851853:UR851853 KT851853:KV851853 AX851853:AZ851853 WXF786317:WXH786317 WNJ786317:WNL786317 WDN786317:WDP786317 VTR786317:VTT786317 VJV786317:VJX786317 UZZ786317:VAB786317 UQD786317:UQF786317 UGH786317:UGJ786317 TWL786317:TWN786317 TMP786317:TMR786317 TCT786317:TCV786317 SSX786317:SSZ786317 SJB786317:SJD786317 RZF786317:RZH786317 RPJ786317:RPL786317 RFN786317:RFP786317 QVR786317:QVT786317 QLV786317:QLX786317 QBZ786317:QCB786317 PSD786317:PSF786317 PIH786317:PIJ786317 OYL786317:OYN786317 OOP786317:OOR786317 OET786317:OEV786317 NUX786317:NUZ786317 NLB786317:NLD786317 NBF786317:NBH786317 MRJ786317:MRL786317 MHN786317:MHP786317 LXR786317:LXT786317 LNV786317:LNX786317 LDZ786317:LEB786317 KUD786317:KUF786317 KKH786317:KKJ786317 KAL786317:KAN786317 JQP786317:JQR786317 JGT786317:JGV786317 IWX786317:IWZ786317 INB786317:IND786317 IDF786317:IDH786317 HTJ786317:HTL786317 HJN786317:HJP786317 GZR786317:GZT786317 GPV786317:GPX786317 GFZ786317:GGB786317 FWD786317:FWF786317 FMH786317:FMJ786317 FCL786317:FCN786317 ESP786317:ESR786317 EIT786317:EIV786317 DYX786317:DYZ786317 DPB786317:DPD786317 DFF786317:DFH786317 CVJ786317:CVL786317 CLN786317:CLP786317 CBR786317:CBT786317 BRV786317:BRX786317 BHZ786317:BIB786317 AYD786317:AYF786317 AOH786317:AOJ786317 AEL786317:AEN786317 UP786317:UR786317 KT786317:KV786317 AX786317:AZ786317 WXF720781:WXH720781 WNJ720781:WNL720781 WDN720781:WDP720781 VTR720781:VTT720781 VJV720781:VJX720781 UZZ720781:VAB720781 UQD720781:UQF720781 UGH720781:UGJ720781 TWL720781:TWN720781 TMP720781:TMR720781 TCT720781:TCV720781 SSX720781:SSZ720781 SJB720781:SJD720781 RZF720781:RZH720781 RPJ720781:RPL720781 RFN720781:RFP720781 QVR720781:QVT720781 QLV720781:QLX720781 QBZ720781:QCB720781 PSD720781:PSF720781 PIH720781:PIJ720781 OYL720781:OYN720781 OOP720781:OOR720781 OET720781:OEV720781 NUX720781:NUZ720781 NLB720781:NLD720781 NBF720781:NBH720781 MRJ720781:MRL720781 MHN720781:MHP720781 LXR720781:LXT720781 LNV720781:LNX720781 LDZ720781:LEB720781 KUD720781:KUF720781 KKH720781:KKJ720781 KAL720781:KAN720781 JQP720781:JQR720781 JGT720781:JGV720781 IWX720781:IWZ720781 INB720781:IND720781 IDF720781:IDH720781 HTJ720781:HTL720781 HJN720781:HJP720781 GZR720781:GZT720781 GPV720781:GPX720781 GFZ720781:GGB720781 FWD720781:FWF720781 FMH720781:FMJ720781 FCL720781:FCN720781 ESP720781:ESR720781 EIT720781:EIV720781 DYX720781:DYZ720781 DPB720781:DPD720781 DFF720781:DFH720781 CVJ720781:CVL720781 CLN720781:CLP720781 CBR720781:CBT720781 BRV720781:BRX720781 BHZ720781:BIB720781 AYD720781:AYF720781 AOH720781:AOJ720781 AEL720781:AEN720781 UP720781:UR720781 KT720781:KV720781 AX720781:AZ720781 WXF655245:WXH655245 WNJ655245:WNL655245 WDN655245:WDP655245 VTR655245:VTT655245 VJV655245:VJX655245 UZZ655245:VAB655245 UQD655245:UQF655245 UGH655245:UGJ655245 TWL655245:TWN655245 TMP655245:TMR655245 TCT655245:TCV655245 SSX655245:SSZ655245 SJB655245:SJD655245 RZF655245:RZH655245 RPJ655245:RPL655245 RFN655245:RFP655245 QVR655245:QVT655245 QLV655245:QLX655245 QBZ655245:QCB655245 PSD655245:PSF655245 PIH655245:PIJ655245 OYL655245:OYN655245 OOP655245:OOR655245 OET655245:OEV655245 NUX655245:NUZ655245 NLB655245:NLD655245 NBF655245:NBH655245 MRJ655245:MRL655245 MHN655245:MHP655245 LXR655245:LXT655245 LNV655245:LNX655245 LDZ655245:LEB655245 KUD655245:KUF655245 KKH655245:KKJ655245 KAL655245:KAN655245 JQP655245:JQR655245 JGT655245:JGV655245 IWX655245:IWZ655245 INB655245:IND655245 IDF655245:IDH655245 HTJ655245:HTL655245 HJN655245:HJP655245 GZR655245:GZT655245 GPV655245:GPX655245 GFZ655245:GGB655245 FWD655245:FWF655245 FMH655245:FMJ655245 FCL655245:FCN655245 ESP655245:ESR655245 EIT655245:EIV655245 DYX655245:DYZ655245 DPB655245:DPD655245 DFF655245:DFH655245 CVJ655245:CVL655245 CLN655245:CLP655245 CBR655245:CBT655245 BRV655245:BRX655245 BHZ655245:BIB655245 AYD655245:AYF655245 AOH655245:AOJ655245 AEL655245:AEN655245 UP655245:UR655245 KT655245:KV655245 AX655245:AZ655245 WXF589709:WXH589709 WNJ589709:WNL589709 WDN589709:WDP589709 VTR589709:VTT589709 VJV589709:VJX589709 UZZ589709:VAB589709 UQD589709:UQF589709 UGH589709:UGJ589709 TWL589709:TWN589709 TMP589709:TMR589709 TCT589709:TCV589709 SSX589709:SSZ589709 SJB589709:SJD589709 RZF589709:RZH589709 RPJ589709:RPL589709 RFN589709:RFP589709 QVR589709:QVT589709 QLV589709:QLX589709 QBZ589709:QCB589709 PSD589709:PSF589709 PIH589709:PIJ589709 OYL589709:OYN589709 OOP589709:OOR589709 OET589709:OEV589709 NUX589709:NUZ589709 NLB589709:NLD589709 NBF589709:NBH589709 MRJ589709:MRL589709 MHN589709:MHP589709 LXR589709:LXT589709 LNV589709:LNX589709 LDZ589709:LEB589709 KUD589709:KUF589709 KKH589709:KKJ589709 KAL589709:KAN589709 JQP589709:JQR589709 JGT589709:JGV589709 IWX589709:IWZ589709 INB589709:IND589709 IDF589709:IDH589709 HTJ589709:HTL589709 HJN589709:HJP589709 GZR589709:GZT589709 GPV589709:GPX589709 GFZ589709:GGB589709 FWD589709:FWF589709 FMH589709:FMJ589709 FCL589709:FCN589709 ESP589709:ESR589709 EIT589709:EIV589709 DYX589709:DYZ589709 DPB589709:DPD589709 DFF589709:DFH589709 CVJ589709:CVL589709 CLN589709:CLP589709 CBR589709:CBT589709 BRV589709:BRX589709 BHZ589709:BIB589709 AYD589709:AYF589709 AOH589709:AOJ589709 AEL589709:AEN589709 UP589709:UR589709 KT589709:KV589709 AX589709:AZ589709 WXF524173:WXH524173 WNJ524173:WNL524173 WDN524173:WDP524173 VTR524173:VTT524173 VJV524173:VJX524173 UZZ524173:VAB524173 UQD524173:UQF524173 UGH524173:UGJ524173 TWL524173:TWN524173 TMP524173:TMR524173 TCT524173:TCV524173 SSX524173:SSZ524173 SJB524173:SJD524173 RZF524173:RZH524173 RPJ524173:RPL524173 RFN524173:RFP524173 QVR524173:QVT524173 QLV524173:QLX524173 QBZ524173:QCB524173 PSD524173:PSF524173 PIH524173:PIJ524173 OYL524173:OYN524173 OOP524173:OOR524173 OET524173:OEV524173 NUX524173:NUZ524173 NLB524173:NLD524173 NBF524173:NBH524173 MRJ524173:MRL524173 MHN524173:MHP524173 LXR524173:LXT524173 LNV524173:LNX524173 LDZ524173:LEB524173 KUD524173:KUF524173 KKH524173:KKJ524173 KAL524173:KAN524173 JQP524173:JQR524173 JGT524173:JGV524173 IWX524173:IWZ524173 INB524173:IND524173 IDF524173:IDH524173 HTJ524173:HTL524173 HJN524173:HJP524173 GZR524173:GZT524173 GPV524173:GPX524173 GFZ524173:GGB524173 FWD524173:FWF524173 FMH524173:FMJ524173 FCL524173:FCN524173 ESP524173:ESR524173 EIT524173:EIV524173 DYX524173:DYZ524173 DPB524173:DPD524173 DFF524173:DFH524173 CVJ524173:CVL524173 CLN524173:CLP524173 CBR524173:CBT524173 BRV524173:BRX524173 BHZ524173:BIB524173 AYD524173:AYF524173 AOH524173:AOJ524173 AEL524173:AEN524173 UP524173:UR524173 KT524173:KV524173 AX524173:AZ524173 WXF458637:WXH458637 WNJ458637:WNL458637 WDN458637:WDP458637 VTR458637:VTT458637 VJV458637:VJX458637 UZZ458637:VAB458637 UQD458637:UQF458637 UGH458637:UGJ458637 TWL458637:TWN458637 TMP458637:TMR458637 TCT458637:TCV458637 SSX458637:SSZ458637 SJB458637:SJD458637 RZF458637:RZH458637 RPJ458637:RPL458637 RFN458637:RFP458637 QVR458637:QVT458637 QLV458637:QLX458637 QBZ458637:QCB458637 PSD458637:PSF458637 PIH458637:PIJ458637 OYL458637:OYN458637 OOP458637:OOR458637 OET458637:OEV458637 NUX458637:NUZ458637 NLB458637:NLD458637 NBF458637:NBH458637 MRJ458637:MRL458637 MHN458637:MHP458637 LXR458637:LXT458637 LNV458637:LNX458637 LDZ458637:LEB458637 KUD458637:KUF458637 KKH458637:KKJ458637 KAL458637:KAN458637 JQP458637:JQR458637 JGT458637:JGV458637 IWX458637:IWZ458637 INB458637:IND458637 IDF458637:IDH458637 HTJ458637:HTL458637 HJN458637:HJP458637 GZR458637:GZT458637 GPV458637:GPX458637 GFZ458637:GGB458637 FWD458637:FWF458637 FMH458637:FMJ458637 FCL458637:FCN458637 ESP458637:ESR458637 EIT458637:EIV458637 DYX458637:DYZ458637 DPB458637:DPD458637 DFF458637:DFH458637 CVJ458637:CVL458637 CLN458637:CLP458637 CBR458637:CBT458637 BRV458637:BRX458637 BHZ458637:BIB458637 AYD458637:AYF458637 AOH458637:AOJ458637 AEL458637:AEN458637 UP458637:UR458637 KT458637:KV458637 AX458637:AZ458637 WXF393101:WXH393101 WNJ393101:WNL393101 WDN393101:WDP393101 VTR393101:VTT393101 VJV393101:VJX393101 UZZ393101:VAB393101 UQD393101:UQF393101 UGH393101:UGJ393101 TWL393101:TWN393101 TMP393101:TMR393101 TCT393101:TCV393101 SSX393101:SSZ393101 SJB393101:SJD393101 RZF393101:RZH393101 RPJ393101:RPL393101 RFN393101:RFP393101 QVR393101:QVT393101 QLV393101:QLX393101 QBZ393101:QCB393101 PSD393101:PSF393101 PIH393101:PIJ393101 OYL393101:OYN393101 OOP393101:OOR393101 OET393101:OEV393101 NUX393101:NUZ393101 NLB393101:NLD393101 NBF393101:NBH393101 MRJ393101:MRL393101 MHN393101:MHP393101 LXR393101:LXT393101 LNV393101:LNX393101 LDZ393101:LEB393101 KUD393101:KUF393101 KKH393101:KKJ393101 KAL393101:KAN393101 JQP393101:JQR393101 JGT393101:JGV393101 IWX393101:IWZ393101 INB393101:IND393101 IDF393101:IDH393101 HTJ393101:HTL393101 HJN393101:HJP393101 GZR393101:GZT393101 GPV393101:GPX393101 GFZ393101:GGB393101 FWD393101:FWF393101 FMH393101:FMJ393101 FCL393101:FCN393101 ESP393101:ESR393101 EIT393101:EIV393101 DYX393101:DYZ393101 DPB393101:DPD393101 DFF393101:DFH393101 CVJ393101:CVL393101 CLN393101:CLP393101 CBR393101:CBT393101 BRV393101:BRX393101 BHZ393101:BIB393101 AYD393101:AYF393101 AOH393101:AOJ393101 AEL393101:AEN393101 UP393101:UR393101 KT393101:KV393101 AX393101:AZ393101 WXF327565:WXH327565 WNJ327565:WNL327565 WDN327565:WDP327565 VTR327565:VTT327565 VJV327565:VJX327565 UZZ327565:VAB327565 UQD327565:UQF327565 UGH327565:UGJ327565 TWL327565:TWN327565 TMP327565:TMR327565 TCT327565:TCV327565 SSX327565:SSZ327565 SJB327565:SJD327565 RZF327565:RZH327565 RPJ327565:RPL327565 RFN327565:RFP327565 QVR327565:QVT327565 QLV327565:QLX327565 QBZ327565:QCB327565 PSD327565:PSF327565 PIH327565:PIJ327565 OYL327565:OYN327565 OOP327565:OOR327565 OET327565:OEV327565 NUX327565:NUZ327565 NLB327565:NLD327565 NBF327565:NBH327565 MRJ327565:MRL327565 MHN327565:MHP327565 LXR327565:LXT327565 LNV327565:LNX327565 LDZ327565:LEB327565 KUD327565:KUF327565 KKH327565:KKJ327565 KAL327565:KAN327565 JQP327565:JQR327565 JGT327565:JGV327565 IWX327565:IWZ327565 INB327565:IND327565 IDF327565:IDH327565 HTJ327565:HTL327565 HJN327565:HJP327565 GZR327565:GZT327565 GPV327565:GPX327565 GFZ327565:GGB327565 FWD327565:FWF327565 FMH327565:FMJ327565 FCL327565:FCN327565 ESP327565:ESR327565 EIT327565:EIV327565 DYX327565:DYZ327565 DPB327565:DPD327565 DFF327565:DFH327565 CVJ327565:CVL327565 CLN327565:CLP327565 CBR327565:CBT327565 BRV327565:BRX327565 BHZ327565:BIB327565 AYD327565:AYF327565 AOH327565:AOJ327565 AEL327565:AEN327565 UP327565:UR327565 KT327565:KV327565 AX327565:AZ327565 WXF262029:WXH262029 WNJ262029:WNL262029 WDN262029:WDP262029 VTR262029:VTT262029 VJV262029:VJX262029 UZZ262029:VAB262029 UQD262029:UQF262029 UGH262029:UGJ262029 TWL262029:TWN262029 TMP262029:TMR262029 TCT262029:TCV262029 SSX262029:SSZ262029 SJB262029:SJD262029 RZF262029:RZH262029 RPJ262029:RPL262029 RFN262029:RFP262029 QVR262029:QVT262029 QLV262029:QLX262029 QBZ262029:QCB262029 PSD262029:PSF262029 PIH262029:PIJ262029 OYL262029:OYN262029 OOP262029:OOR262029 OET262029:OEV262029 NUX262029:NUZ262029 NLB262029:NLD262029 NBF262029:NBH262029 MRJ262029:MRL262029 MHN262029:MHP262029 LXR262029:LXT262029 LNV262029:LNX262029 LDZ262029:LEB262029 KUD262029:KUF262029 KKH262029:KKJ262029 KAL262029:KAN262029 JQP262029:JQR262029 JGT262029:JGV262029 IWX262029:IWZ262029 INB262029:IND262029 IDF262029:IDH262029 HTJ262029:HTL262029 HJN262029:HJP262029 GZR262029:GZT262029 GPV262029:GPX262029 GFZ262029:GGB262029 FWD262029:FWF262029 FMH262029:FMJ262029 FCL262029:FCN262029 ESP262029:ESR262029 EIT262029:EIV262029 DYX262029:DYZ262029 DPB262029:DPD262029 DFF262029:DFH262029 CVJ262029:CVL262029 CLN262029:CLP262029 CBR262029:CBT262029 BRV262029:BRX262029 BHZ262029:BIB262029 AYD262029:AYF262029 AOH262029:AOJ262029 AEL262029:AEN262029 UP262029:UR262029 KT262029:KV262029 AX262029:AZ262029 WXF196493:WXH196493 WNJ196493:WNL196493 WDN196493:WDP196493 VTR196493:VTT196493 VJV196493:VJX196493 UZZ196493:VAB196493 UQD196493:UQF196493 UGH196493:UGJ196493 TWL196493:TWN196493 TMP196493:TMR196493 TCT196493:TCV196493 SSX196493:SSZ196493 SJB196493:SJD196493 RZF196493:RZH196493 RPJ196493:RPL196493 RFN196493:RFP196493 QVR196493:QVT196493 QLV196493:QLX196493 QBZ196493:QCB196493 PSD196493:PSF196493 PIH196493:PIJ196493 OYL196493:OYN196493 OOP196493:OOR196493 OET196493:OEV196493 NUX196493:NUZ196493 NLB196493:NLD196493 NBF196493:NBH196493 MRJ196493:MRL196493 MHN196493:MHP196493 LXR196493:LXT196493 LNV196493:LNX196493 LDZ196493:LEB196493 KUD196493:KUF196493 KKH196493:KKJ196493 KAL196493:KAN196493 JQP196493:JQR196493 JGT196493:JGV196493 IWX196493:IWZ196493 INB196493:IND196493 IDF196493:IDH196493 HTJ196493:HTL196493 HJN196493:HJP196493 GZR196493:GZT196493 GPV196493:GPX196493 GFZ196493:GGB196493 FWD196493:FWF196493 FMH196493:FMJ196493 FCL196493:FCN196493 ESP196493:ESR196493 EIT196493:EIV196493 DYX196493:DYZ196493 DPB196493:DPD196493 DFF196493:DFH196493 CVJ196493:CVL196493 CLN196493:CLP196493 CBR196493:CBT196493 BRV196493:BRX196493 BHZ196493:BIB196493 AYD196493:AYF196493 AOH196493:AOJ196493 AEL196493:AEN196493 UP196493:UR196493 KT196493:KV196493 AX196493:AZ196493 WXF130957:WXH130957 WNJ130957:WNL130957 WDN130957:WDP130957 VTR130957:VTT130957 VJV130957:VJX130957 UZZ130957:VAB130957 UQD130957:UQF130957 UGH130957:UGJ130957 TWL130957:TWN130957 TMP130957:TMR130957 TCT130957:TCV130957 SSX130957:SSZ130957 SJB130957:SJD130957 RZF130957:RZH130957 RPJ130957:RPL130957 RFN130957:RFP130957 QVR130957:QVT130957 QLV130957:QLX130957 QBZ130957:QCB130957 PSD130957:PSF130957 PIH130957:PIJ130957 OYL130957:OYN130957 OOP130957:OOR130957 OET130957:OEV130957 NUX130957:NUZ130957 NLB130957:NLD130957 NBF130957:NBH130957 MRJ130957:MRL130957 MHN130957:MHP130957 LXR130957:LXT130957 LNV130957:LNX130957 LDZ130957:LEB130957 KUD130957:KUF130957 KKH130957:KKJ130957 KAL130957:KAN130957 JQP130957:JQR130957 JGT130957:JGV130957 IWX130957:IWZ130957 INB130957:IND130957 IDF130957:IDH130957 HTJ130957:HTL130957 HJN130957:HJP130957 GZR130957:GZT130957 GPV130957:GPX130957 GFZ130957:GGB130957 FWD130957:FWF130957 FMH130957:FMJ130957 FCL130957:FCN130957 ESP130957:ESR130957 EIT130957:EIV130957 DYX130957:DYZ130957 DPB130957:DPD130957 DFF130957:DFH130957 CVJ130957:CVL130957 CLN130957:CLP130957 CBR130957:CBT130957 BRV130957:BRX130957 BHZ130957:BIB130957 AYD130957:AYF130957 AOH130957:AOJ130957 AEL130957:AEN130957 UP130957:UR130957 KT130957:KV130957 AX130957:AZ130957 WXF65421:WXH65421 WNJ65421:WNL65421 WDN65421:WDP65421 VTR65421:VTT65421 VJV65421:VJX65421 UZZ65421:VAB65421 UQD65421:UQF65421 UGH65421:UGJ65421 TWL65421:TWN65421 TMP65421:TMR65421 TCT65421:TCV65421 SSX65421:SSZ65421 SJB65421:SJD65421 RZF65421:RZH65421 RPJ65421:RPL65421 RFN65421:RFP65421 QVR65421:QVT65421 QLV65421:QLX65421 QBZ65421:QCB65421 PSD65421:PSF65421 PIH65421:PIJ65421 OYL65421:OYN65421 OOP65421:OOR65421 OET65421:OEV65421 NUX65421:NUZ65421 NLB65421:NLD65421 NBF65421:NBH65421 MRJ65421:MRL65421 MHN65421:MHP65421 LXR65421:LXT65421 LNV65421:LNX65421 LDZ65421:LEB65421 KUD65421:KUF65421 KKH65421:KKJ65421 KAL65421:KAN65421 JQP65421:JQR65421 JGT65421:JGV65421 IWX65421:IWZ65421 INB65421:IND65421 IDF65421:IDH65421 HTJ65421:HTL65421 HJN65421:HJP65421 GZR65421:GZT65421 GPV65421:GPX65421 GFZ65421:GGB65421 FWD65421:FWF65421 FMH65421:FMJ65421 FCL65421:FCN65421 ESP65421:ESR65421 EIT65421:EIV65421 DYX65421:DYZ65421 DPB65421:DPD65421 DFF65421:DFH65421 CVJ65421:CVL65421 CLN65421:CLP65421 CBR65421:CBT65421 BRV65421:BRX65421 BHZ65421:BIB65421 AYD65421:AYF65421 AOH65421:AOJ65421 AEL65421:AEN65421 UP65421:UR65421 KT65421:KV65421 AX65421:AZ65421 WXF28:WXH28 WNJ28:WNL28 WDN28:WDP28 VTR28:VTT28 VJV28:VJX28 UZZ28:VAB28 UQD28:UQF28 UGH28:UGJ28 TWL28:TWN28 TMP28:TMR28 TCT28:TCV28 SSX28:SSZ28 SJB28:SJD28 RZF28:RZH28 RPJ28:RPL28 RFN28:RFP28 QVR28:QVT28 QLV28:QLX28 QBZ28:QCB28 PSD28:PSF28 PIH28:PIJ28 OYL28:OYN28 OOP28:OOR28 OET28:OEV28 NUX28:NUZ28 NLB28:NLD28 NBF28:NBH28 MRJ28:MRL28 MHN28:MHP28 LXR28:LXT28 LNV28:LNX28 LDZ28:LEB28 KUD28:KUF28 KKH28:KKJ28 KAL28:KAN28 JQP28:JQR28 JGT28:JGV28 IWX28:IWZ28 INB28:IND28 IDF28:IDH28 HTJ28:HTL28 HJN28:HJP28 GZR28:GZT28 GPV28:GPX28 GFZ28:GGB28 FWD28:FWF28 FMH28:FMJ28 FCL28:FCN28 ESP28:ESR28 EIT28:EIV28 DYX28:DYZ28 DPB28:DPD28 DFF28:DFH28 CVJ28:CVL28 CLN28:CLP28 CBR28:CBT28 BRV28:BRX28 BHZ28:BIB28 AYD28:AYF28 AOH28:AOJ28 AEL28:AEN28 UP28:UR28 KT28:KV28">
      <formula1>0</formula1>
      <formula2>30</formula2>
    </dataValidation>
    <dataValidation type="whole" allowBlank="1" showInputMessage="1" showErrorMessage="1" errorTitle="Número de programas" error="El dato que intenta ingresar no corresponde a un número o este excede los cuatro digitos permitidos para el campo." prompt="Ingresar el número de programas presentados por el municipio." sqref="WVL982964:WVN982964 WLP982964:WLR982964 WBT982964:WBV982964 VRX982964:VRZ982964 VIB982964:VID982964 UYF982964:UYH982964 UOJ982964:UOL982964 UEN982964:UEP982964 TUR982964:TUT982964 TKV982964:TKX982964 TAZ982964:TBB982964 SRD982964:SRF982964 SHH982964:SHJ982964 RXL982964:RXN982964 RNP982964:RNR982964 RDT982964:RDV982964 QTX982964:QTZ982964 QKB982964:QKD982964 QAF982964:QAH982964 PQJ982964:PQL982964 PGN982964:PGP982964 OWR982964:OWT982964 OMV982964:OMX982964 OCZ982964:ODB982964 NTD982964:NTF982964 NJH982964:NJJ982964 MZL982964:MZN982964 MPP982964:MPR982964 MFT982964:MFV982964 LVX982964:LVZ982964 LMB982964:LMD982964 LCF982964:LCH982964 KSJ982964:KSL982964 KIN982964:KIP982964 JYR982964:JYT982964 JOV982964:JOX982964 JEZ982964:JFB982964 IVD982964:IVF982964 ILH982964:ILJ982964 IBL982964:IBN982964 HRP982964:HRR982964 HHT982964:HHV982964 GXX982964:GXZ982964 GOB982964:GOD982964 GEF982964:GEH982964 FUJ982964:FUL982964 FKN982964:FKP982964 FAR982964:FAT982964 EQV982964:EQX982964 EGZ982964:EHB982964 DXD982964:DXF982964 DNH982964:DNJ982964 DDL982964:DDN982964 CTP982964:CTR982964 CJT982964:CJV982964 BZX982964:BZZ982964 BQB982964:BQD982964 BGF982964:BGH982964 AWJ982964:AWL982964 AMN982964:AMP982964 ACR982964:ACT982964 SV982964:SX982964 IZ982964:JB982964 D982964:F982964 WVL917428:WVN917428 WLP917428:WLR917428 WBT917428:WBV917428 VRX917428:VRZ917428 VIB917428:VID917428 UYF917428:UYH917428 UOJ917428:UOL917428 UEN917428:UEP917428 TUR917428:TUT917428 TKV917428:TKX917428 TAZ917428:TBB917428 SRD917428:SRF917428 SHH917428:SHJ917428 RXL917428:RXN917428 RNP917428:RNR917428 RDT917428:RDV917428 QTX917428:QTZ917428 QKB917428:QKD917428 QAF917428:QAH917428 PQJ917428:PQL917428 PGN917428:PGP917428 OWR917428:OWT917428 OMV917428:OMX917428 OCZ917428:ODB917428 NTD917428:NTF917428 NJH917428:NJJ917428 MZL917428:MZN917428 MPP917428:MPR917428 MFT917428:MFV917428 LVX917428:LVZ917428 LMB917428:LMD917428 LCF917428:LCH917428 KSJ917428:KSL917428 KIN917428:KIP917428 JYR917428:JYT917428 JOV917428:JOX917428 JEZ917428:JFB917428 IVD917428:IVF917428 ILH917428:ILJ917428 IBL917428:IBN917428 HRP917428:HRR917428 HHT917428:HHV917428 GXX917428:GXZ917428 GOB917428:GOD917428 GEF917428:GEH917428 FUJ917428:FUL917428 FKN917428:FKP917428 FAR917428:FAT917428 EQV917428:EQX917428 EGZ917428:EHB917428 DXD917428:DXF917428 DNH917428:DNJ917428 DDL917428:DDN917428 CTP917428:CTR917428 CJT917428:CJV917428 BZX917428:BZZ917428 BQB917428:BQD917428 BGF917428:BGH917428 AWJ917428:AWL917428 AMN917428:AMP917428 ACR917428:ACT917428 SV917428:SX917428 IZ917428:JB917428 D917428:F917428 WVL851892:WVN851892 WLP851892:WLR851892 WBT851892:WBV851892 VRX851892:VRZ851892 VIB851892:VID851892 UYF851892:UYH851892 UOJ851892:UOL851892 UEN851892:UEP851892 TUR851892:TUT851892 TKV851892:TKX851892 TAZ851892:TBB851892 SRD851892:SRF851892 SHH851892:SHJ851892 RXL851892:RXN851892 RNP851892:RNR851892 RDT851892:RDV851892 QTX851892:QTZ851892 QKB851892:QKD851892 QAF851892:QAH851892 PQJ851892:PQL851892 PGN851892:PGP851892 OWR851892:OWT851892 OMV851892:OMX851892 OCZ851892:ODB851892 NTD851892:NTF851892 NJH851892:NJJ851892 MZL851892:MZN851892 MPP851892:MPR851892 MFT851892:MFV851892 LVX851892:LVZ851892 LMB851892:LMD851892 LCF851892:LCH851892 KSJ851892:KSL851892 KIN851892:KIP851892 JYR851892:JYT851892 JOV851892:JOX851892 JEZ851892:JFB851892 IVD851892:IVF851892 ILH851892:ILJ851892 IBL851892:IBN851892 HRP851892:HRR851892 HHT851892:HHV851892 GXX851892:GXZ851892 GOB851892:GOD851892 GEF851892:GEH851892 FUJ851892:FUL851892 FKN851892:FKP851892 FAR851892:FAT851892 EQV851892:EQX851892 EGZ851892:EHB851892 DXD851892:DXF851892 DNH851892:DNJ851892 DDL851892:DDN851892 CTP851892:CTR851892 CJT851892:CJV851892 BZX851892:BZZ851892 BQB851892:BQD851892 BGF851892:BGH851892 AWJ851892:AWL851892 AMN851892:AMP851892 ACR851892:ACT851892 SV851892:SX851892 IZ851892:JB851892 D851892:F851892 WVL786356:WVN786356 WLP786356:WLR786356 WBT786356:WBV786356 VRX786356:VRZ786356 VIB786356:VID786356 UYF786356:UYH786356 UOJ786356:UOL786356 UEN786356:UEP786356 TUR786356:TUT786356 TKV786356:TKX786356 TAZ786356:TBB786356 SRD786356:SRF786356 SHH786356:SHJ786356 RXL786356:RXN786356 RNP786356:RNR786356 RDT786356:RDV786356 QTX786356:QTZ786356 QKB786356:QKD786356 QAF786356:QAH786356 PQJ786356:PQL786356 PGN786356:PGP786356 OWR786356:OWT786356 OMV786356:OMX786356 OCZ786356:ODB786356 NTD786356:NTF786356 NJH786356:NJJ786356 MZL786356:MZN786356 MPP786356:MPR786356 MFT786356:MFV786356 LVX786356:LVZ786356 LMB786356:LMD786356 LCF786356:LCH786356 KSJ786356:KSL786356 KIN786356:KIP786356 JYR786356:JYT786356 JOV786356:JOX786356 JEZ786356:JFB786356 IVD786356:IVF786356 ILH786356:ILJ786356 IBL786356:IBN786356 HRP786356:HRR786356 HHT786356:HHV786356 GXX786356:GXZ786356 GOB786356:GOD786356 GEF786356:GEH786356 FUJ786356:FUL786356 FKN786356:FKP786356 FAR786356:FAT786356 EQV786356:EQX786356 EGZ786356:EHB786356 DXD786356:DXF786356 DNH786356:DNJ786356 DDL786356:DDN786356 CTP786356:CTR786356 CJT786356:CJV786356 BZX786356:BZZ786356 BQB786356:BQD786356 BGF786356:BGH786356 AWJ786356:AWL786356 AMN786356:AMP786356 ACR786356:ACT786356 SV786356:SX786356 IZ786356:JB786356 D786356:F786356 WVL720820:WVN720820 WLP720820:WLR720820 WBT720820:WBV720820 VRX720820:VRZ720820 VIB720820:VID720820 UYF720820:UYH720820 UOJ720820:UOL720820 UEN720820:UEP720820 TUR720820:TUT720820 TKV720820:TKX720820 TAZ720820:TBB720820 SRD720820:SRF720820 SHH720820:SHJ720820 RXL720820:RXN720820 RNP720820:RNR720820 RDT720820:RDV720820 QTX720820:QTZ720820 QKB720820:QKD720820 QAF720820:QAH720820 PQJ720820:PQL720820 PGN720820:PGP720820 OWR720820:OWT720820 OMV720820:OMX720820 OCZ720820:ODB720820 NTD720820:NTF720820 NJH720820:NJJ720820 MZL720820:MZN720820 MPP720820:MPR720820 MFT720820:MFV720820 LVX720820:LVZ720820 LMB720820:LMD720820 LCF720820:LCH720820 KSJ720820:KSL720820 KIN720820:KIP720820 JYR720820:JYT720820 JOV720820:JOX720820 JEZ720820:JFB720820 IVD720820:IVF720820 ILH720820:ILJ720820 IBL720820:IBN720820 HRP720820:HRR720820 HHT720820:HHV720820 GXX720820:GXZ720820 GOB720820:GOD720820 GEF720820:GEH720820 FUJ720820:FUL720820 FKN720820:FKP720820 FAR720820:FAT720820 EQV720820:EQX720820 EGZ720820:EHB720820 DXD720820:DXF720820 DNH720820:DNJ720820 DDL720820:DDN720820 CTP720820:CTR720820 CJT720820:CJV720820 BZX720820:BZZ720820 BQB720820:BQD720820 BGF720820:BGH720820 AWJ720820:AWL720820 AMN720820:AMP720820 ACR720820:ACT720820 SV720820:SX720820 IZ720820:JB720820 D720820:F720820 WVL655284:WVN655284 WLP655284:WLR655284 WBT655284:WBV655284 VRX655284:VRZ655284 VIB655284:VID655284 UYF655284:UYH655284 UOJ655284:UOL655284 UEN655284:UEP655284 TUR655284:TUT655284 TKV655284:TKX655284 TAZ655284:TBB655284 SRD655284:SRF655284 SHH655284:SHJ655284 RXL655284:RXN655284 RNP655284:RNR655284 RDT655284:RDV655284 QTX655284:QTZ655284 QKB655284:QKD655284 QAF655284:QAH655284 PQJ655284:PQL655284 PGN655284:PGP655284 OWR655284:OWT655284 OMV655284:OMX655284 OCZ655284:ODB655284 NTD655284:NTF655284 NJH655284:NJJ655284 MZL655284:MZN655284 MPP655284:MPR655284 MFT655284:MFV655284 LVX655284:LVZ655284 LMB655284:LMD655284 LCF655284:LCH655284 KSJ655284:KSL655284 KIN655284:KIP655284 JYR655284:JYT655284 JOV655284:JOX655284 JEZ655284:JFB655284 IVD655284:IVF655284 ILH655284:ILJ655284 IBL655284:IBN655284 HRP655284:HRR655284 HHT655284:HHV655284 GXX655284:GXZ655284 GOB655284:GOD655284 GEF655284:GEH655284 FUJ655284:FUL655284 FKN655284:FKP655284 FAR655284:FAT655284 EQV655284:EQX655284 EGZ655284:EHB655284 DXD655284:DXF655284 DNH655284:DNJ655284 DDL655284:DDN655284 CTP655284:CTR655284 CJT655284:CJV655284 BZX655284:BZZ655284 BQB655284:BQD655284 BGF655284:BGH655284 AWJ655284:AWL655284 AMN655284:AMP655284 ACR655284:ACT655284 SV655284:SX655284 IZ655284:JB655284 D655284:F655284 WVL589748:WVN589748 WLP589748:WLR589748 WBT589748:WBV589748 VRX589748:VRZ589748 VIB589748:VID589748 UYF589748:UYH589748 UOJ589748:UOL589748 UEN589748:UEP589748 TUR589748:TUT589748 TKV589748:TKX589748 TAZ589748:TBB589748 SRD589748:SRF589748 SHH589748:SHJ589748 RXL589748:RXN589748 RNP589748:RNR589748 RDT589748:RDV589748 QTX589748:QTZ589748 QKB589748:QKD589748 QAF589748:QAH589748 PQJ589748:PQL589748 PGN589748:PGP589748 OWR589748:OWT589748 OMV589748:OMX589748 OCZ589748:ODB589748 NTD589748:NTF589748 NJH589748:NJJ589748 MZL589748:MZN589748 MPP589748:MPR589748 MFT589748:MFV589748 LVX589748:LVZ589748 LMB589748:LMD589748 LCF589748:LCH589748 KSJ589748:KSL589748 KIN589748:KIP589748 JYR589748:JYT589748 JOV589748:JOX589748 JEZ589748:JFB589748 IVD589748:IVF589748 ILH589748:ILJ589748 IBL589748:IBN589748 HRP589748:HRR589748 HHT589748:HHV589748 GXX589748:GXZ589748 GOB589748:GOD589748 GEF589748:GEH589748 FUJ589748:FUL589748 FKN589748:FKP589748 FAR589748:FAT589748 EQV589748:EQX589748 EGZ589748:EHB589748 DXD589748:DXF589748 DNH589748:DNJ589748 DDL589748:DDN589748 CTP589748:CTR589748 CJT589748:CJV589748 BZX589748:BZZ589748 BQB589748:BQD589748 BGF589748:BGH589748 AWJ589748:AWL589748 AMN589748:AMP589748 ACR589748:ACT589748 SV589748:SX589748 IZ589748:JB589748 D589748:F589748 WVL524212:WVN524212 WLP524212:WLR524212 WBT524212:WBV524212 VRX524212:VRZ524212 VIB524212:VID524212 UYF524212:UYH524212 UOJ524212:UOL524212 UEN524212:UEP524212 TUR524212:TUT524212 TKV524212:TKX524212 TAZ524212:TBB524212 SRD524212:SRF524212 SHH524212:SHJ524212 RXL524212:RXN524212 RNP524212:RNR524212 RDT524212:RDV524212 QTX524212:QTZ524212 QKB524212:QKD524212 QAF524212:QAH524212 PQJ524212:PQL524212 PGN524212:PGP524212 OWR524212:OWT524212 OMV524212:OMX524212 OCZ524212:ODB524212 NTD524212:NTF524212 NJH524212:NJJ524212 MZL524212:MZN524212 MPP524212:MPR524212 MFT524212:MFV524212 LVX524212:LVZ524212 LMB524212:LMD524212 LCF524212:LCH524212 KSJ524212:KSL524212 KIN524212:KIP524212 JYR524212:JYT524212 JOV524212:JOX524212 JEZ524212:JFB524212 IVD524212:IVF524212 ILH524212:ILJ524212 IBL524212:IBN524212 HRP524212:HRR524212 HHT524212:HHV524212 GXX524212:GXZ524212 GOB524212:GOD524212 GEF524212:GEH524212 FUJ524212:FUL524212 FKN524212:FKP524212 FAR524212:FAT524212 EQV524212:EQX524212 EGZ524212:EHB524212 DXD524212:DXF524212 DNH524212:DNJ524212 DDL524212:DDN524212 CTP524212:CTR524212 CJT524212:CJV524212 BZX524212:BZZ524212 BQB524212:BQD524212 BGF524212:BGH524212 AWJ524212:AWL524212 AMN524212:AMP524212 ACR524212:ACT524212 SV524212:SX524212 IZ524212:JB524212 D524212:F524212 WVL458676:WVN458676 WLP458676:WLR458676 WBT458676:WBV458676 VRX458676:VRZ458676 VIB458676:VID458676 UYF458676:UYH458676 UOJ458676:UOL458676 UEN458676:UEP458676 TUR458676:TUT458676 TKV458676:TKX458676 TAZ458676:TBB458676 SRD458676:SRF458676 SHH458676:SHJ458676 RXL458676:RXN458676 RNP458676:RNR458676 RDT458676:RDV458676 QTX458676:QTZ458676 QKB458676:QKD458676 QAF458676:QAH458676 PQJ458676:PQL458676 PGN458676:PGP458676 OWR458676:OWT458676 OMV458676:OMX458676 OCZ458676:ODB458676 NTD458676:NTF458676 NJH458676:NJJ458676 MZL458676:MZN458676 MPP458676:MPR458676 MFT458676:MFV458676 LVX458676:LVZ458676 LMB458676:LMD458676 LCF458676:LCH458676 KSJ458676:KSL458676 KIN458676:KIP458676 JYR458676:JYT458676 JOV458676:JOX458676 JEZ458676:JFB458676 IVD458676:IVF458676 ILH458676:ILJ458676 IBL458676:IBN458676 HRP458676:HRR458676 HHT458676:HHV458676 GXX458676:GXZ458676 GOB458676:GOD458676 GEF458676:GEH458676 FUJ458676:FUL458676 FKN458676:FKP458676 FAR458676:FAT458676 EQV458676:EQX458676 EGZ458676:EHB458676 DXD458676:DXF458676 DNH458676:DNJ458676 DDL458676:DDN458676 CTP458676:CTR458676 CJT458676:CJV458676 BZX458676:BZZ458676 BQB458676:BQD458676 BGF458676:BGH458676 AWJ458676:AWL458676 AMN458676:AMP458676 ACR458676:ACT458676 SV458676:SX458676 IZ458676:JB458676 D458676:F458676 WVL393140:WVN393140 WLP393140:WLR393140 WBT393140:WBV393140 VRX393140:VRZ393140 VIB393140:VID393140 UYF393140:UYH393140 UOJ393140:UOL393140 UEN393140:UEP393140 TUR393140:TUT393140 TKV393140:TKX393140 TAZ393140:TBB393140 SRD393140:SRF393140 SHH393140:SHJ393140 RXL393140:RXN393140 RNP393140:RNR393140 RDT393140:RDV393140 QTX393140:QTZ393140 QKB393140:QKD393140 QAF393140:QAH393140 PQJ393140:PQL393140 PGN393140:PGP393140 OWR393140:OWT393140 OMV393140:OMX393140 OCZ393140:ODB393140 NTD393140:NTF393140 NJH393140:NJJ393140 MZL393140:MZN393140 MPP393140:MPR393140 MFT393140:MFV393140 LVX393140:LVZ393140 LMB393140:LMD393140 LCF393140:LCH393140 KSJ393140:KSL393140 KIN393140:KIP393140 JYR393140:JYT393140 JOV393140:JOX393140 JEZ393140:JFB393140 IVD393140:IVF393140 ILH393140:ILJ393140 IBL393140:IBN393140 HRP393140:HRR393140 HHT393140:HHV393140 GXX393140:GXZ393140 GOB393140:GOD393140 GEF393140:GEH393140 FUJ393140:FUL393140 FKN393140:FKP393140 FAR393140:FAT393140 EQV393140:EQX393140 EGZ393140:EHB393140 DXD393140:DXF393140 DNH393140:DNJ393140 DDL393140:DDN393140 CTP393140:CTR393140 CJT393140:CJV393140 BZX393140:BZZ393140 BQB393140:BQD393140 BGF393140:BGH393140 AWJ393140:AWL393140 AMN393140:AMP393140 ACR393140:ACT393140 SV393140:SX393140 IZ393140:JB393140 D393140:F393140 WVL327604:WVN327604 WLP327604:WLR327604 WBT327604:WBV327604 VRX327604:VRZ327604 VIB327604:VID327604 UYF327604:UYH327604 UOJ327604:UOL327604 UEN327604:UEP327604 TUR327604:TUT327604 TKV327604:TKX327604 TAZ327604:TBB327604 SRD327604:SRF327604 SHH327604:SHJ327604 RXL327604:RXN327604 RNP327604:RNR327604 RDT327604:RDV327604 QTX327604:QTZ327604 QKB327604:QKD327604 QAF327604:QAH327604 PQJ327604:PQL327604 PGN327604:PGP327604 OWR327604:OWT327604 OMV327604:OMX327604 OCZ327604:ODB327604 NTD327604:NTF327604 NJH327604:NJJ327604 MZL327604:MZN327604 MPP327604:MPR327604 MFT327604:MFV327604 LVX327604:LVZ327604 LMB327604:LMD327604 LCF327604:LCH327604 KSJ327604:KSL327604 KIN327604:KIP327604 JYR327604:JYT327604 JOV327604:JOX327604 JEZ327604:JFB327604 IVD327604:IVF327604 ILH327604:ILJ327604 IBL327604:IBN327604 HRP327604:HRR327604 HHT327604:HHV327604 GXX327604:GXZ327604 GOB327604:GOD327604 GEF327604:GEH327604 FUJ327604:FUL327604 FKN327604:FKP327604 FAR327604:FAT327604 EQV327604:EQX327604 EGZ327604:EHB327604 DXD327604:DXF327604 DNH327604:DNJ327604 DDL327604:DDN327604 CTP327604:CTR327604 CJT327604:CJV327604 BZX327604:BZZ327604 BQB327604:BQD327604 BGF327604:BGH327604 AWJ327604:AWL327604 AMN327604:AMP327604 ACR327604:ACT327604 SV327604:SX327604 IZ327604:JB327604 D327604:F327604 WVL262068:WVN262068 WLP262068:WLR262068 WBT262068:WBV262068 VRX262068:VRZ262068 VIB262068:VID262068 UYF262068:UYH262068 UOJ262068:UOL262068 UEN262068:UEP262068 TUR262068:TUT262068 TKV262068:TKX262068 TAZ262068:TBB262068 SRD262068:SRF262068 SHH262068:SHJ262068 RXL262068:RXN262068 RNP262068:RNR262068 RDT262068:RDV262068 QTX262068:QTZ262068 QKB262068:QKD262068 QAF262068:QAH262068 PQJ262068:PQL262068 PGN262068:PGP262068 OWR262068:OWT262068 OMV262068:OMX262068 OCZ262068:ODB262068 NTD262068:NTF262068 NJH262068:NJJ262068 MZL262068:MZN262068 MPP262068:MPR262068 MFT262068:MFV262068 LVX262068:LVZ262068 LMB262068:LMD262068 LCF262068:LCH262068 KSJ262068:KSL262068 KIN262068:KIP262068 JYR262068:JYT262068 JOV262068:JOX262068 JEZ262068:JFB262068 IVD262068:IVF262068 ILH262068:ILJ262068 IBL262068:IBN262068 HRP262068:HRR262068 HHT262068:HHV262068 GXX262068:GXZ262068 GOB262068:GOD262068 GEF262068:GEH262068 FUJ262068:FUL262068 FKN262068:FKP262068 FAR262068:FAT262068 EQV262068:EQX262068 EGZ262068:EHB262068 DXD262068:DXF262068 DNH262068:DNJ262068 DDL262068:DDN262068 CTP262068:CTR262068 CJT262068:CJV262068 BZX262068:BZZ262068 BQB262068:BQD262068 BGF262068:BGH262068 AWJ262068:AWL262068 AMN262068:AMP262068 ACR262068:ACT262068 SV262068:SX262068 IZ262068:JB262068 D262068:F262068 WVL196532:WVN196532 WLP196532:WLR196532 WBT196532:WBV196532 VRX196532:VRZ196532 VIB196532:VID196532 UYF196532:UYH196532 UOJ196532:UOL196532 UEN196532:UEP196532 TUR196532:TUT196532 TKV196532:TKX196532 TAZ196532:TBB196532 SRD196532:SRF196532 SHH196532:SHJ196532 RXL196532:RXN196532 RNP196532:RNR196532 RDT196532:RDV196532 QTX196532:QTZ196532 QKB196532:QKD196532 QAF196532:QAH196532 PQJ196532:PQL196532 PGN196532:PGP196532 OWR196532:OWT196532 OMV196532:OMX196532 OCZ196532:ODB196532 NTD196532:NTF196532 NJH196532:NJJ196532 MZL196532:MZN196532 MPP196532:MPR196532 MFT196532:MFV196532 LVX196532:LVZ196532 LMB196532:LMD196532 LCF196532:LCH196532 KSJ196532:KSL196532 KIN196532:KIP196532 JYR196532:JYT196532 JOV196532:JOX196532 JEZ196532:JFB196532 IVD196532:IVF196532 ILH196532:ILJ196532 IBL196532:IBN196532 HRP196532:HRR196532 HHT196532:HHV196532 GXX196532:GXZ196532 GOB196532:GOD196532 GEF196532:GEH196532 FUJ196532:FUL196532 FKN196532:FKP196532 FAR196532:FAT196532 EQV196532:EQX196532 EGZ196532:EHB196532 DXD196532:DXF196532 DNH196532:DNJ196532 DDL196532:DDN196532 CTP196532:CTR196532 CJT196532:CJV196532 BZX196532:BZZ196532 BQB196532:BQD196532 BGF196532:BGH196532 AWJ196532:AWL196532 AMN196532:AMP196532 ACR196532:ACT196532 SV196532:SX196532 IZ196532:JB196532 D196532:F196532 WVL130996:WVN130996 WLP130996:WLR130996 WBT130996:WBV130996 VRX130996:VRZ130996 VIB130996:VID130996 UYF130996:UYH130996 UOJ130996:UOL130996 UEN130996:UEP130996 TUR130996:TUT130996 TKV130996:TKX130996 TAZ130996:TBB130996 SRD130996:SRF130996 SHH130996:SHJ130996 RXL130996:RXN130996 RNP130996:RNR130996 RDT130996:RDV130996 QTX130996:QTZ130996 QKB130996:QKD130996 QAF130996:QAH130996 PQJ130996:PQL130996 PGN130996:PGP130996 OWR130996:OWT130996 OMV130996:OMX130996 OCZ130996:ODB130996 NTD130996:NTF130996 NJH130996:NJJ130996 MZL130996:MZN130996 MPP130996:MPR130996 MFT130996:MFV130996 LVX130996:LVZ130996 LMB130996:LMD130996 LCF130996:LCH130996 KSJ130996:KSL130996 KIN130996:KIP130996 JYR130996:JYT130996 JOV130996:JOX130996 JEZ130996:JFB130996 IVD130996:IVF130996 ILH130996:ILJ130996 IBL130996:IBN130996 HRP130996:HRR130996 HHT130996:HHV130996 GXX130996:GXZ130996 GOB130996:GOD130996 GEF130996:GEH130996 FUJ130996:FUL130996 FKN130996:FKP130996 FAR130996:FAT130996 EQV130996:EQX130996 EGZ130996:EHB130996 DXD130996:DXF130996 DNH130996:DNJ130996 DDL130996:DDN130996 CTP130996:CTR130996 CJT130996:CJV130996 BZX130996:BZZ130996 BQB130996:BQD130996 BGF130996:BGH130996 AWJ130996:AWL130996 AMN130996:AMP130996 ACR130996:ACT130996 SV130996:SX130996 IZ130996:JB130996 D130996:F130996 WVL65460:WVN65460 WLP65460:WLR65460 WBT65460:WBV65460 VRX65460:VRZ65460 VIB65460:VID65460 UYF65460:UYH65460 UOJ65460:UOL65460 UEN65460:UEP65460 TUR65460:TUT65460 TKV65460:TKX65460 TAZ65460:TBB65460 SRD65460:SRF65460 SHH65460:SHJ65460 RXL65460:RXN65460 RNP65460:RNR65460 RDT65460:RDV65460 QTX65460:QTZ65460 QKB65460:QKD65460 QAF65460:QAH65460 PQJ65460:PQL65460 PGN65460:PGP65460 OWR65460:OWT65460 OMV65460:OMX65460 OCZ65460:ODB65460 NTD65460:NTF65460 NJH65460:NJJ65460 MZL65460:MZN65460 MPP65460:MPR65460 MFT65460:MFV65460 LVX65460:LVZ65460 LMB65460:LMD65460 LCF65460:LCH65460 KSJ65460:KSL65460 KIN65460:KIP65460 JYR65460:JYT65460 JOV65460:JOX65460 JEZ65460:JFB65460 IVD65460:IVF65460 ILH65460:ILJ65460 IBL65460:IBN65460 HRP65460:HRR65460 HHT65460:HHV65460 GXX65460:GXZ65460 GOB65460:GOD65460 GEF65460:GEH65460 FUJ65460:FUL65460 FKN65460:FKP65460 FAR65460:FAT65460 EQV65460:EQX65460 EGZ65460:EHB65460 DXD65460:DXF65460 DNH65460:DNJ65460 DDL65460:DDN65460 CTP65460:CTR65460 CJT65460:CJV65460 BZX65460:BZZ65460 BQB65460:BQD65460 BGF65460:BGH65460 AWJ65460:AWL65460 AMN65460:AMP65460 ACR65460:ACT65460 SV65460:SX65460 IZ65460:JB65460 D65460:F65460 WVL67:WVN68 WLP67:WLR68 WBT67:WBV68 VRX67:VRZ68 VIB67:VID68 UYF67:UYH68 UOJ67:UOL68 UEN67:UEP68 TUR67:TUT68 TKV67:TKX68 TAZ67:TBB68 SRD67:SRF68 SHH67:SHJ68 RXL67:RXN68 RNP67:RNR68 RDT67:RDV68 QTX67:QTZ68 QKB67:QKD68 QAF67:QAH68 PQJ67:PQL68 PGN67:PGP68 OWR67:OWT68 OMV67:OMX68 OCZ67:ODB68 NTD67:NTF68 NJH67:NJJ68 MZL67:MZN68 MPP67:MPR68 MFT67:MFV68 LVX67:LVZ68 LMB67:LMD68 LCF67:LCH68 KSJ67:KSL68 KIN67:KIP68 JYR67:JYT68 JOV67:JOX68 JEZ67:JFB68 IVD67:IVF68 ILH67:ILJ68 IBL67:IBN68 HRP67:HRR68 HHT67:HHV68 GXX67:GXZ68 GOB67:GOD68 GEF67:GEH68 FUJ67:FUL68 FKN67:FKP68 FAR67:FAT68 EQV67:EQX68 EGZ67:EHB68 DXD67:DXF68 DNH67:DNJ68 DDL67:DDN68 CTP67:CTR68 CJT67:CJV68 BZX67:BZZ68 BQB67:BQD68 BGF67:BGH68 AWJ67:AWL68 AMN67:AMP68 ACR67:ACT68 SV67:SX68 IZ67:JB68">
      <formula1>1</formula1>
      <formula2>9999</formula2>
    </dataValidation>
    <dataValidation allowBlank="1" showInputMessage="1" showErrorMessage="1" prompt="Este espacio tiene la finalidad de resaltar las observaciones importantes dentro del análisis del presupuesto, o en su caso, aquella inconsistencia que no se encuentra dentro del catálogo." sqref="WVK982933:WYD982947 WLO982933:WOH982947 WBS982933:WEL982947 VRW982933:VUP982947 VIA982933:VKT982947 UYE982933:VAX982947 UOI982933:URB982947 UEM982933:UHF982947 TUQ982933:TXJ982947 TKU982933:TNN982947 TAY982933:TDR982947 SRC982933:STV982947 SHG982933:SJZ982947 RXK982933:SAD982947 RNO982933:RQH982947 RDS982933:RGL982947 QTW982933:QWP982947 QKA982933:QMT982947 QAE982933:QCX982947 PQI982933:PTB982947 PGM982933:PJF982947 OWQ982933:OZJ982947 OMU982933:OPN982947 OCY982933:OFR982947 NTC982933:NVV982947 NJG982933:NLZ982947 MZK982933:NCD982947 MPO982933:MSH982947 MFS982933:MIL982947 LVW982933:LYP982947 LMA982933:LOT982947 LCE982933:LEX982947 KSI982933:KVB982947 KIM982933:KLF982947 JYQ982933:KBJ982947 JOU982933:JRN982947 JEY982933:JHR982947 IVC982933:IXV982947 ILG982933:INZ982947 IBK982933:IED982947 HRO982933:HUH982947 HHS982933:HKL982947 GXW982933:HAP982947 GOA982933:GQT982947 GEE982933:GGX982947 FUI982933:FXB982947 FKM982933:FNF982947 FAQ982933:FDJ982947 EQU982933:ETN982947 EGY982933:EJR982947 DXC982933:DZV982947 DNG982933:DPZ982947 DDK982933:DGD982947 CTO982933:CWH982947 CJS982933:CML982947 BZW982933:CCP982947 BQA982933:BST982947 BGE982933:BIX982947 AWI982933:AZB982947 AMM982933:APF982947 ACQ982933:AFJ982947 SU982933:VN982947 IY982933:LR982947 C982933:BV982947 WVK917397:WYD917411 WLO917397:WOH917411 WBS917397:WEL917411 VRW917397:VUP917411 VIA917397:VKT917411 UYE917397:VAX917411 UOI917397:URB917411 UEM917397:UHF917411 TUQ917397:TXJ917411 TKU917397:TNN917411 TAY917397:TDR917411 SRC917397:STV917411 SHG917397:SJZ917411 RXK917397:SAD917411 RNO917397:RQH917411 RDS917397:RGL917411 QTW917397:QWP917411 QKA917397:QMT917411 QAE917397:QCX917411 PQI917397:PTB917411 PGM917397:PJF917411 OWQ917397:OZJ917411 OMU917397:OPN917411 OCY917397:OFR917411 NTC917397:NVV917411 NJG917397:NLZ917411 MZK917397:NCD917411 MPO917397:MSH917411 MFS917397:MIL917411 LVW917397:LYP917411 LMA917397:LOT917411 LCE917397:LEX917411 KSI917397:KVB917411 KIM917397:KLF917411 JYQ917397:KBJ917411 JOU917397:JRN917411 JEY917397:JHR917411 IVC917397:IXV917411 ILG917397:INZ917411 IBK917397:IED917411 HRO917397:HUH917411 HHS917397:HKL917411 GXW917397:HAP917411 GOA917397:GQT917411 GEE917397:GGX917411 FUI917397:FXB917411 FKM917397:FNF917411 FAQ917397:FDJ917411 EQU917397:ETN917411 EGY917397:EJR917411 DXC917397:DZV917411 DNG917397:DPZ917411 DDK917397:DGD917411 CTO917397:CWH917411 CJS917397:CML917411 BZW917397:CCP917411 BQA917397:BST917411 BGE917397:BIX917411 AWI917397:AZB917411 AMM917397:APF917411 ACQ917397:AFJ917411 SU917397:VN917411 IY917397:LR917411 C917397:BV917411 WVK851861:WYD851875 WLO851861:WOH851875 WBS851861:WEL851875 VRW851861:VUP851875 VIA851861:VKT851875 UYE851861:VAX851875 UOI851861:URB851875 UEM851861:UHF851875 TUQ851861:TXJ851875 TKU851861:TNN851875 TAY851861:TDR851875 SRC851861:STV851875 SHG851861:SJZ851875 RXK851861:SAD851875 RNO851861:RQH851875 RDS851861:RGL851875 QTW851861:QWP851875 QKA851861:QMT851875 QAE851861:QCX851875 PQI851861:PTB851875 PGM851861:PJF851875 OWQ851861:OZJ851875 OMU851861:OPN851875 OCY851861:OFR851875 NTC851861:NVV851875 NJG851861:NLZ851875 MZK851861:NCD851875 MPO851861:MSH851875 MFS851861:MIL851875 LVW851861:LYP851875 LMA851861:LOT851875 LCE851861:LEX851875 KSI851861:KVB851875 KIM851861:KLF851875 JYQ851861:KBJ851875 JOU851861:JRN851875 JEY851861:JHR851875 IVC851861:IXV851875 ILG851861:INZ851875 IBK851861:IED851875 HRO851861:HUH851875 HHS851861:HKL851875 GXW851861:HAP851875 GOA851861:GQT851875 GEE851861:GGX851875 FUI851861:FXB851875 FKM851861:FNF851875 FAQ851861:FDJ851875 EQU851861:ETN851875 EGY851861:EJR851875 DXC851861:DZV851875 DNG851861:DPZ851875 DDK851861:DGD851875 CTO851861:CWH851875 CJS851861:CML851875 BZW851861:CCP851875 BQA851861:BST851875 BGE851861:BIX851875 AWI851861:AZB851875 AMM851861:APF851875 ACQ851861:AFJ851875 SU851861:VN851875 IY851861:LR851875 C851861:BV851875 WVK786325:WYD786339 WLO786325:WOH786339 WBS786325:WEL786339 VRW786325:VUP786339 VIA786325:VKT786339 UYE786325:VAX786339 UOI786325:URB786339 UEM786325:UHF786339 TUQ786325:TXJ786339 TKU786325:TNN786339 TAY786325:TDR786339 SRC786325:STV786339 SHG786325:SJZ786339 RXK786325:SAD786339 RNO786325:RQH786339 RDS786325:RGL786339 QTW786325:QWP786339 QKA786325:QMT786339 QAE786325:QCX786339 PQI786325:PTB786339 PGM786325:PJF786339 OWQ786325:OZJ786339 OMU786325:OPN786339 OCY786325:OFR786339 NTC786325:NVV786339 NJG786325:NLZ786339 MZK786325:NCD786339 MPO786325:MSH786339 MFS786325:MIL786339 LVW786325:LYP786339 LMA786325:LOT786339 LCE786325:LEX786339 KSI786325:KVB786339 KIM786325:KLF786339 JYQ786325:KBJ786339 JOU786325:JRN786339 JEY786325:JHR786339 IVC786325:IXV786339 ILG786325:INZ786339 IBK786325:IED786339 HRO786325:HUH786339 HHS786325:HKL786339 GXW786325:HAP786339 GOA786325:GQT786339 GEE786325:GGX786339 FUI786325:FXB786339 FKM786325:FNF786339 FAQ786325:FDJ786339 EQU786325:ETN786339 EGY786325:EJR786339 DXC786325:DZV786339 DNG786325:DPZ786339 DDK786325:DGD786339 CTO786325:CWH786339 CJS786325:CML786339 BZW786325:CCP786339 BQA786325:BST786339 BGE786325:BIX786339 AWI786325:AZB786339 AMM786325:APF786339 ACQ786325:AFJ786339 SU786325:VN786339 IY786325:LR786339 C786325:BV786339 WVK720789:WYD720803 WLO720789:WOH720803 WBS720789:WEL720803 VRW720789:VUP720803 VIA720789:VKT720803 UYE720789:VAX720803 UOI720789:URB720803 UEM720789:UHF720803 TUQ720789:TXJ720803 TKU720789:TNN720803 TAY720789:TDR720803 SRC720789:STV720803 SHG720789:SJZ720803 RXK720789:SAD720803 RNO720789:RQH720803 RDS720789:RGL720803 QTW720789:QWP720803 QKA720789:QMT720803 QAE720789:QCX720803 PQI720789:PTB720803 PGM720789:PJF720803 OWQ720789:OZJ720803 OMU720789:OPN720803 OCY720789:OFR720803 NTC720789:NVV720803 NJG720789:NLZ720803 MZK720789:NCD720803 MPO720789:MSH720803 MFS720789:MIL720803 LVW720789:LYP720803 LMA720789:LOT720803 LCE720789:LEX720803 KSI720789:KVB720803 KIM720789:KLF720803 JYQ720789:KBJ720803 JOU720789:JRN720803 JEY720789:JHR720803 IVC720789:IXV720803 ILG720789:INZ720803 IBK720789:IED720803 HRO720789:HUH720803 HHS720789:HKL720803 GXW720789:HAP720803 GOA720789:GQT720803 GEE720789:GGX720803 FUI720789:FXB720803 FKM720789:FNF720803 FAQ720789:FDJ720803 EQU720789:ETN720803 EGY720789:EJR720803 DXC720789:DZV720803 DNG720789:DPZ720803 DDK720789:DGD720803 CTO720789:CWH720803 CJS720789:CML720803 BZW720789:CCP720803 BQA720789:BST720803 BGE720789:BIX720803 AWI720789:AZB720803 AMM720789:APF720803 ACQ720789:AFJ720803 SU720789:VN720803 IY720789:LR720803 C720789:BV720803 WVK655253:WYD655267 WLO655253:WOH655267 WBS655253:WEL655267 VRW655253:VUP655267 VIA655253:VKT655267 UYE655253:VAX655267 UOI655253:URB655267 UEM655253:UHF655267 TUQ655253:TXJ655267 TKU655253:TNN655267 TAY655253:TDR655267 SRC655253:STV655267 SHG655253:SJZ655267 RXK655253:SAD655267 RNO655253:RQH655267 RDS655253:RGL655267 QTW655253:QWP655267 QKA655253:QMT655267 QAE655253:QCX655267 PQI655253:PTB655267 PGM655253:PJF655267 OWQ655253:OZJ655267 OMU655253:OPN655267 OCY655253:OFR655267 NTC655253:NVV655267 NJG655253:NLZ655267 MZK655253:NCD655267 MPO655253:MSH655267 MFS655253:MIL655267 LVW655253:LYP655267 LMA655253:LOT655267 LCE655253:LEX655267 KSI655253:KVB655267 KIM655253:KLF655267 JYQ655253:KBJ655267 JOU655253:JRN655267 JEY655253:JHR655267 IVC655253:IXV655267 ILG655253:INZ655267 IBK655253:IED655267 HRO655253:HUH655267 HHS655253:HKL655267 GXW655253:HAP655267 GOA655253:GQT655267 GEE655253:GGX655267 FUI655253:FXB655267 FKM655253:FNF655267 FAQ655253:FDJ655267 EQU655253:ETN655267 EGY655253:EJR655267 DXC655253:DZV655267 DNG655253:DPZ655267 DDK655253:DGD655267 CTO655253:CWH655267 CJS655253:CML655267 BZW655253:CCP655267 BQA655253:BST655267 BGE655253:BIX655267 AWI655253:AZB655267 AMM655253:APF655267 ACQ655253:AFJ655267 SU655253:VN655267 IY655253:LR655267 C655253:BV655267 WVK589717:WYD589731 WLO589717:WOH589731 WBS589717:WEL589731 VRW589717:VUP589731 VIA589717:VKT589731 UYE589717:VAX589731 UOI589717:URB589731 UEM589717:UHF589731 TUQ589717:TXJ589731 TKU589717:TNN589731 TAY589717:TDR589731 SRC589717:STV589731 SHG589717:SJZ589731 RXK589717:SAD589731 RNO589717:RQH589731 RDS589717:RGL589731 QTW589717:QWP589731 QKA589717:QMT589731 QAE589717:QCX589731 PQI589717:PTB589731 PGM589717:PJF589731 OWQ589717:OZJ589731 OMU589717:OPN589731 OCY589717:OFR589731 NTC589717:NVV589731 NJG589717:NLZ589731 MZK589717:NCD589731 MPO589717:MSH589731 MFS589717:MIL589731 LVW589717:LYP589731 LMA589717:LOT589731 LCE589717:LEX589731 KSI589717:KVB589731 KIM589717:KLF589731 JYQ589717:KBJ589731 JOU589717:JRN589731 JEY589717:JHR589731 IVC589717:IXV589731 ILG589717:INZ589731 IBK589717:IED589731 HRO589717:HUH589731 HHS589717:HKL589731 GXW589717:HAP589731 GOA589717:GQT589731 GEE589717:GGX589731 FUI589717:FXB589731 FKM589717:FNF589731 FAQ589717:FDJ589731 EQU589717:ETN589731 EGY589717:EJR589731 DXC589717:DZV589731 DNG589717:DPZ589731 DDK589717:DGD589731 CTO589717:CWH589731 CJS589717:CML589731 BZW589717:CCP589731 BQA589717:BST589731 BGE589717:BIX589731 AWI589717:AZB589731 AMM589717:APF589731 ACQ589717:AFJ589731 SU589717:VN589731 IY589717:LR589731 C589717:BV589731 WVK524181:WYD524195 WLO524181:WOH524195 WBS524181:WEL524195 VRW524181:VUP524195 VIA524181:VKT524195 UYE524181:VAX524195 UOI524181:URB524195 UEM524181:UHF524195 TUQ524181:TXJ524195 TKU524181:TNN524195 TAY524181:TDR524195 SRC524181:STV524195 SHG524181:SJZ524195 RXK524181:SAD524195 RNO524181:RQH524195 RDS524181:RGL524195 QTW524181:QWP524195 QKA524181:QMT524195 QAE524181:QCX524195 PQI524181:PTB524195 PGM524181:PJF524195 OWQ524181:OZJ524195 OMU524181:OPN524195 OCY524181:OFR524195 NTC524181:NVV524195 NJG524181:NLZ524195 MZK524181:NCD524195 MPO524181:MSH524195 MFS524181:MIL524195 LVW524181:LYP524195 LMA524181:LOT524195 LCE524181:LEX524195 KSI524181:KVB524195 KIM524181:KLF524195 JYQ524181:KBJ524195 JOU524181:JRN524195 JEY524181:JHR524195 IVC524181:IXV524195 ILG524181:INZ524195 IBK524181:IED524195 HRO524181:HUH524195 HHS524181:HKL524195 GXW524181:HAP524195 GOA524181:GQT524195 GEE524181:GGX524195 FUI524181:FXB524195 FKM524181:FNF524195 FAQ524181:FDJ524195 EQU524181:ETN524195 EGY524181:EJR524195 DXC524181:DZV524195 DNG524181:DPZ524195 DDK524181:DGD524195 CTO524181:CWH524195 CJS524181:CML524195 BZW524181:CCP524195 BQA524181:BST524195 BGE524181:BIX524195 AWI524181:AZB524195 AMM524181:APF524195 ACQ524181:AFJ524195 SU524181:VN524195 IY524181:LR524195 C524181:BV524195 WVK458645:WYD458659 WLO458645:WOH458659 WBS458645:WEL458659 VRW458645:VUP458659 VIA458645:VKT458659 UYE458645:VAX458659 UOI458645:URB458659 UEM458645:UHF458659 TUQ458645:TXJ458659 TKU458645:TNN458659 TAY458645:TDR458659 SRC458645:STV458659 SHG458645:SJZ458659 RXK458645:SAD458659 RNO458645:RQH458659 RDS458645:RGL458659 QTW458645:QWP458659 QKA458645:QMT458659 QAE458645:QCX458659 PQI458645:PTB458659 PGM458645:PJF458659 OWQ458645:OZJ458659 OMU458645:OPN458659 OCY458645:OFR458659 NTC458645:NVV458659 NJG458645:NLZ458659 MZK458645:NCD458659 MPO458645:MSH458659 MFS458645:MIL458659 LVW458645:LYP458659 LMA458645:LOT458659 LCE458645:LEX458659 KSI458645:KVB458659 KIM458645:KLF458659 JYQ458645:KBJ458659 JOU458645:JRN458659 JEY458645:JHR458659 IVC458645:IXV458659 ILG458645:INZ458659 IBK458645:IED458659 HRO458645:HUH458659 HHS458645:HKL458659 GXW458645:HAP458659 GOA458645:GQT458659 GEE458645:GGX458659 FUI458645:FXB458659 FKM458645:FNF458659 FAQ458645:FDJ458659 EQU458645:ETN458659 EGY458645:EJR458659 DXC458645:DZV458659 DNG458645:DPZ458659 DDK458645:DGD458659 CTO458645:CWH458659 CJS458645:CML458659 BZW458645:CCP458659 BQA458645:BST458659 BGE458645:BIX458659 AWI458645:AZB458659 AMM458645:APF458659 ACQ458645:AFJ458659 SU458645:VN458659 IY458645:LR458659 C458645:BV458659 WVK393109:WYD393123 WLO393109:WOH393123 WBS393109:WEL393123 VRW393109:VUP393123 VIA393109:VKT393123 UYE393109:VAX393123 UOI393109:URB393123 UEM393109:UHF393123 TUQ393109:TXJ393123 TKU393109:TNN393123 TAY393109:TDR393123 SRC393109:STV393123 SHG393109:SJZ393123 RXK393109:SAD393123 RNO393109:RQH393123 RDS393109:RGL393123 QTW393109:QWP393123 QKA393109:QMT393123 QAE393109:QCX393123 PQI393109:PTB393123 PGM393109:PJF393123 OWQ393109:OZJ393123 OMU393109:OPN393123 OCY393109:OFR393123 NTC393109:NVV393123 NJG393109:NLZ393123 MZK393109:NCD393123 MPO393109:MSH393123 MFS393109:MIL393123 LVW393109:LYP393123 LMA393109:LOT393123 LCE393109:LEX393123 KSI393109:KVB393123 KIM393109:KLF393123 JYQ393109:KBJ393123 JOU393109:JRN393123 JEY393109:JHR393123 IVC393109:IXV393123 ILG393109:INZ393123 IBK393109:IED393123 HRO393109:HUH393123 HHS393109:HKL393123 GXW393109:HAP393123 GOA393109:GQT393123 GEE393109:GGX393123 FUI393109:FXB393123 FKM393109:FNF393123 FAQ393109:FDJ393123 EQU393109:ETN393123 EGY393109:EJR393123 DXC393109:DZV393123 DNG393109:DPZ393123 DDK393109:DGD393123 CTO393109:CWH393123 CJS393109:CML393123 BZW393109:CCP393123 BQA393109:BST393123 BGE393109:BIX393123 AWI393109:AZB393123 AMM393109:APF393123 ACQ393109:AFJ393123 SU393109:VN393123 IY393109:LR393123 C393109:BV393123 WVK327573:WYD327587 WLO327573:WOH327587 WBS327573:WEL327587 VRW327573:VUP327587 VIA327573:VKT327587 UYE327573:VAX327587 UOI327573:URB327587 UEM327573:UHF327587 TUQ327573:TXJ327587 TKU327573:TNN327587 TAY327573:TDR327587 SRC327573:STV327587 SHG327573:SJZ327587 RXK327573:SAD327587 RNO327573:RQH327587 RDS327573:RGL327587 QTW327573:QWP327587 QKA327573:QMT327587 QAE327573:QCX327587 PQI327573:PTB327587 PGM327573:PJF327587 OWQ327573:OZJ327587 OMU327573:OPN327587 OCY327573:OFR327587 NTC327573:NVV327587 NJG327573:NLZ327587 MZK327573:NCD327587 MPO327573:MSH327587 MFS327573:MIL327587 LVW327573:LYP327587 LMA327573:LOT327587 LCE327573:LEX327587 KSI327573:KVB327587 KIM327573:KLF327587 JYQ327573:KBJ327587 JOU327573:JRN327587 JEY327573:JHR327587 IVC327573:IXV327587 ILG327573:INZ327587 IBK327573:IED327587 HRO327573:HUH327587 HHS327573:HKL327587 GXW327573:HAP327587 GOA327573:GQT327587 GEE327573:GGX327587 FUI327573:FXB327587 FKM327573:FNF327587 FAQ327573:FDJ327587 EQU327573:ETN327587 EGY327573:EJR327587 DXC327573:DZV327587 DNG327573:DPZ327587 DDK327573:DGD327587 CTO327573:CWH327587 CJS327573:CML327587 BZW327573:CCP327587 BQA327573:BST327587 BGE327573:BIX327587 AWI327573:AZB327587 AMM327573:APF327587 ACQ327573:AFJ327587 SU327573:VN327587 IY327573:LR327587 C327573:BV327587 WVK262037:WYD262051 WLO262037:WOH262051 WBS262037:WEL262051 VRW262037:VUP262051 VIA262037:VKT262051 UYE262037:VAX262051 UOI262037:URB262051 UEM262037:UHF262051 TUQ262037:TXJ262051 TKU262037:TNN262051 TAY262037:TDR262051 SRC262037:STV262051 SHG262037:SJZ262051 RXK262037:SAD262051 RNO262037:RQH262051 RDS262037:RGL262051 QTW262037:QWP262051 QKA262037:QMT262051 QAE262037:QCX262051 PQI262037:PTB262051 PGM262037:PJF262051 OWQ262037:OZJ262051 OMU262037:OPN262051 OCY262037:OFR262051 NTC262037:NVV262051 NJG262037:NLZ262051 MZK262037:NCD262051 MPO262037:MSH262051 MFS262037:MIL262051 LVW262037:LYP262051 LMA262037:LOT262051 LCE262037:LEX262051 KSI262037:KVB262051 KIM262037:KLF262051 JYQ262037:KBJ262051 JOU262037:JRN262051 JEY262037:JHR262051 IVC262037:IXV262051 ILG262037:INZ262051 IBK262037:IED262051 HRO262037:HUH262051 HHS262037:HKL262051 GXW262037:HAP262051 GOA262037:GQT262051 GEE262037:GGX262051 FUI262037:FXB262051 FKM262037:FNF262051 FAQ262037:FDJ262051 EQU262037:ETN262051 EGY262037:EJR262051 DXC262037:DZV262051 DNG262037:DPZ262051 DDK262037:DGD262051 CTO262037:CWH262051 CJS262037:CML262051 BZW262037:CCP262051 BQA262037:BST262051 BGE262037:BIX262051 AWI262037:AZB262051 AMM262037:APF262051 ACQ262037:AFJ262051 SU262037:VN262051 IY262037:LR262051 C262037:BV262051 WVK196501:WYD196515 WLO196501:WOH196515 WBS196501:WEL196515 VRW196501:VUP196515 VIA196501:VKT196515 UYE196501:VAX196515 UOI196501:URB196515 UEM196501:UHF196515 TUQ196501:TXJ196515 TKU196501:TNN196515 TAY196501:TDR196515 SRC196501:STV196515 SHG196501:SJZ196515 RXK196501:SAD196515 RNO196501:RQH196515 RDS196501:RGL196515 QTW196501:QWP196515 QKA196501:QMT196515 QAE196501:QCX196515 PQI196501:PTB196515 PGM196501:PJF196515 OWQ196501:OZJ196515 OMU196501:OPN196515 OCY196501:OFR196515 NTC196501:NVV196515 NJG196501:NLZ196515 MZK196501:NCD196515 MPO196501:MSH196515 MFS196501:MIL196515 LVW196501:LYP196515 LMA196501:LOT196515 LCE196501:LEX196515 KSI196501:KVB196515 KIM196501:KLF196515 JYQ196501:KBJ196515 JOU196501:JRN196515 JEY196501:JHR196515 IVC196501:IXV196515 ILG196501:INZ196515 IBK196501:IED196515 HRO196501:HUH196515 HHS196501:HKL196515 GXW196501:HAP196515 GOA196501:GQT196515 GEE196501:GGX196515 FUI196501:FXB196515 FKM196501:FNF196515 FAQ196501:FDJ196515 EQU196501:ETN196515 EGY196501:EJR196515 DXC196501:DZV196515 DNG196501:DPZ196515 DDK196501:DGD196515 CTO196501:CWH196515 CJS196501:CML196515 BZW196501:CCP196515 BQA196501:BST196515 BGE196501:BIX196515 AWI196501:AZB196515 AMM196501:APF196515 ACQ196501:AFJ196515 SU196501:VN196515 IY196501:LR196515 C196501:BV196515 WVK130965:WYD130979 WLO130965:WOH130979 WBS130965:WEL130979 VRW130965:VUP130979 VIA130965:VKT130979 UYE130965:VAX130979 UOI130965:URB130979 UEM130965:UHF130979 TUQ130965:TXJ130979 TKU130965:TNN130979 TAY130965:TDR130979 SRC130965:STV130979 SHG130965:SJZ130979 RXK130965:SAD130979 RNO130965:RQH130979 RDS130965:RGL130979 QTW130965:QWP130979 QKA130965:QMT130979 QAE130965:QCX130979 PQI130965:PTB130979 PGM130965:PJF130979 OWQ130965:OZJ130979 OMU130965:OPN130979 OCY130965:OFR130979 NTC130965:NVV130979 NJG130965:NLZ130979 MZK130965:NCD130979 MPO130965:MSH130979 MFS130965:MIL130979 LVW130965:LYP130979 LMA130965:LOT130979 LCE130965:LEX130979 KSI130965:KVB130979 KIM130965:KLF130979 JYQ130965:KBJ130979 JOU130965:JRN130979 JEY130965:JHR130979 IVC130965:IXV130979 ILG130965:INZ130979 IBK130965:IED130979 HRO130965:HUH130979 HHS130965:HKL130979 GXW130965:HAP130979 GOA130965:GQT130979 GEE130965:GGX130979 FUI130965:FXB130979 FKM130965:FNF130979 FAQ130965:FDJ130979 EQU130965:ETN130979 EGY130965:EJR130979 DXC130965:DZV130979 DNG130965:DPZ130979 DDK130965:DGD130979 CTO130965:CWH130979 CJS130965:CML130979 BZW130965:CCP130979 BQA130965:BST130979 BGE130965:BIX130979 AWI130965:AZB130979 AMM130965:APF130979 ACQ130965:AFJ130979 SU130965:VN130979 IY130965:LR130979 C130965:BV130979 WVK65429:WYD65443 WLO65429:WOH65443 WBS65429:WEL65443 VRW65429:VUP65443 VIA65429:VKT65443 UYE65429:VAX65443 UOI65429:URB65443 UEM65429:UHF65443 TUQ65429:TXJ65443 TKU65429:TNN65443 TAY65429:TDR65443 SRC65429:STV65443 SHG65429:SJZ65443 RXK65429:SAD65443 RNO65429:RQH65443 RDS65429:RGL65443 QTW65429:QWP65443 QKA65429:QMT65443 QAE65429:QCX65443 PQI65429:PTB65443 PGM65429:PJF65443 OWQ65429:OZJ65443 OMU65429:OPN65443 OCY65429:OFR65443 NTC65429:NVV65443 NJG65429:NLZ65443 MZK65429:NCD65443 MPO65429:MSH65443 MFS65429:MIL65443 LVW65429:LYP65443 LMA65429:LOT65443 LCE65429:LEX65443 KSI65429:KVB65443 KIM65429:KLF65443 JYQ65429:KBJ65443 JOU65429:JRN65443 JEY65429:JHR65443 IVC65429:IXV65443 ILG65429:INZ65443 IBK65429:IED65443 HRO65429:HUH65443 HHS65429:HKL65443 GXW65429:HAP65443 GOA65429:GQT65443 GEE65429:GGX65443 FUI65429:FXB65443 FKM65429:FNF65443 FAQ65429:FDJ65443 EQU65429:ETN65443 EGY65429:EJR65443 DXC65429:DZV65443 DNG65429:DPZ65443 DDK65429:DGD65443 CTO65429:CWH65443 CJS65429:CML65443 BZW65429:CCP65443 BQA65429:BST65443 BGE65429:BIX65443 AWI65429:AZB65443 AMM65429:APF65443 ACQ65429:AFJ65443 SU65429:VN65443 IY65429:LR65443 C65429:BV65443 WVK36:WYD50 WLO36:WOH50 WBS36:WEL50 VRW36:VUP50 VIA36:VKT50 UYE36:VAX50 UOI36:URB50 UEM36:UHF50 TUQ36:TXJ50 TKU36:TNN50 TAY36:TDR50 SRC36:STV50 SHG36:SJZ50 RXK36:SAD50 RNO36:RQH50 RDS36:RGL50 QTW36:QWP50 QKA36:QMT50 QAE36:QCX50 PQI36:PTB50 PGM36:PJF50 OWQ36:OZJ50 OMU36:OPN50 OCY36:OFR50 NTC36:NVV50 NJG36:NLZ50 MZK36:NCD50 MPO36:MSH50 MFS36:MIL50 LVW36:LYP50 LMA36:LOT50 LCE36:LEX50 KSI36:KVB50 KIM36:KLF50 JYQ36:KBJ50 JOU36:JRN50 JEY36:JHR50 IVC36:IXV50 ILG36:INZ50 IBK36:IED50 HRO36:HUH50 HHS36:HKL50 GXW36:HAP50 GOA36:GQT50 GEE36:GGX50 FUI36:FXB50 FKM36:FNF50 FAQ36:FDJ50 EQU36:ETN50 EGY36:EJR50 DXC36:DZV50 DNG36:DPZ50 DDK36:DGD50 CTO36:CWH50 CJS36:CML50 BZW36:CCP50 BQA36:BST50 BGE36:BIX50 AWI36:AZB50 AMM36:APF50 ACQ36:AFJ50 SU36:VN50 IY36:LR50"/>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laneación, (Aclaración: No corresponde al número de hojas)." sqref="D59:F61">
      <formula1>1</formula1>
      <formula2>9999</formula2>
    </dataValidation>
    <dataValidation type="whole" allowBlank="1" showInputMessage="1" showErrorMessage="1" errorTitle="Número de programas" error="El dato que intenta ingresar no corresponde a un número o este excede los cuatro digitos permitidos para el campo." prompt="Ingresar el número de documentos que se presentan en la etapa de Programación (Aclaración: No corresponde al número de hojas)." sqref="AB59:AD61">
      <formula1>1</formula1>
      <formula2>9999</formula2>
    </dataValidation>
    <dataValidation type="whole" operator="equal" allowBlank="1" showInputMessage="1" showErrorMessage="1" errorTitle="El documento es normal" error="Valor no valido" prompt="En el caso que se anexa documento(s) en el presupuesto que hacen referencia a la etapa de Planeación, capturar 1 en el recuadro." sqref="D57">
      <formula1>1</formula1>
    </dataValidation>
    <dataValidation type="whole" operator="equal" allowBlank="1" showInputMessage="1" showErrorMessage="1" errorTitle="El documento es normal" error="Valor no valido" prompt="En el caso que se anexa documento(s) en el presupuesto que hacen referencia a la etapa de Programación, capturar 1 en el recuadro." sqref="AB57">
      <formula1>1</formula1>
    </dataValidation>
    <dataValidation type="whole" allowBlank="1" showInputMessage="1" showErrorMessage="1" errorTitle="Número de oficialía de partes" error="El dato que intenta ingresar no corresponde a un número o este excede los cuatro dígitos permitidos para el campo." prompt="Para uso exclusivo de la Auditoría Superior." sqref="M10:Q10">
      <formula1>1</formula1>
      <formula2>9999</formula2>
    </dataValidation>
    <dataValidation type="date" operator="greaterThan" allowBlank="1" showInputMessage="1" showErrorMessage="1" errorTitle="Fecha de oficialía de partes" error="El dato ingresado no corresponde a una fecha." prompt="Para uso exclusivo de la Auditoría Superior." sqref="M12:T12">
      <formula1>39083</formula1>
    </dataValidation>
    <dataValidation type="whole" operator="equal" allowBlank="1" showInputMessage="1" showErrorMessage="1" errorTitle="El documento es normal" error="Valor no valido" prompt="El documento es ordinario cuando la aprobación se realizó a más tardar el día 15 de diciembre, capturar 1 si se requiere seleccionar esta opción." sqref="BH10">
      <formula1>1</formula1>
    </dataValidation>
    <dataValidation type="whole" operator="equal" allowBlank="1" showInputMessage="1" showErrorMessage="1" errorTitle="El documento es normal" error="Valor no valido" prompt="Es extemporáneo cuando la aprobó es posterior al día 15 de diciembre (observar lo dispuesto en el Art. 79 segundo párrafo de la fracción I de la LGAPMEJ, capturar 1 si se requiere seleccionar esta opción." sqref="BH12">
      <formula1>1</formula1>
    </dataValidation>
    <dataValidation type="whole" operator="equal" allowBlank="1" showInputMessage="1" showErrorMessage="1" errorTitle="El documento es normal" error="Valor no valido" prompt="No se anexo medio electrónico, capturar 1 si se requiere seleccionar esta opción." sqref="BT12">
      <formula1>1</formula1>
    </dataValidation>
    <dataValidation type="whole" operator="equal" allowBlank="1" showInputMessage="1" showErrorMessage="1" errorTitle="El documento es normal" error="Valor no valido" prompt="Es normal cuando corresponde al presupuesto inicial, capturar 1 si se requiere seleccionar esta opción." sqref="AN8">
      <formula1>1</formula1>
    </dataValidation>
    <dataValidation type="whole" operator="equal" allowBlank="1" showInputMessage="1" showErrorMessage="1" errorTitle="El documento es normal" error="Valor no valido" prompt="Es complementaria cuando corresponde a un documento posterior al presupuesto inicial, capturar 1 si se requiere seleccionar esta opción." sqref="AN10">
      <formula1>1</formula1>
    </dataValidation>
    <dataValidation allowBlank="1" showInputMessage="1" showErrorMessage="1" prompt="Si selecciono la opción &quot;Complementaria&quot;, capturar en este recuadro el número consecutivo al que corresponde, ejemplo 01, 02, 03....." sqref="AS10:AU10"/>
    <dataValidation allowBlank="1" showInputMessage="1" showErrorMessage="1" prompt="Si selcciono la opción &quot;Complementaria&quot;, capturar el número de oficialía de partes al que es complemento el documento que se entrega." sqref="AP12:AU12"/>
    <dataValidation allowBlank="1" showInputMessage="1" showErrorMessage="1" prompt="Capturar el número del oficio asignado que corresponda al que se entrega, a falta del dato colocar &quot;s/n&quot;." sqref="F16:N16"/>
    <dataValidation type="date" operator="greaterThan" allowBlank="1" showInputMessage="1" showErrorMessage="1" errorTitle="Fecha del oficio del municipio" error="El dato ingresado no corresponde a una fecha" prompt="Ingresar la fecha del oficio." sqref="G18:N18">
      <formula1>39083</formula1>
    </dataValidation>
    <dataValidation type="whole" operator="equal" allowBlank="1" showInputMessage="1" showErrorMessage="1" errorTitle="El documento es normal" error="Valor no valido" prompt="El oficio está firmado por el titular de la entidad, capturar 1 si se requiere seleccionar esta opción." sqref="X20">
      <formula1>1</formula1>
    </dataValidation>
    <dataValidation type="whole" operator="equal" allowBlank="1" showInputMessage="1" showErrorMessage="1" errorTitle="El documento es normal" error="Valor no valido" prompt="El oficio del municipio está firmado por el responsable de las finanzas de la entidad, capturar 1 si se requiere seleccionar esta opción." sqref="X22">
      <formula1>1</formula1>
    </dataValidation>
    <dataValidation type="whole" operator="equal" allowBlank="1" showInputMessage="1" showErrorMessage="1" errorTitle="El documento es normal" error="Valor no valido" prompt="El oficio está firmado por otra persona distinta al titular o responsable de las finanzas de la entidad, capturar 1 si se requiere seleccionar esta opción." sqref="X24">
      <formula1>1</formula1>
    </dataValidation>
    <dataValidation allowBlank="1" showInputMessage="1" showErrorMessage="1" prompt="Capturar el número asignado del acta de la autoridad (Ayuntamiento, Patronato o Consejo)." sqref="AF16:AM16"/>
    <dataValidation type="date" operator="greaterThan" allowBlank="1" showInputMessage="1" showErrorMessage="1" errorTitle="Fecha del oficio del municipio" error="El dato ingresado no corresponde a una fecha" prompt="Ingresar la fecha del acta._x000a_(dd-mm-aaaa)" sqref="AF18:AM18">
      <formula1>39083</formula1>
    </dataValidation>
    <dataValidation type="whole" operator="equal" allowBlank="1" showInputMessage="1" showErrorMessage="1" errorTitle="El documento es normal" error="Valor no valido" prompt="El acuerdo remitido está firmado por el Secretario General o su equivalente, capturar 1 si se requiere seleccionar esta opción." sqref="BV18">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a favor, ingresarlo en este campo." sqref="AJ24:AL24">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contra, ingresarlo en este campo." sqref="AJ26:AL26">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de aprobación contiene el número de votos en abstención, ingresarlo en este campo." sqref="AJ28:AL28">
      <formula1>0</formula1>
      <formula2>30</formula2>
    </dataValidation>
    <dataValidation type="whole" operator="equal" allowBlank="1" showInputMessage="1" showErrorMessage="1" errorTitle="El documento es normal" error="Valor no valido" prompt="El acuerdo no menciona cantidad de votos y en su lugar dice por unanimidad, capturar 1 si se requiere seleccionar esta opción." sqref="AJ30">
      <formula1>1</formula1>
    </dataValidation>
    <dataValidation type="whole" operator="equal" allowBlank="1" showInputMessage="1" showErrorMessage="1" errorTitle="El documento es normal" error="Valor no valido" prompt="El acuerdo no menciona cantidad de votos y en su lugar dice por mayoria, capturar 1 si se requiere seleccionar esta opción." sqref="AJ32">
      <formula1>1</formula1>
    </dataValidation>
    <dataValidation type="whole" operator="equal" allowBlank="1" showInputMessage="1" showErrorMessage="1" errorTitle="El documento es normal" error="Valor no valido" prompt="En el Acta menciona solamente la aprobación, capturar 1 si se requiere seleccionar esta opción." sqref="BV26">
      <formula1>1</formula1>
    </dataValidation>
    <dataValidation type="whole" operator="equal" allowBlank="1" showInputMessage="1" showErrorMessage="1" errorTitle="El documento es normal" error="Valor no valido" prompt="En el acta menciona solamente el importe total aprobado para el presupuesto, capturar 1 si se requiere seleccionar esta opción." sqref="BV28">
      <formula1>1</formula1>
    </dataValidation>
    <dataValidation type="whole" operator="equal" allowBlank="1" showInputMessage="1" showErrorMessage="1" errorTitle="El documento es normal" error="Valor no valido" prompt="En el acta menciona solamente los importes aprobados para el presupuesto por Capítulos, capturar 1 si se requiere seleccionar esta opción." sqref="BV30">
      <formula1>1</formula1>
    </dataValidation>
    <dataValidation type="whole" operator="equal" allowBlank="1" showInputMessage="1" showErrorMessage="1" errorTitle="El documento es normal" error="Valor no valido" prompt="En el acta integra los formatos que describen total o parcialmente el presupuesto, capturar 1 si se requiere seleccionar esta opción." sqref="BV32">
      <formula1>1</formula1>
    </dataValidation>
    <dataValidation allowBlank="1" showInputMessage="1" showErrorMessage="1" prompt="Espacio que tiene como finalidad de resaltar o hacer mención de comentarios importantes dentro del presupuesto o de su analisis." sqref="C36:BV50"/>
    <dataValidation type="whole" operator="equal" allowBlank="1" showInputMessage="1" showErrorMessage="1" errorTitle="El documento es normal" error="Valor no valido" prompt="En los docuemtnos remitodos anexa éste formato, capturar 1 si se requiere seleccionar esta opción." sqref="AZ64">
      <formula1>1</formula1>
    </dataValidation>
    <dataValidation type="whole" allowBlank="1" showInputMessage="1" showErrorMessage="1" errorTitle="No. de regidores asistente" error="El dato que intenta ingresar no corresponde a un número o este se encuentra fuera del paramentro del 1 al 30." prompt="Si en el acta describe el número de representantes asistentes, ingresarlo en este campo." sqref="AV28:AX28">
      <formula1>0</formula1>
      <formula2>30</formula2>
    </dataValidation>
    <dataValidation type="whole" allowBlank="1" showInputMessage="1" showErrorMessage="1" errorTitle="No. de regidores asistente" error="El dato que intenta ingresar no corresponde a un número o este se encuentra fuera del paramentro del 1 al 30." prompt="Si en el acta contiene o se puede determinar el número de representantes ausentes registrarlos en este campo." sqref="AV30:AX30">
      <formula1>0</formula1>
      <formula2>30</formula2>
    </dataValidation>
    <dataValidation type="whole" operator="equal" allowBlank="1" showInputMessage="1" showErrorMessage="1" errorTitle="El documento es normal" error="Valor no valido" prompt="En los documentos remitodos anexa éste formato, capturar 1 si se requiere seleccionar esta opción." sqref="AZ57 AZ59 AZ63 AZ67 AZ70 AZ73">
      <formula1>1</formula1>
    </dataValidation>
  </dataValidations>
  <pageMargins left="0.78740157480314965" right="0.78740157480314965" top="0.78740157480314965" bottom="0.78740157480314965" header="0" footer="0"/>
  <pageSetup scale="7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39997558519241921"/>
  </sheetPr>
  <dimension ref="A1:F34"/>
  <sheetViews>
    <sheetView workbookViewId="0">
      <selection activeCell="E14" sqref="E14"/>
    </sheetView>
  </sheetViews>
  <sheetFormatPr baseColWidth="10" defaultColWidth="0" defaultRowHeight="15" zeroHeight="1"/>
  <cols>
    <col min="1" max="3" width="3.140625" style="5" customWidth="1"/>
    <col min="4" max="4" width="52.42578125" style="7" customWidth="1"/>
    <col min="5" max="5" width="99.85546875" style="3" customWidth="1"/>
    <col min="6" max="6" width="0.140625" style="3" customWidth="1"/>
    <col min="7" max="16384" width="11.42578125" style="3" hidden="1"/>
  </cols>
  <sheetData>
    <row r="1" spans="1:5" s="11" customFormat="1" ht="30" customHeight="1">
      <c r="A1" s="13" t="s">
        <v>645</v>
      </c>
      <c r="B1" s="13" t="s">
        <v>612</v>
      </c>
      <c r="C1" s="13" t="s">
        <v>613</v>
      </c>
      <c r="D1" s="14" t="s">
        <v>616</v>
      </c>
      <c r="E1" s="13" t="s">
        <v>677</v>
      </c>
    </row>
    <row r="2" spans="1:5" ht="90" customHeight="1">
      <c r="A2" s="4">
        <v>1</v>
      </c>
      <c r="B2" s="4"/>
      <c r="C2" s="4"/>
      <c r="D2" s="6" t="s">
        <v>646</v>
      </c>
      <c r="E2" s="20" t="s">
        <v>1413</v>
      </c>
    </row>
    <row r="3" spans="1:5" ht="90" customHeight="1">
      <c r="A3" s="4">
        <v>1</v>
      </c>
      <c r="B3" s="4">
        <v>1</v>
      </c>
      <c r="C3" s="4"/>
      <c r="D3" s="9" t="s">
        <v>647</v>
      </c>
      <c r="E3" s="17" t="s">
        <v>689</v>
      </c>
    </row>
    <row r="4" spans="1:5" ht="135" customHeight="1">
      <c r="A4" s="5">
        <v>1</v>
      </c>
      <c r="B4" s="5">
        <v>2</v>
      </c>
      <c r="D4" s="7" t="s">
        <v>648</v>
      </c>
      <c r="E4" s="17" t="s">
        <v>690</v>
      </c>
    </row>
    <row r="5" spans="1:5" ht="90" customHeight="1">
      <c r="A5" s="5">
        <v>1</v>
      </c>
      <c r="B5" s="5">
        <v>3</v>
      </c>
      <c r="D5" s="10" t="s">
        <v>649</v>
      </c>
      <c r="E5" s="17" t="s">
        <v>691</v>
      </c>
    </row>
    <row r="6" spans="1:5" ht="90" customHeight="1">
      <c r="A6" s="5">
        <v>1</v>
      </c>
      <c r="B6" s="5">
        <v>4</v>
      </c>
      <c r="D6" s="7" t="s">
        <v>650</v>
      </c>
      <c r="E6" s="17" t="s">
        <v>682</v>
      </c>
    </row>
    <row r="7" spans="1:5" ht="90" customHeight="1">
      <c r="A7" s="5">
        <v>1</v>
      </c>
      <c r="B7" s="5">
        <v>5</v>
      </c>
      <c r="D7" s="7" t="s">
        <v>651</v>
      </c>
      <c r="E7" s="17" t="s">
        <v>683</v>
      </c>
    </row>
    <row r="8" spans="1:5" ht="90" customHeight="1">
      <c r="A8" s="5">
        <v>1</v>
      </c>
      <c r="B8" s="5">
        <v>6</v>
      </c>
      <c r="D8" s="7" t="s">
        <v>652</v>
      </c>
      <c r="E8" s="17" t="s">
        <v>692</v>
      </c>
    </row>
    <row r="9" spans="1:5" ht="90" customHeight="1">
      <c r="A9" s="5">
        <v>1</v>
      </c>
      <c r="B9" s="5">
        <v>7</v>
      </c>
      <c r="D9" s="7" t="s">
        <v>653</v>
      </c>
      <c r="E9" s="17" t="s">
        <v>693</v>
      </c>
    </row>
    <row r="10" spans="1:5" ht="90" customHeight="1">
      <c r="A10" s="5">
        <v>1</v>
      </c>
      <c r="B10" s="5">
        <v>8</v>
      </c>
      <c r="D10" s="7" t="s">
        <v>684</v>
      </c>
      <c r="E10" s="17" t="s">
        <v>685</v>
      </c>
    </row>
    <row r="11" spans="1:5" ht="90" customHeight="1">
      <c r="A11" s="5">
        <v>1</v>
      </c>
      <c r="B11" s="5">
        <v>9</v>
      </c>
      <c r="D11" s="7" t="s">
        <v>146</v>
      </c>
      <c r="E11" s="17" t="s">
        <v>1377</v>
      </c>
    </row>
    <row r="12" spans="1:5" ht="90" customHeight="1">
      <c r="A12" s="5">
        <v>2</v>
      </c>
      <c r="D12" s="8" t="s">
        <v>654</v>
      </c>
      <c r="E12" s="20" t="s">
        <v>686</v>
      </c>
    </row>
    <row r="13" spans="1:5" ht="90" customHeight="1">
      <c r="A13" s="5">
        <v>2</v>
      </c>
      <c r="B13" s="5">
        <v>1</v>
      </c>
      <c r="D13" s="7" t="s">
        <v>655</v>
      </c>
      <c r="E13" s="17" t="s">
        <v>694</v>
      </c>
    </row>
    <row r="14" spans="1:5" ht="90" customHeight="1">
      <c r="A14" s="5">
        <v>2</v>
      </c>
      <c r="B14" s="5">
        <v>2</v>
      </c>
      <c r="D14" s="7" t="s">
        <v>656</v>
      </c>
      <c r="E14" s="17" t="s">
        <v>695</v>
      </c>
    </row>
    <row r="15" spans="1:5" ht="90" customHeight="1">
      <c r="A15" s="5">
        <v>2</v>
      </c>
      <c r="B15" s="5">
        <v>3</v>
      </c>
      <c r="D15" s="7" t="s">
        <v>657</v>
      </c>
      <c r="E15" s="17" t="s">
        <v>696</v>
      </c>
    </row>
    <row r="16" spans="1:5" ht="90" customHeight="1">
      <c r="A16" s="5">
        <v>2</v>
      </c>
      <c r="B16" s="5">
        <v>4</v>
      </c>
      <c r="D16" s="7" t="s">
        <v>658</v>
      </c>
      <c r="E16" s="17" t="s">
        <v>687</v>
      </c>
    </row>
    <row r="17" spans="1:5" ht="90" customHeight="1">
      <c r="A17" s="5">
        <v>2</v>
      </c>
      <c r="B17" s="5">
        <v>5</v>
      </c>
      <c r="D17" s="7" t="s">
        <v>659</v>
      </c>
      <c r="E17" s="17" t="s">
        <v>697</v>
      </c>
    </row>
    <row r="18" spans="1:5" ht="90" customHeight="1">
      <c r="A18" s="5">
        <v>2</v>
      </c>
      <c r="B18" s="5">
        <v>6</v>
      </c>
      <c r="D18" s="7" t="s">
        <v>660</v>
      </c>
      <c r="E18" s="17" t="s">
        <v>1378</v>
      </c>
    </row>
    <row r="19" spans="1:5" ht="90" customHeight="1">
      <c r="A19" s="5">
        <v>2</v>
      </c>
      <c r="B19" s="5">
        <v>7</v>
      </c>
      <c r="D19" s="7" t="s">
        <v>661</v>
      </c>
      <c r="E19" s="17" t="s">
        <v>688</v>
      </c>
    </row>
    <row r="20" spans="1:5" ht="90" customHeight="1">
      <c r="A20" s="5">
        <v>3</v>
      </c>
      <c r="D20" s="8" t="s">
        <v>662</v>
      </c>
      <c r="E20" s="20" t="s">
        <v>707</v>
      </c>
    </row>
    <row r="21" spans="1:5" ht="135" customHeight="1">
      <c r="A21" s="5">
        <v>3</v>
      </c>
      <c r="B21" s="5">
        <v>1</v>
      </c>
      <c r="D21" s="7" t="s">
        <v>663</v>
      </c>
      <c r="E21" s="17" t="s">
        <v>1379</v>
      </c>
    </row>
    <row r="22" spans="1:5" ht="90" customHeight="1">
      <c r="A22" s="5">
        <v>3</v>
      </c>
      <c r="B22" s="5">
        <v>2</v>
      </c>
      <c r="D22" s="7" t="s">
        <v>664</v>
      </c>
      <c r="E22" s="17" t="s">
        <v>1380</v>
      </c>
    </row>
    <row r="23" spans="1:5" ht="90" customHeight="1">
      <c r="A23" s="5">
        <v>3</v>
      </c>
      <c r="B23" s="5">
        <v>3</v>
      </c>
      <c r="D23" s="7" t="s">
        <v>665</v>
      </c>
      <c r="E23" s="17" t="s">
        <v>698</v>
      </c>
    </row>
    <row r="24" spans="1:5" ht="90" customHeight="1">
      <c r="A24" s="5">
        <v>3</v>
      </c>
      <c r="B24" s="5">
        <v>4</v>
      </c>
      <c r="D24" s="7" t="s">
        <v>666</v>
      </c>
      <c r="E24" s="17" t="s">
        <v>699</v>
      </c>
    </row>
    <row r="25" spans="1:5" ht="90" customHeight="1">
      <c r="A25" s="5">
        <v>3</v>
      </c>
      <c r="B25" s="5">
        <v>5</v>
      </c>
      <c r="D25" s="7" t="s">
        <v>667</v>
      </c>
      <c r="E25" s="17" t="s">
        <v>700</v>
      </c>
    </row>
    <row r="26" spans="1:5" ht="90" customHeight="1">
      <c r="A26" s="5">
        <v>3</v>
      </c>
      <c r="B26" s="5">
        <v>6</v>
      </c>
      <c r="D26" s="7" t="s">
        <v>668</v>
      </c>
      <c r="E26" s="17" t="s">
        <v>1381</v>
      </c>
    </row>
    <row r="27" spans="1:5" ht="90" customHeight="1">
      <c r="A27" s="5">
        <v>3</v>
      </c>
      <c r="B27" s="5">
        <v>7</v>
      </c>
      <c r="D27" s="7" t="s">
        <v>669</v>
      </c>
      <c r="E27" s="17" t="s">
        <v>701</v>
      </c>
    </row>
    <row r="28" spans="1:5" ht="90" customHeight="1">
      <c r="A28" s="5">
        <v>3</v>
      </c>
      <c r="B28" s="5">
        <v>8</v>
      </c>
      <c r="D28" s="7" t="s">
        <v>670</v>
      </c>
      <c r="E28" s="17" t="s">
        <v>702</v>
      </c>
    </row>
    <row r="29" spans="1:5" ht="90" customHeight="1">
      <c r="A29" s="5">
        <v>3</v>
      </c>
      <c r="B29" s="5">
        <v>9</v>
      </c>
      <c r="D29" s="7" t="s">
        <v>671</v>
      </c>
      <c r="E29" s="17" t="s">
        <v>706</v>
      </c>
    </row>
    <row r="30" spans="1:5" ht="90" customHeight="1">
      <c r="A30" s="5">
        <v>4</v>
      </c>
      <c r="D30" s="8" t="s">
        <v>672</v>
      </c>
      <c r="E30" s="20" t="s">
        <v>708</v>
      </c>
    </row>
    <row r="31" spans="1:5" ht="90" customHeight="1">
      <c r="A31" s="5">
        <v>4</v>
      </c>
      <c r="B31" s="5">
        <v>1</v>
      </c>
      <c r="D31" s="7" t="s">
        <v>673</v>
      </c>
      <c r="E31" s="17" t="s">
        <v>703</v>
      </c>
    </row>
    <row r="32" spans="1:5" ht="90" customHeight="1">
      <c r="A32" s="5">
        <v>4</v>
      </c>
      <c r="B32" s="5">
        <v>2</v>
      </c>
      <c r="D32" s="7" t="s">
        <v>674</v>
      </c>
      <c r="E32" s="17" t="s">
        <v>704</v>
      </c>
    </row>
    <row r="33" spans="1:5" ht="90" customHeight="1">
      <c r="A33" s="5">
        <v>4</v>
      </c>
      <c r="B33" s="5">
        <v>3</v>
      </c>
      <c r="D33" s="7" t="s">
        <v>675</v>
      </c>
      <c r="E33" s="17" t="s">
        <v>705</v>
      </c>
    </row>
    <row r="34" spans="1:5" ht="90" customHeight="1">
      <c r="A34" s="5">
        <v>4</v>
      </c>
      <c r="B34" s="5">
        <v>4</v>
      </c>
      <c r="D34" s="7" t="s">
        <v>676</v>
      </c>
      <c r="E34" s="17" t="s">
        <v>1414</v>
      </c>
    </row>
  </sheetData>
  <sheetProtection password="CC49"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7" tint="-0.249977111117893"/>
  </sheetPr>
  <dimension ref="A1:D4"/>
  <sheetViews>
    <sheetView workbookViewId="0">
      <pane ySplit="1" topLeftCell="A2" activePane="bottomLeft" state="frozen"/>
      <selection pane="bottomLeft"/>
    </sheetView>
  </sheetViews>
  <sheetFormatPr baseColWidth="10" defaultColWidth="0" defaultRowHeight="15" customHeight="1"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63" t="s">
        <v>1187</v>
      </c>
      <c r="B1" s="164" t="s">
        <v>616</v>
      </c>
      <c r="C1" s="164" t="s">
        <v>677</v>
      </c>
    </row>
    <row r="2" spans="1:3" ht="60" customHeight="1">
      <c r="A2" s="4">
        <v>1</v>
      </c>
      <c r="B2" s="9" t="s">
        <v>1192</v>
      </c>
      <c r="C2" s="17"/>
    </row>
    <row r="3" spans="1:3" ht="60" customHeight="1">
      <c r="A3" s="4">
        <v>2</v>
      </c>
      <c r="B3" s="9" t="s">
        <v>1193</v>
      </c>
      <c r="C3" s="17"/>
    </row>
    <row r="4" spans="1:3" ht="60" customHeight="1">
      <c r="A4" s="5">
        <v>3</v>
      </c>
      <c r="B4" s="7" t="s">
        <v>1194</v>
      </c>
      <c r="C4" s="17"/>
    </row>
  </sheetData>
  <sheetProtection password="CC49"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249977111117893"/>
  </sheetPr>
  <dimension ref="A1:E338"/>
  <sheetViews>
    <sheetView workbookViewId="0"/>
  </sheetViews>
  <sheetFormatPr baseColWidth="10" defaultColWidth="0" defaultRowHeight="12.75" zeroHeight="1"/>
  <cols>
    <col min="1" max="1" width="3" style="171" bestFit="1" customWidth="1"/>
    <col min="2" max="2" width="6" style="166" bestFit="1" customWidth="1"/>
    <col min="3" max="3" width="55.140625" style="167" customWidth="1"/>
    <col min="4" max="4" width="96" style="176" customWidth="1"/>
    <col min="5" max="5" width="0.140625" style="165" customWidth="1"/>
    <col min="6" max="16384" width="11.42578125" style="165" hidden="1"/>
  </cols>
  <sheetData>
    <row r="1" spans="1:4" s="168" customFormat="1" ht="30" customHeight="1">
      <c r="A1" s="169" t="s">
        <v>1191</v>
      </c>
      <c r="B1" s="169" t="s">
        <v>1186</v>
      </c>
      <c r="C1" s="170" t="s">
        <v>616</v>
      </c>
      <c r="D1" s="175" t="s">
        <v>677</v>
      </c>
    </row>
    <row r="2" spans="1:4" ht="45" customHeight="1">
      <c r="A2" s="171">
        <v>1</v>
      </c>
      <c r="C2" s="172" t="s">
        <v>611</v>
      </c>
      <c r="D2" s="177" t="s">
        <v>1195</v>
      </c>
    </row>
    <row r="3" spans="1:4" ht="45" customHeight="1">
      <c r="A3" s="171">
        <v>11</v>
      </c>
      <c r="C3" s="172" t="s">
        <v>610</v>
      </c>
    </row>
    <row r="4" spans="1:4" ht="45" customHeight="1">
      <c r="B4" s="173">
        <v>11100</v>
      </c>
      <c r="C4" s="174" t="s">
        <v>609</v>
      </c>
    </row>
    <row r="5" spans="1:4" ht="45" customHeight="1">
      <c r="B5" s="173">
        <v>11101</v>
      </c>
      <c r="C5" s="174" t="s">
        <v>608</v>
      </c>
    </row>
    <row r="6" spans="1:4" ht="45" customHeight="1">
      <c r="B6" s="173">
        <v>11102</v>
      </c>
      <c r="C6" s="174" t="s">
        <v>607</v>
      </c>
    </row>
    <row r="7" spans="1:4" ht="45" customHeight="1">
      <c r="B7" s="173">
        <v>11103</v>
      </c>
      <c r="C7" s="174" t="s">
        <v>606</v>
      </c>
    </row>
    <row r="8" spans="1:4" ht="45" customHeight="1">
      <c r="B8" s="173">
        <v>11104</v>
      </c>
      <c r="C8" s="174" t="s">
        <v>605</v>
      </c>
    </row>
    <row r="9" spans="1:4" ht="45" customHeight="1">
      <c r="B9" s="173">
        <v>11105</v>
      </c>
      <c r="C9" s="174" t="s">
        <v>604</v>
      </c>
    </row>
    <row r="10" spans="1:4" ht="45" customHeight="1">
      <c r="B10" s="173">
        <v>11106</v>
      </c>
      <c r="C10" s="174" t="s">
        <v>1400</v>
      </c>
    </row>
    <row r="11" spans="1:4" ht="45" customHeight="1">
      <c r="B11" s="173">
        <v>11107</v>
      </c>
      <c r="C11" s="174" t="s">
        <v>603</v>
      </c>
    </row>
    <row r="12" spans="1:4" ht="45" customHeight="1">
      <c r="B12" s="173">
        <v>11108</v>
      </c>
      <c r="C12" s="174" t="s">
        <v>602</v>
      </c>
    </row>
    <row r="13" spans="1:4" ht="45" customHeight="1">
      <c r="B13" s="173">
        <v>11109</v>
      </c>
      <c r="C13" s="174" t="s">
        <v>601</v>
      </c>
    </row>
    <row r="14" spans="1:4" ht="45" customHeight="1">
      <c r="B14" s="173">
        <v>11110</v>
      </c>
      <c r="C14" s="174" t="s">
        <v>600</v>
      </c>
    </row>
    <row r="15" spans="1:4" ht="45" customHeight="1">
      <c r="B15" s="173">
        <v>11111</v>
      </c>
      <c r="C15" s="174" t="s">
        <v>599</v>
      </c>
    </row>
    <row r="16" spans="1:4" ht="45" customHeight="1">
      <c r="B16" s="173">
        <v>11112</v>
      </c>
      <c r="C16" s="174" t="s">
        <v>598</v>
      </c>
    </row>
    <row r="17" spans="1:3" ht="45" customHeight="1">
      <c r="B17" s="173">
        <v>11113</v>
      </c>
      <c r="C17" s="174" t="s">
        <v>597</v>
      </c>
    </row>
    <row r="18" spans="1:3" ht="45" customHeight="1">
      <c r="B18" s="173">
        <v>11114</v>
      </c>
      <c r="C18" s="174" t="s">
        <v>596</v>
      </c>
    </row>
    <row r="19" spans="1:3" ht="45" customHeight="1">
      <c r="B19" s="173">
        <v>11115</v>
      </c>
      <c r="C19" s="174" t="s">
        <v>595</v>
      </c>
    </row>
    <row r="20" spans="1:3" ht="45" customHeight="1">
      <c r="A20" s="171">
        <v>12</v>
      </c>
      <c r="C20" s="172" t="s">
        <v>594</v>
      </c>
    </row>
    <row r="21" spans="1:3" ht="45" customHeight="1">
      <c r="B21" s="173">
        <v>12100</v>
      </c>
      <c r="C21" s="174" t="s">
        <v>593</v>
      </c>
    </row>
    <row r="22" spans="1:3" ht="45" customHeight="1">
      <c r="B22" s="173">
        <v>12101</v>
      </c>
      <c r="C22" s="174" t="s">
        <v>1163</v>
      </c>
    </row>
    <row r="23" spans="1:3" ht="45" customHeight="1">
      <c r="B23" s="173">
        <v>12102</v>
      </c>
      <c r="C23" s="174" t="s">
        <v>1164</v>
      </c>
    </row>
    <row r="24" spans="1:3" ht="45" customHeight="1">
      <c r="B24" s="173">
        <v>12200</v>
      </c>
      <c r="C24" s="174" t="s">
        <v>577</v>
      </c>
    </row>
    <row r="25" spans="1:3" ht="45" customHeight="1">
      <c r="B25" s="173">
        <v>12201</v>
      </c>
      <c r="C25" s="174" t="s">
        <v>576</v>
      </c>
    </row>
    <row r="26" spans="1:3" ht="45" customHeight="1">
      <c r="B26" s="173">
        <v>12202</v>
      </c>
      <c r="C26" s="174" t="s">
        <v>575</v>
      </c>
    </row>
    <row r="27" spans="1:3" ht="45" customHeight="1">
      <c r="B27" s="173">
        <v>12203</v>
      </c>
      <c r="C27" s="174" t="s">
        <v>574</v>
      </c>
    </row>
    <row r="28" spans="1:3" ht="45" customHeight="1">
      <c r="B28" s="173">
        <v>12204</v>
      </c>
      <c r="C28" s="174" t="s">
        <v>573</v>
      </c>
    </row>
    <row r="29" spans="1:3" ht="45" customHeight="1">
      <c r="B29" s="173">
        <v>12300</v>
      </c>
      <c r="C29" s="174" t="s">
        <v>592</v>
      </c>
    </row>
    <row r="30" spans="1:3" ht="45" customHeight="1">
      <c r="B30" s="173">
        <v>12301</v>
      </c>
      <c r="C30" s="174" t="s">
        <v>475</v>
      </c>
    </row>
    <row r="31" spans="1:3" ht="45" customHeight="1">
      <c r="B31" s="173">
        <v>12302</v>
      </c>
      <c r="C31" s="174" t="s">
        <v>591</v>
      </c>
    </row>
    <row r="32" spans="1:3" ht="45" customHeight="1">
      <c r="B32" s="173">
        <v>12303</v>
      </c>
      <c r="C32" s="174" t="s">
        <v>590</v>
      </c>
    </row>
    <row r="33" spans="1:3" ht="45" customHeight="1">
      <c r="A33" s="171">
        <v>13</v>
      </c>
      <c r="C33" s="172" t="s">
        <v>589</v>
      </c>
    </row>
    <row r="34" spans="1:3" ht="45" customHeight="1">
      <c r="A34" s="171">
        <v>14</v>
      </c>
      <c r="C34" s="172" t="s">
        <v>588</v>
      </c>
    </row>
    <row r="35" spans="1:3" ht="45" customHeight="1">
      <c r="A35" s="171">
        <v>15</v>
      </c>
      <c r="C35" s="172" t="s">
        <v>587</v>
      </c>
    </row>
    <row r="36" spans="1:3" ht="45" customHeight="1">
      <c r="A36" s="171">
        <v>16</v>
      </c>
      <c r="C36" s="172" t="s">
        <v>586</v>
      </c>
    </row>
    <row r="37" spans="1:3" ht="45" customHeight="1">
      <c r="A37" s="171">
        <v>17</v>
      </c>
      <c r="C37" s="172" t="s">
        <v>506</v>
      </c>
    </row>
    <row r="38" spans="1:3" ht="45" customHeight="1">
      <c r="B38" s="173">
        <v>17100</v>
      </c>
      <c r="C38" s="174" t="s">
        <v>386</v>
      </c>
    </row>
    <row r="39" spans="1:3" ht="45" customHeight="1">
      <c r="B39" s="173">
        <v>17101</v>
      </c>
      <c r="C39" s="174" t="s">
        <v>385</v>
      </c>
    </row>
    <row r="40" spans="1:3" ht="45" customHeight="1">
      <c r="B40" s="173">
        <v>17200</v>
      </c>
      <c r="C40" s="174" t="s">
        <v>505</v>
      </c>
    </row>
    <row r="41" spans="1:3" ht="45" customHeight="1">
      <c r="B41" s="173">
        <v>17201</v>
      </c>
      <c r="C41" s="174" t="s">
        <v>400</v>
      </c>
    </row>
    <row r="42" spans="1:3" ht="45" customHeight="1">
      <c r="B42" s="173">
        <v>17202</v>
      </c>
      <c r="C42" s="174" t="s">
        <v>1382</v>
      </c>
    </row>
    <row r="43" spans="1:3" ht="45" customHeight="1">
      <c r="B43" s="173">
        <v>17300</v>
      </c>
      <c r="C43" s="174" t="s">
        <v>384</v>
      </c>
    </row>
    <row r="44" spans="1:3" ht="45" customHeight="1">
      <c r="B44" s="173">
        <v>17301</v>
      </c>
      <c r="C44" s="174" t="s">
        <v>1166</v>
      </c>
    </row>
    <row r="45" spans="1:3" ht="45" customHeight="1">
      <c r="B45" s="173">
        <v>17400</v>
      </c>
      <c r="C45" s="174" t="s">
        <v>376</v>
      </c>
    </row>
    <row r="46" spans="1:3" ht="45" customHeight="1">
      <c r="B46" s="173">
        <v>17401</v>
      </c>
      <c r="C46" s="174" t="s">
        <v>1167</v>
      </c>
    </row>
    <row r="47" spans="1:3" ht="45" customHeight="1">
      <c r="B47" s="173">
        <v>17402</v>
      </c>
      <c r="C47" s="174" t="s">
        <v>375</v>
      </c>
    </row>
    <row r="48" spans="1:3" ht="45" customHeight="1">
      <c r="B48" s="173">
        <v>17403</v>
      </c>
      <c r="C48" s="174" t="s">
        <v>374</v>
      </c>
    </row>
    <row r="49" spans="1:4" ht="45" customHeight="1">
      <c r="B49" s="173">
        <v>17500</v>
      </c>
      <c r="C49" s="174" t="s">
        <v>373</v>
      </c>
    </row>
    <row r="50" spans="1:4" ht="45" customHeight="1">
      <c r="B50" s="173">
        <v>17501</v>
      </c>
      <c r="C50" s="174" t="s">
        <v>1168</v>
      </c>
    </row>
    <row r="51" spans="1:4" ht="45" customHeight="1">
      <c r="A51" s="171">
        <v>18</v>
      </c>
      <c r="C51" s="172" t="s">
        <v>585</v>
      </c>
    </row>
    <row r="52" spans="1:4" ht="45" customHeight="1">
      <c r="B52" s="173">
        <v>18100</v>
      </c>
      <c r="C52" s="174" t="s">
        <v>584</v>
      </c>
    </row>
    <row r="53" spans="1:4" ht="45" customHeight="1">
      <c r="B53" s="173">
        <v>18101</v>
      </c>
      <c r="C53" s="174" t="s">
        <v>584</v>
      </c>
    </row>
    <row r="54" spans="1:4" ht="45" customHeight="1">
      <c r="B54" s="173">
        <v>18102</v>
      </c>
      <c r="C54" s="174" t="s">
        <v>1165</v>
      </c>
    </row>
    <row r="55" spans="1:4" ht="45" customHeight="1">
      <c r="A55" s="171">
        <v>2</v>
      </c>
      <c r="C55" s="172" t="s">
        <v>583</v>
      </c>
      <c r="D55" s="177" t="s">
        <v>1250</v>
      </c>
    </row>
    <row r="56" spans="1:4" ht="45" customHeight="1">
      <c r="A56" s="171">
        <v>21</v>
      </c>
      <c r="C56" s="172" t="s">
        <v>582</v>
      </c>
    </row>
    <row r="57" spans="1:4" ht="45" customHeight="1">
      <c r="A57" s="171">
        <v>22</v>
      </c>
      <c r="C57" s="172" t="s">
        <v>581</v>
      </c>
    </row>
    <row r="58" spans="1:4" ht="45" customHeight="1">
      <c r="A58" s="171">
        <v>23</v>
      </c>
      <c r="C58" s="172" t="s">
        <v>580</v>
      </c>
    </row>
    <row r="59" spans="1:4" ht="45" customHeight="1">
      <c r="A59" s="171">
        <v>24</v>
      </c>
      <c r="C59" s="172" t="s">
        <v>579</v>
      </c>
    </row>
    <row r="60" spans="1:4" ht="45" customHeight="1">
      <c r="A60" s="171">
        <v>25</v>
      </c>
      <c r="C60" s="172" t="s">
        <v>506</v>
      </c>
    </row>
    <row r="61" spans="1:4" ht="45" customHeight="1">
      <c r="A61" s="171">
        <v>3</v>
      </c>
      <c r="C61" s="172" t="s">
        <v>578</v>
      </c>
      <c r="D61" s="178" t="s">
        <v>1196</v>
      </c>
    </row>
    <row r="62" spans="1:4" ht="45" customHeight="1">
      <c r="A62" s="171">
        <v>31</v>
      </c>
      <c r="C62" s="172" t="s">
        <v>1251</v>
      </c>
    </row>
    <row r="63" spans="1:4" ht="45" customHeight="1">
      <c r="B63" s="173">
        <v>31100</v>
      </c>
      <c r="C63" s="174" t="s">
        <v>572</v>
      </c>
    </row>
    <row r="64" spans="1:4" ht="45" customHeight="1">
      <c r="B64" s="173">
        <v>31101</v>
      </c>
      <c r="C64" s="174" t="s">
        <v>1383</v>
      </c>
    </row>
    <row r="65" spans="1:4" ht="45" customHeight="1">
      <c r="B65" s="173">
        <v>31102</v>
      </c>
      <c r="C65" s="174" t="s">
        <v>571</v>
      </c>
    </row>
    <row r="66" spans="1:4" ht="63.75">
      <c r="A66" s="171">
        <v>4</v>
      </c>
      <c r="C66" s="172" t="s">
        <v>570</v>
      </c>
      <c r="D66" s="177" t="s">
        <v>1252</v>
      </c>
    </row>
    <row r="67" spans="1:4" ht="45" customHeight="1">
      <c r="A67" s="171">
        <v>41</v>
      </c>
      <c r="C67" s="172" t="s">
        <v>569</v>
      </c>
    </row>
    <row r="68" spans="1:4" ht="45" customHeight="1">
      <c r="A68" s="171">
        <v>42</v>
      </c>
      <c r="C68" s="172" t="s">
        <v>568</v>
      </c>
    </row>
    <row r="69" spans="1:4" ht="45" customHeight="1">
      <c r="A69" s="171">
        <v>43</v>
      </c>
      <c r="C69" s="172" t="s">
        <v>567</v>
      </c>
    </row>
    <row r="70" spans="1:4" ht="45" customHeight="1">
      <c r="B70" s="173">
        <v>43100</v>
      </c>
      <c r="C70" s="174" t="s">
        <v>566</v>
      </c>
    </row>
    <row r="71" spans="1:4" ht="45" customHeight="1">
      <c r="B71" s="173">
        <v>43101</v>
      </c>
      <c r="C71" s="174" t="s">
        <v>565</v>
      </c>
    </row>
    <row r="72" spans="1:4" ht="45" customHeight="1">
      <c r="B72" s="173">
        <v>43102</v>
      </c>
      <c r="C72" s="174" t="s">
        <v>564</v>
      </c>
    </row>
    <row r="73" spans="1:4" ht="45" customHeight="1">
      <c r="B73" s="173">
        <v>43103</v>
      </c>
      <c r="C73" s="174" t="s">
        <v>563</v>
      </c>
    </row>
    <row r="74" spans="1:4" ht="45" customHeight="1">
      <c r="B74" s="173">
        <v>43200</v>
      </c>
      <c r="C74" s="174" t="s">
        <v>562</v>
      </c>
    </row>
    <row r="75" spans="1:4" ht="45" customHeight="1">
      <c r="B75" s="173">
        <v>43201</v>
      </c>
      <c r="C75" s="174" t="s">
        <v>1384</v>
      </c>
    </row>
    <row r="76" spans="1:4" ht="45" customHeight="1">
      <c r="B76" s="173">
        <v>43202</v>
      </c>
      <c r="C76" s="174" t="s">
        <v>561</v>
      </c>
    </row>
    <row r="77" spans="1:4" ht="45" customHeight="1">
      <c r="B77" s="173">
        <v>43203</v>
      </c>
      <c r="C77" s="174" t="s">
        <v>560</v>
      </c>
    </row>
    <row r="78" spans="1:4" ht="45" customHeight="1">
      <c r="B78" s="173">
        <v>43204</v>
      </c>
      <c r="C78" s="174" t="s">
        <v>559</v>
      </c>
    </row>
    <row r="79" spans="1:4" ht="45" customHeight="1">
      <c r="B79" s="173">
        <v>43300</v>
      </c>
      <c r="C79" s="174" t="s">
        <v>558</v>
      </c>
    </row>
    <row r="80" spans="1:4" ht="45" customHeight="1">
      <c r="B80" s="173">
        <v>43301</v>
      </c>
      <c r="C80" s="174" t="s">
        <v>557</v>
      </c>
    </row>
    <row r="81" spans="2:3" ht="45" customHeight="1">
      <c r="B81" s="173">
        <v>43302</v>
      </c>
      <c r="C81" s="174" t="s">
        <v>556</v>
      </c>
    </row>
    <row r="82" spans="2:3" ht="45" customHeight="1">
      <c r="B82" s="173">
        <v>43303</v>
      </c>
      <c r="C82" s="174" t="s">
        <v>1385</v>
      </c>
    </row>
    <row r="83" spans="2:3" ht="45" customHeight="1">
      <c r="B83" s="173">
        <v>43304</v>
      </c>
      <c r="C83" s="174" t="s">
        <v>555</v>
      </c>
    </row>
    <row r="84" spans="2:3" ht="45" customHeight="1">
      <c r="B84" s="173">
        <v>43305</v>
      </c>
      <c r="C84" s="174" t="s">
        <v>554</v>
      </c>
    </row>
    <row r="85" spans="2:3" ht="45" customHeight="1">
      <c r="B85" s="173">
        <v>43306</v>
      </c>
      <c r="C85" s="174" t="s">
        <v>553</v>
      </c>
    </row>
    <row r="86" spans="2:3" ht="45" customHeight="1">
      <c r="B86" s="173">
        <v>43400</v>
      </c>
      <c r="C86" s="174" t="s">
        <v>552</v>
      </c>
    </row>
    <row r="87" spans="2:3" ht="45" customHeight="1">
      <c r="B87" s="173">
        <v>43401</v>
      </c>
      <c r="C87" s="174" t="s">
        <v>551</v>
      </c>
    </row>
    <row r="88" spans="2:3" ht="45" customHeight="1">
      <c r="B88" s="173">
        <v>43402</v>
      </c>
      <c r="C88" s="174" t="s">
        <v>550</v>
      </c>
    </row>
    <row r="89" spans="2:3" ht="45" customHeight="1">
      <c r="B89" s="173">
        <v>43403</v>
      </c>
      <c r="C89" s="174" t="s">
        <v>549</v>
      </c>
    </row>
    <row r="90" spans="2:3" ht="45" customHeight="1">
      <c r="B90" s="173">
        <v>43404</v>
      </c>
      <c r="C90" s="174" t="s">
        <v>548</v>
      </c>
    </row>
    <row r="91" spans="2:3" ht="45" customHeight="1">
      <c r="B91" s="173">
        <v>43405</v>
      </c>
      <c r="C91" s="174" t="s">
        <v>547</v>
      </c>
    </row>
    <row r="92" spans="2:3" ht="45" customHeight="1">
      <c r="B92" s="173">
        <v>43406</v>
      </c>
      <c r="C92" s="174" t="s">
        <v>546</v>
      </c>
    </row>
    <row r="93" spans="2:3" ht="45" customHeight="1">
      <c r="B93" s="173">
        <v>43407</v>
      </c>
      <c r="C93" s="174" t="s">
        <v>545</v>
      </c>
    </row>
    <row r="94" spans="2:3" ht="45" customHeight="1">
      <c r="B94" s="173">
        <v>43408</v>
      </c>
      <c r="C94" s="174" t="s">
        <v>644</v>
      </c>
    </row>
    <row r="95" spans="2:3" ht="45" customHeight="1">
      <c r="B95" s="173">
        <v>43409</v>
      </c>
      <c r="C95" s="174" t="s">
        <v>544</v>
      </c>
    </row>
    <row r="96" spans="2:3" ht="45" customHeight="1">
      <c r="B96" s="173">
        <v>43410</v>
      </c>
      <c r="C96" s="174" t="s">
        <v>543</v>
      </c>
    </row>
    <row r="97" spans="2:3" ht="45" customHeight="1">
      <c r="B97" s="173">
        <v>43500</v>
      </c>
      <c r="C97" s="174" t="s">
        <v>542</v>
      </c>
    </row>
    <row r="98" spans="2:3" ht="45" customHeight="1">
      <c r="B98" s="173">
        <v>43501</v>
      </c>
      <c r="C98" s="174" t="s">
        <v>541</v>
      </c>
    </row>
    <row r="99" spans="2:3" ht="45" customHeight="1">
      <c r="B99" s="173">
        <v>43502</v>
      </c>
      <c r="C99" s="174" t="s">
        <v>540</v>
      </c>
    </row>
    <row r="100" spans="2:3" ht="45" customHeight="1">
      <c r="B100" s="173">
        <v>43503</v>
      </c>
      <c r="C100" s="174" t="s">
        <v>539</v>
      </c>
    </row>
    <row r="101" spans="2:3" ht="45" customHeight="1">
      <c r="B101" s="173">
        <v>43504</v>
      </c>
      <c r="C101" s="174" t="s">
        <v>538</v>
      </c>
    </row>
    <row r="102" spans="2:3" ht="45" customHeight="1">
      <c r="B102" s="173">
        <v>43505</v>
      </c>
      <c r="C102" s="174" t="s">
        <v>537</v>
      </c>
    </row>
    <row r="103" spans="2:3" ht="45" customHeight="1">
      <c r="B103" s="173">
        <v>43506</v>
      </c>
      <c r="C103" s="174" t="s">
        <v>536</v>
      </c>
    </row>
    <row r="104" spans="2:3" ht="45" customHeight="1">
      <c r="B104" s="173">
        <v>43507</v>
      </c>
      <c r="C104" s="174" t="s">
        <v>535</v>
      </c>
    </row>
    <row r="105" spans="2:3" ht="45" customHeight="1">
      <c r="B105" s="173">
        <v>43508</v>
      </c>
      <c r="C105" s="174" t="s">
        <v>534</v>
      </c>
    </row>
    <row r="106" spans="2:3" ht="45" customHeight="1">
      <c r="B106" s="173">
        <v>43509</v>
      </c>
      <c r="C106" s="174" t="s">
        <v>533</v>
      </c>
    </row>
    <row r="107" spans="2:3" ht="45" customHeight="1">
      <c r="B107" s="173">
        <v>43600</v>
      </c>
      <c r="C107" s="174" t="s">
        <v>532</v>
      </c>
    </row>
    <row r="108" spans="2:3" ht="45" customHeight="1">
      <c r="B108" s="173">
        <v>43601</v>
      </c>
      <c r="C108" s="174" t="s">
        <v>531</v>
      </c>
    </row>
    <row r="109" spans="2:3" ht="45" customHeight="1">
      <c r="B109" s="173">
        <v>43602</v>
      </c>
      <c r="C109" s="174" t="s">
        <v>530</v>
      </c>
    </row>
    <row r="110" spans="2:3" ht="45" customHeight="1">
      <c r="B110" s="173">
        <v>43603</v>
      </c>
      <c r="C110" s="174" t="s">
        <v>529</v>
      </c>
    </row>
    <row r="111" spans="2:3" ht="45" customHeight="1">
      <c r="B111" s="173">
        <v>43700</v>
      </c>
      <c r="C111" s="174" t="s">
        <v>528</v>
      </c>
    </row>
    <row r="112" spans="2:3" ht="45" customHeight="1">
      <c r="B112" s="173">
        <v>43701</v>
      </c>
      <c r="C112" s="174" t="s">
        <v>527</v>
      </c>
    </row>
    <row r="113" spans="2:3" ht="45" customHeight="1">
      <c r="B113" s="173">
        <v>43702</v>
      </c>
      <c r="C113" s="174" t="s">
        <v>526</v>
      </c>
    </row>
    <row r="114" spans="2:3" ht="45" customHeight="1">
      <c r="B114" s="173">
        <v>43703</v>
      </c>
      <c r="C114" s="174" t="s">
        <v>525</v>
      </c>
    </row>
    <row r="115" spans="2:3" ht="45" customHeight="1">
      <c r="B115" s="173">
        <v>43704</v>
      </c>
      <c r="C115" s="174" t="s">
        <v>524</v>
      </c>
    </row>
    <row r="116" spans="2:3" ht="45" customHeight="1">
      <c r="B116" s="173">
        <v>43705</v>
      </c>
      <c r="C116" s="174" t="s">
        <v>523</v>
      </c>
    </row>
    <row r="117" spans="2:3" ht="45" customHeight="1">
      <c r="B117" s="173">
        <v>43706</v>
      </c>
      <c r="C117" s="174" t="s">
        <v>522</v>
      </c>
    </row>
    <row r="118" spans="2:3" ht="45" customHeight="1">
      <c r="B118" s="173">
        <v>43707</v>
      </c>
      <c r="C118" s="174" t="s">
        <v>521</v>
      </c>
    </row>
    <row r="119" spans="2:3" ht="45" customHeight="1">
      <c r="B119" s="173">
        <v>43708</v>
      </c>
      <c r="C119" s="174" t="s">
        <v>520</v>
      </c>
    </row>
    <row r="120" spans="2:3" ht="45" customHeight="1">
      <c r="B120" s="173">
        <v>43709</v>
      </c>
      <c r="C120" s="174" t="s">
        <v>519</v>
      </c>
    </row>
    <row r="121" spans="2:3" ht="45" customHeight="1">
      <c r="B121" s="173">
        <v>43710</v>
      </c>
      <c r="C121" s="174" t="s">
        <v>518</v>
      </c>
    </row>
    <row r="122" spans="2:3" ht="45" customHeight="1">
      <c r="B122" s="173">
        <v>43711</v>
      </c>
      <c r="C122" s="174" t="s">
        <v>517</v>
      </c>
    </row>
    <row r="123" spans="2:3" ht="45" customHeight="1">
      <c r="B123" s="173">
        <v>43712</v>
      </c>
      <c r="C123" s="174" t="s">
        <v>516</v>
      </c>
    </row>
    <row r="124" spans="2:3" ht="45" customHeight="1">
      <c r="B124" s="173">
        <v>43713</v>
      </c>
      <c r="C124" s="174" t="s">
        <v>515</v>
      </c>
    </row>
    <row r="125" spans="2:3" ht="45" customHeight="1">
      <c r="B125" s="173">
        <v>43714</v>
      </c>
      <c r="C125" s="174" t="s">
        <v>514</v>
      </c>
    </row>
    <row r="126" spans="2:3" ht="45" customHeight="1">
      <c r="B126" s="173">
        <v>43800</v>
      </c>
      <c r="C126" s="174" t="s">
        <v>513</v>
      </c>
    </row>
    <row r="127" spans="2:3" ht="45" customHeight="1">
      <c r="B127" s="173">
        <v>43801</v>
      </c>
      <c r="C127" s="174" t="s">
        <v>512</v>
      </c>
    </row>
    <row r="128" spans="2:3" ht="45" customHeight="1">
      <c r="B128" s="173">
        <v>43802</v>
      </c>
      <c r="C128" s="174" t="s">
        <v>511</v>
      </c>
    </row>
    <row r="129" spans="1:3" ht="45" customHeight="1">
      <c r="B129" s="173">
        <v>43803</v>
      </c>
      <c r="C129" s="174" t="s">
        <v>510</v>
      </c>
    </row>
    <row r="130" spans="1:3" ht="45" customHeight="1">
      <c r="B130" s="173">
        <v>43804</v>
      </c>
      <c r="C130" s="174" t="s">
        <v>509</v>
      </c>
    </row>
    <row r="131" spans="1:3" ht="45" customHeight="1">
      <c r="B131" s="173">
        <v>43805</v>
      </c>
      <c r="C131" s="174" t="s">
        <v>508</v>
      </c>
    </row>
    <row r="132" spans="1:3" ht="45" customHeight="1">
      <c r="B132" s="173">
        <v>43806</v>
      </c>
      <c r="C132" s="174" t="s">
        <v>507</v>
      </c>
    </row>
    <row r="133" spans="1:3" ht="45" customHeight="1">
      <c r="B133" s="173">
        <v>43900</v>
      </c>
      <c r="C133" s="174" t="s">
        <v>451</v>
      </c>
    </row>
    <row r="134" spans="1:3" ht="45" customHeight="1">
      <c r="B134" s="173">
        <v>43901</v>
      </c>
      <c r="C134" s="174" t="s">
        <v>450</v>
      </c>
    </row>
    <row r="135" spans="1:3" ht="45" customHeight="1">
      <c r="B135" s="173">
        <v>43902</v>
      </c>
      <c r="C135" s="174" t="s">
        <v>449</v>
      </c>
    </row>
    <row r="136" spans="1:3" ht="45" customHeight="1">
      <c r="B136" s="173">
        <v>43903</v>
      </c>
      <c r="C136" s="174" t="s">
        <v>448</v>
      </c>
    </row>
    <row r="137" spans="1:3" ht="45" customHeight="1">
      <c r="B137" s="173">
        <v>43904</v>
      </c>
      <c r="C137" s="174" t="s">
        <v>447</v>
      </c>
    </row>
    <row r="138" spans="1:3" ht="45" customHeight="1">
      <c r="B138" s="173">
        <v>43905</v>
      </c>
      <c r="C138" s="174" t="s">
        <v>1401</v>
      </c>
    </row>
    <row r="139" spans="1:3" ht="45" customHeight="1">
      <c r="A139" s="171">
        <v>44</v>
      </c>
      <c r="C139" s="172" t="s">
        <v>504</v>
      </c>
    </row>
    <row r="140" spans="1:3" ht="45" customHeight="1">
      <c r="B140" s="173">
        <v>44100</v>
      </c>
      <c r="C140" s="174" t="s">
        <v>503</v>
      </c>
    </row>
    <row r="141" spans="1:3" ht="45" customHeight="1">
      <c r="B141" s="173">
        <v>44101</v>
      </c>
      <c r="C141" s="174" t="s">
        <v>502</v>
      </c>
    </row>
    <row r="142" spans="1:3" ht="45" customHeight="1">
      <c r="B142" s="173">
        <v>44102</v>
      </c>
      <c r="C142" s="174" t="s">
        <v>501</v>
      </c>
    </row>
    <row r="143" spans="1:3" ht="45" customHeight="1">
      <c r="B143" s="173">
        <v>44103</v>
      </c>
      <c r="C143" s="174" t="s">
        <v>500</v>
      </c>
    </row>
    <row r="144" spans="1:3" ht="45" customHeight="1">
      <c r="B144" s="173">
        <v>44104</v>
      </c>
      <c r="C144" s="174" t="s">
        <v>499</v>
      </c>
    </row>
    <row r="145" spans="2:3" ht="45" customHeight="1">
      <c r="B145" s="173">
        <v>44105</v>
      </c>
      <c r="C145" s="174" t="s">
        <v>498</v>
      </c>
    </row>
    <row r="146" spans="2:3" ht="45" customHeight="1">
      <c r="B146" s="173">
        <v>44106</v>
      </c>
      <c r="C146" s="174" t="s">
        <v>497</v>
      </c>
    </row>
    <row r="147" spans="2:3" ht="45" customHeight="1">
      <c r="B147" s="173">
        <v>44107</v>
      </c>
      <c r="C147" s="174" t="s">
        <v>496</v>
      </c>
    </row>
    <row r="148" spans="2:3" ht="45" customHeight="1">
      <c r="B148" s="173">
        <v>44108</v>
      </c>
      <c r="C148" s="174" t="s">
        <v>495</v>
      </c>
    </row>
    <row r="149" spans="2:3" ht="45" customHeight="1">
      <c r="B149" s="173">
        <v>44109</v>
      </c>
      <c r="C149" s="174" t="s">
        <v>494</v>
      </c>
    </row>
    <row r="150" spans="2:3" ht="45" customHeight="1">
      <c r="B150" s="173">
        <v>44110</v>
      </c>
      <c r="C150" s="174" t="s">
        <v>493</v>
      </c>
    </row>
    <row r="151" spans="2:3" ht="45" customHeight="1">
      <c r="B151" s="173">
        <v>44111</v>
      </c>
      <c r="C151" s="174" t="s">
        <v>492</v>
      </c>
    </row>
    <row r="152" spans="2:3" ht="45" customHeight="1">
      <c r="B152" s="173">
        <v>44112</v>
      </c>
      <c r="C152" s="174" t="s">
        <v>491</v>
      </c>
    </row>
    <row r="153" spans="2:3" ht="45" customHeight="1">
      <c r="B153" s="173">
        <v>44113</v>
      </c>
      <c r="C153" s="174" t="s">
        <v>490</v>
      </c>
    </row>
    <row r="154" spans="2:3" ht="45" customHeight="1">
      <c r="B154" s="173">
        <v>44114</v>
      </c>
      <c r="C154" s="174" t="s">
        <v>489</v>
      </c>
    </row>
    <row r="155" spans="2:3" ht="45" customHeight="1">
      <c r="B155" s="173">
        <v>44115</v>
      </c>
      <c r="C155" s="174" t="s">
        <v>488</v>
      </c>
    </row>
    <row r="156" spans="2:3" ht="45" customHeight="1">
      <c r="B156" s="173">
        <v>44116</v>
      </c>
      <c r="C156" s="174" t="s">
        <v>463</v>
      </c>
    </row>
    <row r="157" spans="2:3" ht="45" customHeight="1">
      <c r="B157" s="173">
        <v>44117</v>
      </c>
      <c r="C157" s="174" t="s">
        <v>487</v>
      </c>
    </row>
    <row r="158" spans="2:3" ht="45" customHeight="1">
      <c r="B158" s="173">
        <v>44200</v>
      </c>
      <c r="C158" s="174" t="s">
        <v>486</v>
      </c>
    </row>
    <row r="159" spans="2:3" ht="45" customHeight="1">
      <c r="B159" s="173">
        <v>44201</v>
      </c>
      <c r="C159" s="174" t="s">
        <v>485</v>
      </c>
    </row>
    <row r="160" spans="2:3" ht="45" customHeight="1">
      <c r="B160" s="173">
        <v>44202</v>
      </c>
      <c r="C160" s="174" t="s">
        <v>484</v>
      </c>
    </row>
    <row r="161" spans="2:3" ht="45" customHeight="1">
      <c r="B161" s="173">
        <v>44203</v>
      </c>
      <c r="C161" s="174" t="s">
        <v>483</v>
      </c>
    </row>
    <row r="162" spans="2:3" ht="45" customHeight="1">
      <c r="B162" s="173">
        <v>44204</v>
      </c>
      <c r="C162" s="174" t="s">
        <v>482</v>
      </c>
    </row>
    <row r="163" spans="2:3" ht="45" customHeight="1">
      <c r="B163" s="173">
        <v>44205</v>
      </c>
      <c r="C163" s="174" t="s">
        <v>481</v>
      </c>
    </row>
    <row r="164" spans="2:3" ht="45" customHeight="1">
      <c r="B164" s="173">
        <v>44206</v>
      </c>
      <c r="C164" s="174" t="s">
        <v>480</v>
      </c>
    </row>
    <row r="165" spans="2:3" ht="45" customHeight="1">
      <c r="B165" s="173">
        <v>44207</v>
      </c>
      <c r="C165" s="174" t="s">
        <v>479</v>
      </c>
    </row>
    <row r="166" spans="2:3" ht="45" customHeight="1">
      <c r="B166" s="173">
        <v>44208</v>
      </c>
      <c r="C166" s="174" t="s">
        <v>478</v>
      </c>
    </row>
    <row r="167" spans="2:3" ht="45" customHeight="1">
      <c r="B167" s="173">
        <v>44209</v>
      </c>
      <c r="C167" s="174" t="s">
        <v>477</v>
      </c>
    </row>
    <row r="168" spans="2:3" ht="45" customHeight="1">
      <c r="B168" s="173">
        <v>44210</v>
      </c>
      <c r="C168" s="174" t="s">
        <v>1402</v>
      </c>
    </row>
    <row r="169" spans="2:3" ht="45" customHeight="1">
      <c r="B169" s="173">
        <v>44300</v>
      </c>
      <c r="C169" s="174" t="s">
        <v>476</v>
      </c>
    </row>
    <row r="170" spans="2:3" ht="45" customHeight="1">
      <c r="B170" s="173">
        <v>44301</v>
      </c>
      <c r="C170" s="174" t="s">
        <v>475</v>
      </c>
    </row>
    <row r="171" spans="2:3" ht="45" customHeight="1">
      <c r="B171" s="173">
        <v>44302</v>
      </c>
      <c r="C171" s="174" t="s">
        <v>474</v>
      </c>
    </row>
    <row r="172" spans="2:3" ht="45" customHeight="1">
      <c r="B172" s="173">
        <v>44303</v>
      </c>
      <c r="C172" s="174" t="s">
        <v>473</v>
      </c>
    </row>
    <row r="173" spans="2:3" ht="45" customHeight="1">
      <c r="B173" s="173">
        <v>44304</v>
      </c>
      <c r="C173" s="174" t="s">
        <v>472</v>
      </c>
    </row>
    <row r="174" spans="2:3" ht="45" customHeight="1">
      <c r="B174" s="173">
        <v>44305</v>
      </c>
      <c r="C174" s="174" t="s">
        <v>471</v>
      </c>
    </row>
    <row r="175" spans="2:3" ht="45" customHeight="1">
      <c r="B175" s="173">
        <v>44306</v>
      </c>
      <c r="C175" s="174" t="s">
        <v>470</v>
      </c>
    </row>
    <row r="176" spans="2:3" ht="45" customHeight="1">
      <c r="B176" s="173">
        <v>44307</v>
      </c>
      <c r="C176" s="174" t="s">
        <v>469</v>
      </c>
    </row>
    <row r="177" spans="2:3" ht="45" customHeight="1">
      <c r="B177" s="173">
        <v>44308</v>
      </c>
      <c r="C177" s="174" t="s">
        <v>468</v>
      </c>
    </row>
    <row r="178" spans="2:3" ht="45" customHeight="1">
      <c r="B178" s="173">
        <v>44309</v>
      </c>
      <c r="C178" s="174" t="s">
        <v>467</v>
      </c>
    </row>
    <row r="179" spans="2:3" ht="45" customHeight="1">
      <c r="B179" s="173">
        <v>44310</v>
      </c>
      <c r="C179" s="174" t="s">
        <v>466</v>
      </c>
    </row>
    <row r="180" spans="2:3" ht="45" customHeight="1">
      <c r="B180" s="173">
        <v>44311</v>
      </c>
      <c r="C180" s="174" t="s">
        <v>465</v>
      </c>
    </row>
    <row r="181" spans="2:3" ht="45" customHeight="1">
      <c r="B181" s="173">
        <v>44312</v>
      </c>
      <c r="C181" s="174" t="s">
        <v>464</v>
      </c>
    </row>
    <row r="182" spans="2:3" ht="45" customHeight="1">
      <c r="B182" s="173">
        <v>44313</v>
      </c>
      <c r="C182" s="174" t="s">
        <v>463</v>
      </c>
    </row>
    <row r="183" spans="2:3" ht="45" customHeight="1">
      <c r="B183" s="173">
        <v>44400</v>
      </c>
      <c r="C183" s="174" t="s">
        <v>462</v>
      </c>
    </row>
    <row r="184" spans="2:3" ht="45" customHeight="1">
      <c r="B184" s="173">
        <v>44401</v>
      </c>
      <c r="C184" s="174" t="s">
        <v>461</v>
      </c>
    </row>
    <row r="185" spans="2:3" ht="45" customHeight="1">
      <c r="B185" s="173">
        <v>44402</v>
      </c>
      <c r="C185" s="174" t="s">
        <v>460</v>
      </c>
    </row>
    <row r="186" spans="2:3" ht="45" customHeight="1">
      <c r="B186" s="173">
        <v>44403</v>
      </c>
      <c r="C186" s="174" t="s">
        <v>459</v>
      </c>
    </row>
    <row r="187" spans="2:3" ht="45" customHeight="1">
      <c r="B187" s="173">
        <v>44404</v>
      </c>
      <c r="C187" s="174" t="s">
        <v>458</v>
      </c>
    </row>
    <row r="188" spans="2:3" ht="45" customHeight="1">
      <c r="B188" s="173">
        <v>44405</v>
      </c>
      <c r="C188" s="174" t="s">
        <v>457</v>
      </c>
    </row>
    <row r="189" spans="2:3" ht="45" customHeight="1">
      <c r="B189" s="173">
        <v>44406</v>
      </c>
      <c r="C189" s="174" t="s">
        <v>456</v>
      </c>
    </row>
    <row r="190" spans="2:3" ht="45" customHeight="1">
      <c r="B190" s="173">
        <v>44407</v>
      </c>
      <c r="C190" s="174" t="s">
        <v>455</v>
      </c>
    </row>
    <row r="191" spans="2:3" ht="45" customHeight="1">
      <c r="B191" s="173">
        <v>44408</v>
      </c>
      <c r="C191" s="174" t="s">
        <v>454</v>
      </c>
    </row>
    <row r="192" spans="2:3" ht="45" customHeight="1">
      <c r="B192" s="173">
        <v>44409</v>
      </c>
      <c r="C192" s="174" t="s">
        <v>453</v>
      </c>
    </row>
    <row r="193" spans="1:4" ht="45" customHeight="1">
      <c r="B193" s="173">
        <v>44410</v>
      </c>
      <c r="C193" s="174" t="s">
        <v>452</v>
      </c>
    </row>
    <row r="194" spans="1:4" ht="45" customHeight="1">
      <c r="A194" s="171">
        <v>45</v>
      </c>
      <c r="C194" s="172" t="s">
        <v>506</v>
      </c>
    </row>
    <row r="195" spans="1:4" ht="45" customHeight="1">
      <c r="B195" s="173">
        <v>45100</v>
      </c>
      <c r="C195" s="174" t="s">
        <v>386</v>
      </c>
    </row>
    <row r="196" spans="1:4" ht="45" customHeight="1">
      <c r="B196" s="173">
        <v>45101</v>
      </c>
      <c r="C196" s="174" t="s">
        <v>385</v>
      </c>
    </row>
    <row r="197" spans="1:4" ht="45" customHeight="1">
      <c r="B197" s="173">
        <v>45200</v>
      </c>
      <c r="C197" s="174" t="s">
        <v>505</v>
      </c>
    </row>
    <row r="198" spans="1:4" ht="45" customHeight="1">
      <c r="B198" s="173">
        <v>45201</v>
      </c>
      <c r="C198" s="174" t="s">
        <v>400</v>
      </c>
    </row>
    <row r="199" spans="1:4" ht="45" customHeight="1">
      <c r="B199" s="173">
        <v>45202</v>
      </c>
      <c r="C199" s="174" t="s">
        <v>1382</v>
      </c>
    </row>
    <row r="200" spans="1:4" ht="45" customHeight="1">
      <c r="B200" s="173">
        <v>45300</v>
      </c>
      <c r="C200" s="174" t="s">
        <v>384</v>
      </c>
    </row>
    <row r="201" spans="1:4" ht="45" customHeight="1">
      <c r="B201" s="173">
        <v>45301</v>
      </c>
      <c r="C201" s="174" t="s">
        <v>1166</v>
      </c>
    </row>
    <row r="202" spans="1:4" ht="45" customHeight="1">
      <c r="B202" s="173">
        <v>45400</v>
      </c>
      <c r="C202" s="174" t="s">
        <v>376</v>
      </c>
    </row>
    <row r="203" spans="1:4" ht="45" customHeight="1">
      <c r="B203" s="173">
        <v>45401</v>
      </c>
      <c r="C203" s="174" t="s">
        <v>1167</v>
      </c>
    </row>
    <row r="204" spans="1:4" ht="45" customHeight="1">
      <c r="B204" s="173">
        <v>45402</v>
      </c>
      <c r="C204" s="174" t="s">
        <v>375</v>
      </c>
    </row>
    <row r="205" spans="1:4" ht="45" customHeight="1">
      <c r="B205" s="173">
        <v>45403</v>
      </c>
      <c r="C205" s="174" t="s">
        <v>374</v>
      </c>
    </row>
    <row r="206" spans="1:4" ht="45" customHeight="1">
      <c r="B206" s="173">
        <v>45500</v>
      </c>
      <c r="C206" s="174" t="s">
        <v>373</v>
      </c>
    </row>
    <row r="207" spans="1:4" ht="45" customHeight="1">
      <c r="B207" s="173">
        <v>45501</v>
      </c>
      <c r="C207" s="174" t="s">
        <v>1168</v>
      </c>
    </row>
    <row r="208" spans="1:4" ht="45" customHeight="1">
      <c r="A208" s="171">
        <v>5</v>
      </c>
      <c r="C208" s="172" t="s">
        <v>1169</v>
      </c>
      <c r="D208" s="178" t="s">
        <v>1197</v>
      </c>
    </row>
    <row r="209" spans="1:3" ht="45" customHeight="1">
      <c r="A209" s="171">
        <v>51</v>
      </c>
      <c r="C209" s="172" t="s">
        <v>446</v>
      </c>
    </row>
    <row r="210" spans="1:3" ht="45" customHeight="1">
      <c r="B210" s="173">
        <v>51100</v>
      </c>
      <c r="C210" s="174" t="s">
        <v>445</v>
      </c>
    </row>
    <row r="211" spans="1:3" ht="45" customHeight="1">
      <c r="B211" s="173">
        <v>51101</v>
      </c>
      <c r="C211" s="174" t="s">
        <v>444</v>
      </c>
    </row>
    <row r="212" spans="1:3" ht="45" customHeight="1">
      <c r="B212" s="173">
        <v>51102</v>
      </c>
      <c r="C212" s="174" t="s">
        <v>443</v>
      </c>
    </row>
    <row r="213" spans="1:3" ht="45" customHeight="1">
      <c r="B213" s="173">
        <v>51103</v>
      </c>
      <c r="C213" s="174" t="s">
        <v>442</v>
      </c>
    </row>
    <row r="214" spans="1:3" ht="45" customHeight="1">
      <c r="B214" s="173">
        <v>51104</v>
      </c>
      <c r="C214" s="174" t="s">
        <v>441</v>
      </c>
    </row>
    <row r="215" spans="1:3" ht="45" customHeight="1">
      <c r="B215" s="173">
        <v>51105</v>
      </c>
      <c r="C215" s="174" t="s">
        <v>1403</v>
      </c>
    </row>
    <row r="216" spans="1:3" ht="45" customHeight="1">
      <c r="B216" s="173">
        <v>51106</v>
      </c>
      <c r="C216" s="174" t="s">
        <v>440</v>
      </c>
    </row>
    <row r="217" spans="1:3" ht="45" customHeight="1">
      <c r="B217" s="173">
        <v>51107</v>
      </c>
      <c r="C217" s="174" t="s">
        <v>439</v>
      </c>
    </row>
    <row r="218" spans="1:3" ht="45" customHeight="1">
      <c r="B218" s="173">
        <v>51108</v>
      </c>
      <c r="C218" s="174" t="s">
        <v>438</v>
      </c>
    </row>
    <row r="219" spans="1:3" ht="45" customHeight="1">
      <c r="B219" s="173">
        <v>51109</v>
      </c>
      <c r="C219" s="174" t="s">
        <v>1404</v>
      </c>
    </row>
    <row r="220" spans="1:3" ht="45" customHeight="1">
      <c r="B220" s="173">
        <v>51110</v>
      </c>
      <c r="C220" s="174" t="s">
        <v>437</v>
      </c>
    </row>
    <row r="221" spans="1:3" ht="45" customHeight="1">
      <c r="B221" s="173">
        <v>51200</v>
      </c>
      <c r="C221" s="174" t="s">
        <v>436</v>
      </c>
    </row>
    <row r="222" spans="1:3" ht="45" customHeight="1">
      <c r="B222" s="173">
        <v>51201</v>
      </c>
      <c r="C222" s="174" t="s">
        <v>435</v>
      </c>
    </row>
    <row r="223" spans="1:3" ht="45" customHeight="1">
      <c r="B223" s="173">
        <v>51202</v>
      </c>
      <c r="C223" s="174" t="s">
        <v>434</v>
      </c>
    </row>
    <row r="224" spans="1:3" ht="45" customHeight="1">
      <c r="B224" s="173">
        <v>51203</v>
      </c>
      <c r="C224" s="174" t="s">
        <v>433</v>
      </c>
    </row>
    <row r="225" spans="2:3" ht="45" customHeight="1">
      <c r="B225" s="173">
        <v>51204</v>
      </c>
      <c r="C225" s="174" t="s">
        <v>432</v>
      </c>
    </row>
    <row r="226" spans="2:3" ht="45" customHeight="1">
      <c r="B226" s="173">
        <v>51300</v>
      </c>
      <c r="C226" s="174" t="s">
        <v>431</v>
      </c>
    </row>
    <row r="227" spans="2:3" ht="45" customHeight="1">
      <c r="B227" s="173">
        <v>51301</v>
      </c>
      <c r="C227" s="174" t="s">
        <v>430</v>
      </c>
    </row>
    <row r="228" spans="2:3" ht="45" customHeight="1">
      <c r="B228" s="173">
        <v>51302</v>
      </c>
      <c r="C228" s="174" t="s">
        <v>429</v>
      </c>
    </row>
    <row r="229" spans="2:3" ht="45" customHeight="1">
      <c r="B229" s="173">
        <v>51303</v>
      </c>
      <c r="C229" s="174" t="s">
        <v>428</v>
      </c>
    </row>
    <row r="230" spans="2:3" ht="45" customHeight="1">
      <c r="B230" s="173">
        <v>51304</v>
      </c>
      <c r="C230" s="174" t="s">
        <v>427</v>
      </c>
    </row>
    <row r="231" spans="2:3" ht="45" customHeight="1">
      <c r="B231" s="173">
        <v>51305</v>
      </c>
      <c r="C231" s="174" t="s">
        <v>426</v>
      </c>
    </row>
    <row r="232" spans="2:3" ht="45" customHeight="1">
      <c r="B232" s="173">
        <v>51306</v>
      </c>
      <c r="C232" s="174" t="s">
        <v>425</v>
      </c>
    </row>
    <row r="233" spans="2:3" ht="45" customHeight="1">
      <c r="B233" s="173">
        <v>51307</v>
      </c>
      <c r="C233" s="174" t="s">
        <v>424</v>
      </c>
    </row>
    <row r="234" spans="2:3" ht="45" customHeight="1">
      <c r="B234" s="173">
        <v>51308</v>
      </c>
      <c r="C234" s="174" t="s">
        <v>423</v>
      </c>
    </row>
    <row r="235" spans="2:3" ht="45" customHeight="1">
      <c r="B235" s="173">
        <v>51309</v>
      </c>
      <c r="C235" s="174" t="s">
        <v>422</v>
      </c>
    </row>
    <row r="236" spans="2:3" ht="45" customHeight="1">
      <c r="B236" s="173">
        <v>51400</v>
      </c>
      <c r="C236" s="174" t="s">
        <v>421</v>
      </c>
    </row>
    <row r="237" spans="2:3" ht="45" customHeight="1">
      <c r="B237" s="173">
        <v>51401</v>
      </c>
      <c r="C237" s="174" t="s">
        <v>420</v>
      </c>
    </row>
    <row r="238" spans="2:3" ht="45" customHeight="1">
      <c r="B238" s="173">
        <v>51402</v>
      </c>
      <c r="C238" s="174" t="s">
        <v>419</v>
      </c>
    </row>
    <row r="239" spans="2:3" ht="45" customHeight="1">
      <c r="B239" s="173">
        <v>51500</v>
      </c>
      <c r="C239" s="174" t="s">
        <v>418</v>
      </c>
    </row>
    <row r="240" spans="2:3" ht="45" customHeight="1">
      <c r="B240" s="173">
        <v>51501</v>
      </c>
      <c r="C240" s="174" t="s">
        <v>417</v>
      </c>
    </row>
    <row r="241" spans="1:3" ht="45" customHeight="1">
      <c r="B241" s="173">
        <v>51502</v>
      </c>
      <c r="C241" s="174" t="s">
        <v>416</v>
      </c>
    </row>
    <row r="242" spans="1:3" ht="45" customHeight="1">
      <c r="B242" s="173">
        <v>51503</v>
      </c>
      <c r="C242" s="174" t="s">
        <v>415</v>
      </c>
    </row>
    <row r="243" spans="1:3" ht="45" customHeight="1">
      <c r="B243" s="173">
        <v>51504</v>
      </c>
      <c r="C243" s="174" t="s">
        <v>414</v>
      </c>
    </row>
    <row r="244" spans="1:3" ht="45" customHeight="1">
      <c r="B244" s="173">
        <v>51505</v>
      </c>
      <c r="C244" s="174" t="s">
        <v>413</v>
      </c>
    </row>
    <row r="245" spans="1:3" ht="45" customHeight="1">
      <c r="B245" s="173">
        <v>51506</v>
      </c>
      <c r="C245" s="174" t="s">
        <v>412</v>
      </c>
    </row>
    <row r="246" spans="1:3" ht="45" customHeight="1">
      <c r="B246" s="173">
        <v>51507</v>
      </c>
      <c r="C246" s="174" t="s">
        <v>411</v>
      </c>
    </row>
    <row r="247" spans="1:3" ht="45" customHeight="1">
      <c r="B247" s="173">
        <v>51508</v>
      </c>
      <c r="C247" s="174" t="s">
        <v>410</v>
      </c>
    </row>
    <row r="248" spans="1:3" ht="45" customHeight="1">
      <c r="B248" s="173">
        <v>51509</v>
      </c>
      <c r="C248" s="174" t="s">
        <v>409</v>
      </c>
    </row>
    <row r="249" spans="1:3" ht="45" customHeight="1">
      <c r="B249" s="173">
        <v>51510</v>
      </c>
      <c r="C249" s="174" t="s">
        <v>408</v>
      </c>
    </row>
    <row r="250" spans="1:3" ht="45" customHeight="1">
      <c r="B250" s="173">
        <v>51511</v>
      </c>
      <c r="C250" s="174" t="s">
        <v>407</v>
      </c>
    </row>
    <row r="251" spans="1:3" ht="45" customHeight="1">
      <c r="B251" s="173">
        <v>51512</v>
      </c>
      <c r="C251" s="174" t="s">
        <v>406</v>
      </c>
    </row>
    <row r="252" spans="1:3" ht="45" customHeight="1">
      <c r="B252" s="173">
        <v>51513</v>
      </c>
      <c r="C252" s="174" t="s">
        <v>405</v>
      </c>
    </row>
    <row r="253" spans="1:3" ht="45" customHeight="1">
      <c r="B253" s="173">
        <v>51514</v>
      </c>
      <c r="C253" s="174" t="s">
        <v>404</v>
      </c>
    </row>
    <row r="254" spans="1:3" ht="45" customHeight="1">
      <c r="B254" s="173">
        <v>51515</v>
      </c>
      <c r="C254" s="174" t="s">
        <v>403</v>
      </c>
    </row>
    <row r="255" spans="1:3" ht="45" customHeight="1">
      <c r="B255" s="173">
        <v>51516</v>
      </c>
      <c r="C255" s="174" t="s">
        <v>402</v>
      </c>
    </row>
    <row r="256" spans="1:3" ht="45" customHeight="1">
      <c r="A256" s="171">
        <v>52</v>
      </c>
      <c r="C256" s="172" t="s">
        <v>1170</v>
      </c>
    </row>
    <row r="257" spans="1:4" ht="45" customHeight="1">
      <c r="A257" s="171">
        <v>59</v>
      </c>
      <c r="C257" s="172" t="s">
        <v>1253</v>
      </c>
    </row>
    <row r="258" spans="1:4" ht="45" customHeight="1">
      <c r="A258" s="171">
        <v>6</v>
      </c>
      <c r="C258" s="172" t="s">
        <v>1171</v>
      </c>
      <c r="D258" s="178" t="s">
        <v>1198</v>
      </c>
    </row>
    <row r="259" spans="1:4" ht="45" customHeight="1">
      <c r="A259" s="171">
        <v>61</v>
      </c>
      <c r="C259" s="172" t="s">
        <v>401</v>
      </c>
    </row>
    <row r="260" spans="1:4" ht="45" customHeight="1">
      <c r="B260" s="173">
        <v>61100</v>
      </c>
      <c r="C260" s="174" t="s">
        <v>505</v>
      </c>
    </row>
    <row r="261" spans="1:4" ht="45" customHeight="1">
      <c r="B261" s="173">
        <v>61101</v>
      </c>
      <c r="C261" s="174" t="s">
        <v>1405</v>
      </c>
    </row>
    <row r="262" spans="1:4" ht="45" customHeight="1">
      <c r="B262" s="173">
        <v>61102</v>
      </c>
      <c r="C262" s="174" t="s">
        <v>400</v>
      </c>
    </row>
    <row r="263" spans="1:4" ht="45" customHeight="1">
      <c r="B263" s="173">
        <v>61103</v>
      </c>
      <c r="C263" s="174" t="s">
        <v>399</v>
      </c>
    </row>
    <row r="264" spans="1:4" ht="45" customHeight="1">
      <c r="B264" s="173">
        <v>61104</v>
      </c>
      <c r="C264" s="174" t="s">
        <v>1406</v>
      </c>
    </row>
    <row r="265" spans="1:4" ht="45" customHeight="1">
      <c r="B265" s="173">
        <v>61105</v>
      </c>
      <c r="C265" s="174" t="s">
        <v>1407</v>
      </c>
    </row>
    <row r="266" spans="1:4" ht="45" customHeight="1">
      <c r="B266" s="173">
        <v>61106</v>
      </c>
      <c r="C266" s="174" t="s">
        <v>1408</v>
      </c>
    </row>
    <row r="267" spans="1:4" ht="45" customHeight="1">
      <c r="B267" s="173">
        <v>61107</v>
      </c>
      <c r="C267" s="174" t="s">
        <v>398</v>
      </c>
    </row>
    <row r="268" spans="1:4" ht="45" customHeight="1">
      <c r="B268" s="173">
        <v>61108</v>
      </c>
      <c r="C268" s="174" t="s">
        <v>1409</v>
      </c>
    </row>
    <row r="269" spans="1:4" ht="45" customHeight="1">
      <c r="B269" s="173">
        <v>61109</v>
      </c>
      <c r="C269" s="174" t="s">
        <v>397</v>
      </c>
    </row>
    <row r="270" spans="1:4" ht="45" customHeight="1">
      <c r="B270" s="173">
        <v>61110</v>
      </c>
      <c r="C270" s="174" t="s">
        <v>396</v>
      </c>
    </row>
    <row r="271" spans="1:4" ht="45" customHeight="1">
      <c r="B271" s="173">
        <v>61200</v>
      </c>
      <c r="C271" s="174" t="s">
        <v>24</v>
      </c>
    </row>
    <row r="272" spans="1:4" ht="45" customHeight="1">
      <c r="B272" s="173">
        <v>61201</v>
      </c>
      <c r="C272" s="174" t="s">
        <v>395</v>
      </c>
    </row>
    <row r="273" spans="1:4" ht="45" customHeight="1">
      <c r="B273" s="173">
        <v>61202</v>
      </c>
      <c r="C273" s="174" t="s">
        <v>394</v>
      </c>
    </row>
    <row r="274" spans="1:4" ht="45" customHeight="1">
      <c r="B274" s="173">
        <v>61300</v>
      </c>
      <c r="C274" s="174" t="s">
        <v>1177</v>
      </c>
    </row>
    <row r="275" spans="1:4" ht="45" customHeight="1">
      <c r="B275" s="173">
        <v>61301</v>
      </c>
      <c r="C275" s="174" t="s">
        <v>393</v>
      </c>
    </row>
    <row r="276" spans="1:4" ht="45" customHeight="1">
      <c r="B276" s="173">
        <v>61302</v>
      </c>
      <c r="C276" s="174" t="s">
        <v>392</v>
      </c>
    </row>
    <row r="277" spans="1:4" ht="45" customHeight="1">
      <c r="B277" s="173">
        <v>61303</v>
      </c>
      <c r="C277" s="174" t="s">
        <v>391</v>
      </c>
    </row>
    <row r="278" spans="1:4" ht="45" customHeight="1">
      <c r="B278" s="173">
        <v>61400</v>
      </c>
      <c r="C278" s="174" t="s">
        <v>390</v>
      </c>
    </row>
    <row r="279" spans="1:4" ht="45" customHeight="1">
      <c r="B279" s="173">
        <v>61401</v>
      </c>
      <c r="C279" s="174" t="s">
        <v>389</v>
      </c>
    </row>
    <row r="280" spans="1:4" ht="45" customHeight="1">
      <c r="B280" s="173">
        <v>61402</v>
      </c>
      <c r="C280" s="174" t="s">
        <v>388</v>
      </c>
    </row>
    <row r="281" spans="1:4" ht="45" customHeight="1">
      <c r="B281" s="173">
        <v>61403</v>
      </c>
      <c r="C281" s="174" t="s">
        <v>387</v>
      </c>
    </row>
    <row r="282" spans="1:4" ht="45" customHeight="1">
      <c r="B282" s="173">
        <v>61500</v>
      </c>
      <c r="C282" s="174" t="s">
        <v>1175</v>
      </c>
    </row>
    <row r="283" spans="1:4" ht="45" customHeight="1">
      <c r="B283" s="173">
        <v>61501</v>
      </c>
      <c r="C283" s="174" t="s">
        <v>1175</v>
      </c>
    </row>
    <row r="284" spans="1:4" ht="45" customHeight="1">
      <c r="B284" s="173">
        <v>61600</v>
      </c>
      <c r="C284" s="174" t="s">
        <v>373</v>
      </c>
    </row>
    <row r="285" spans="1:4" ht="45" customHeight="1">
      <c r="B285" s="173">
        <v>61601</v>
      </c>
      <c r="C285" s="174" t="s">
        <v>372</v>
      </c>
    </row>
    <row r="286" spans="1:4" ht="45" customHeight="1">
      <c r="A286" s="171">
        <v>62</v>
      </c>
      <c r="C286" s="172" t="s">
        <v>1174</v>
      </c>
    </row>
    <row r="287" spans="1:4" ht="45" customHeight="1">
      <c r="A287" s="171">
        <v>69</v>
      </c>
      <c r="C287" s="172" t="s">
        <v>1254</v>
      </c>
    </row>
    <row r="288" spans="1:4" ht="45" customHeight="1">
      <c r="A288" s="171">
        <v>7</v>
      </c>
      <c r="C288" s="172" t="s">
        <v>1255</v>
      </c>
      <c r="D288" s="178" t="s">
        <v>1199</v>
      </c>
    </row>
    <row r="289" spans="1:4" ht="45" customHeight="1">
      <c r="A289" s="171">
        <v>71</v>
      </c>
      <c r="C289" s="172" t="s">
        <v>1258</v>
      </c>
    </row>
    <row r="290" spans="1:4" ht="45" customHeight="1">
      <c r="A290" s="171">
        <v>72</v>
      </c>
      <c r="C290" s="172" t="s">
        <v>1257</v>
      </c>
    </row>
    <row r="291" spans="1:4" ht="45" customHeight="1">
      <c r="A291" s="171">
        <v>73</v>
      </c>
      <c r="C291" s="172" t="s">
        <v>1256</v>
      </c>
    </row>
    <row r="292" spans="1:4" ht="51">
      <c r="A292" s="171">
        <v>8</v>
      </c>
      <c r="C292" s="172" t="s">
        <v>263</v>
      </c>
      <c r="D292" s="177" t="s">
        <v>1200</v>
      </c>
    </row>
    <row r="293" spans="1:4" ht="45" customHeight="1">
      <c r="A293" s="171">
        <v>81</v>
      </c>
      <c r="C293" s="172" t="s">
        <v>264</v>
      </c>
    </row>
    <row r="294" spans="1:4" ht="45" customHeight="1">
      <c r="B294" s="173">
        <v>81100</v>
      </c>
      <c r="C294" s="174" t="s">
        <v>1178</v>
      </c>
    </row>
    <row r="295" spans="1:4" ht="45" customHeight="1">
      <c r="B295" s="173">
        <v>81101</v>
      </c>
      <c r="C295" s="174" t="s">
        <v>369</v>
      </c>
    </row>
    <row r="296" spans="1:4" ht="45" customHeight="1">
      <c r="B296" s="173">
        <v>81102</v>
      </c>
      <c r="C296" s="174" t="s">
        <v>368</v>
      </c>
    </row>
    <row r="297" spans="1:4" ht="45" customHeight="1">
      <c r="A297" s="171">
        <v>82</v>
      </c>
      <c r="C297" s="172" t="s">
        <v>270</v>
      </c>
    </row>
    <row r="298" spans="1:4" ht="45" customHeight="1">
      <c r="B298" s="173">
        <v>82100</v>
      </c>
      <c r="C298" s="174" t="s">
        <v>1410</v>
      </c>
    </row>
    <row r="299" spans="1:4" ht="45" customHeight="1">
      <c r="B299" s="173">
        <v>82101</v>
      </c>
      <c r="C299" s="174" t="s">
        <v>366</v>
      </c>
    </row>
    <row r="300" spans="1:4" ht="45" customHeight="1">
      <c r="B300" s="173">
        <v>82102</v>
      </c>
      <c r="C300" s="174" t="s">
        <v>365</v>
      </c>
    </row>
    <row r="301" spans="1:4" ht="45" customHeight="1">
      <c r="B301" s="173">
        <v>82103</v>
      </c>
      <c r="C301" s="174" t="s">
        <v>362</v>
      </c>
    </row>
    <row r="302" spans="1:4" ht="45" customHeight="1">
      <c r="B302" s="173">
        <v>82104</v>
      </c>
      <c r="C302" s="174" t="s">
        <v>364</v>
      </c>
    </row>
    <row r="303" spans="1:4" ht="45" customHeight="1">
      <c r="B303" s="173">
        <v>82105</v>
      </c>
      <c r="C303" s="174" t="s">
        <v>363</v>
      </c>
    </row>
    <row r="304" spans="1:4" ht="45" customHeight="1">
      <c r="B304" s="173">
        <v>82106</v>
      </c>
      <c r="C304" s="174" t="s">
        <v>362</v>
      </c>
    </row>
    <row r="305" spans="1:4" ht="45" customHeight="1">
      <c r="A305" s="171">
        <v>83</v>
      </c>
      <c r="C305" s="172" t="s">
        <v>275</v>
      </c>
    </row>
    <row r="306" spans="1:4" ht="45" customHeight="1">
      <c r="B306" s="173">
        <v>83100</v>
      </c>
      <c r="C306" s="174" t="s">
        <v>1189</v>
      </c>
    </row>
    <row r="307" spans="1:4" ht="45" customHeight="1">
      <c r="B307" s="173">
        <v>83101</v>
      </c>
      <c r="C307" s="174" t="s">
        <v>1189</v>
      </c>
    </row>
    <row r="308" spans="1:4" ht="45" customHeight="1">
      <c r="A308" s="171">
        <v>9</v>
      </c>
      <c r="C308" s="172" t="s">
        <v>361</v>
      </c>
      <c r="D308" s="177" t="s">
        <v>1201</v>
      </c>
    </row>
    <row r="309" spans="1:4" ht="45" customHeight="1">
      <c r="A309" s="171">
        <v>91</v>
      </c>
      <c r="C309" s="172" t="s">
        <v>360</v>
      </c>
    </row>
    <row r="310" spans="1:4" ht="45" customHeight="1">
      <c r="A310" s="171">
        <v>92</v>
      </c>
      <c r="C310" s="172" t="s">
        <v>359</v>
      </c>
    </row>
    <row r="311" spans="1:4" ht="45" customHeight="1">
      <c r="A311" s="171">
        <v>93</v>
      </c>
      <c r="C311" s="172" t="s">
        <v>161</v>
      </c>
    </row>
    <row r="312" spans="1:4" ht="45" customHeight="1">
      <c r="B312" s="173">
        <v>93100</v>
      </c>
      <c r="C312" s="174" t="s">
        <v>1176</v>
      </c>
    </row>
    <row r="313" spans="1:4" ht="45" customHeight="1">
      <c r="B313" s="173">
        <v>93101</v>
      </c>
      <c r="C313" s="174" t="s">
        <v>371</v>
      </c>
    </row>
    <row r="314" spans="1:4" ht="45" customHeight="1">
      <c r="B314" s="173">
        <v>93102</v>
      </c>
      <c r="C314" s="174" t="s">
        <v>370</v>
      </c>
    </row>
    <row r="315" spans="1:4" ht="45" customHeight="1">
      <c r="B315" s="173">
        <v>93103</v>
      </c>
      <c r="C315" s="174" t="s">
        <v>1172</v>
      </c>
    </row>
    <row r="316" spans="1:4" ht="45" customHeight="1">
      <c r="B316" s="173">
        <v>93104</v>
      </c>
      <c r="C316" s="174" t="s">
        <v>1173</v>
      </c>
    </row>
    <row r="317" spans="1:4" ht="45" customHeight="1">
      <c r="A317" s="171">
        <v>94</v>
      </c>
      <c r="C317" s="172" t="s">
        <v>167</v>
      </c>
    </row>
    <row r="318" spans="1:4" ht="45" customHeight="1">
      <c r="B318" s="173">
        <v>94100</v>
      </c>
      <c r="C318" s="174" t="s">
        <v>383</v>
      </c>
    </row>
    <row r="319" spans="1:4" ht="45" customHeight="1">
      <c r="B319" s="173">
        <v>94101</v>
      </c>
      <c r="C319" s="174" t="s">
        <v>1184</v>
      </c>
    </row>
    <row r="320" spans="1:4" ht="45" customHeight="1">
      <c r="B320" s="173">
        <v>94102</v>
      </c>
      <c r="C320" s="174" t="s">
        <v>1185</v>
      </c>
    </row>
    <row r="321" spans="1:4" ht="45" customHeight="1">
      <c r="B321" s="173">
        <v>94200</v>
      </c>
      <c r="C321" s="174" t="s">
        <v>382</v>
      </c>
    </row>
    <row r="322" spans="1:4" ht="45" customHeight="1">
      <c r="B322" s="173">
        <v>94201</v>
      </c>
      <c r="C322" s="174" t="s">
        <v>382</v>
      </c>
    </row>
    <row r="323" spans="1:4" ht="45" customHeight="1">
      <c r="B323" s="173">
        <v>94300</v>
      </c>
      <c r="C323" s="174" t="s">
        <v>381</v>
      </c>
    </row>
    <row r="324" spans="1:4" ht="45" customHeight="1">
      <c r="B324" s="173">
        <v>94301</v>
      </c>
      <c r="C324" s="174" t="s">
        <v>381</v>
      </c>
    </row>
    <row r="325" spans="1:4" ht="45" customHeight="1">
      <c r="A325" s="171">
        <v>95</v>
      </c>
      <c r="C325" s="172" t="s">
        <v>171</v>
      </c>
    </row>
    <row r="326" spans="1:4" ht="45" customHeight="1">
      <c r="A326" s="171">
        <v>96</v>
      </c>
      <c r="C326" s="172" t="s">
        <v>358</v>
      </c>
    </row>
    <row r="327" spans="1:4" ht="45" customHeight="1">
      <c r="B327" s="173">
        <v>96100</v>
      </c>
      <c r="C327" s="174" t="s">
        <v>1386</v>
      </c>
    </row>
    <row r="328" spans="1:4" ht="45" customHeight="1">
      <c r="B328" s="173">
        <v>96101</v>
      </c>
      <c r="C328" s="174" t="s">
        <v>1182</v>
      </c>
    </row>
    <row r="329" spans="1:4" ht="45" customHeight="1">
      <c r="B329" s="173">
        <v>96102</v>
      </c>
      <c r="C329" s="174" t="s">
        <v>1183</v>
      </c>
    </row>
    <row r="330" spans="1:4" ht="45" customHeight="1">
      <c r="B330" s="173">
        <v>96103</v>
      </c>
      <c r="C330" s="174" t="s">
        <v>752</v>
      </c>
    </row>
    <row r="331" spans="1:4" ht="63.75">
      <c r="A331" s="171">
        <v>0</v>
      </c>
      <c r="C331" s="172" t="s">
        <v>1179</v>
      </c>
      <c r="D331" s="177" t="s">
        <v>1202</v>
      </c>
    </row>
    <row r="332" spans="1:4" ht="45" customHeight="1">
      <c r="A332" s="171">
        <v>1</v>
      </c>
      <c r="C332" s="172" t="s">
        <v>1180</v>
      </c>
    </row>
    <row r="333" spans="1:4" ht="45" customHeight="1">
      <c r="B333" s="173">
        <v>1100</v>
      </c>
      <c r="C333" s="174" t="s">
        <v>380</v>
      </c>
    </row>
    <row r="334" spans="1:4" ht="45" customHeight="1">
      <c r="B334" s="173">
        <v>1101</v>
      </c>
      <c r="C334" s="174" t="s">
        <v>379</v>
      </c>
    </row>
    <row r="335" spans="1:4" ht="45" customHeight="1">
      <c r="B335" s="173">
        <v>1102</v>
      </c>
      <c r="C335" s="174" t="s">
        <v>239</v>
      </c>
    </row>
    <row r="336" spans="1:4" ht="45" customHeight="1">
      <c r="B336" s="173">
        <v>1103</v>
      </c>
      <c r="C336" s="174" t="s">
        <v>378</v>
      </c>
    </row>
    <row r="337" spans="1:3" ht="45" customHeight="1">
      <c r="B337" s="173">
        <v>1104</v>
      </c>
      <c r="C337" s="174" t="s">
        <v>377</v>
      </c>
    </row>
    <row r="338" spans="1:3" ht="45" customHeight="1">
      <c r="A338" s="171">
        <v>2</v>
      </c>
      <c r="C338" s="172" t="s">
        <v>1181</v>
      </c>
    </row>
  </sheetData>
  <sheetProtection password="CC49" sheet="1" objects="1" scenarios="1"/>
  <pageMargins left="1.1023622047244095" right="0.31496062992125984" top="0.59055118110236227" bottom="0.59055118110236227" header="0.31496062992125984" footer="0.31496062992125984"/>
  <pageSetup paperSize="5" orientation="landscape" r:id="rId1"/>
  <headerFooter>
    <oddFooter>&amp;RPágina &amp;P de &amp;N, &amp;D</oddFooter>
  </headerFooter>
  <drawing r:id="rId2"/>
  <legacyDrawing r:id="rId3"/>
  <tableParts count="1">
    <tablePart r:id="rId4"/>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9" tint="-0.249977111117893"/>
  </sheetPr>
  <dimension ref="A1:D417"/>
  <sheetViews>
    <sheetView workbookViewId="0">
      <pane ySplit="1" topLeftCell="A248" activePane="bottomLeft" state="frozen"/>
      <selection pane="bottomLeft"/>
    </sheetView>
  </sheetViews>
  <sheetFormatPr baseColWidth="10" defaultColWidth="0" defaultRowHeight="15" zeroHeight="1"/>
  <cols>
    <col min="1" max="1" width="5.5703125" style="5" customWidth="1"/>
    <col min="2" max="2" width="55" style="7" customWidth="1"/>
    <col min="3" max="3" width="99.85546875" style="3" customWidth="1"/>
    <col min="4" max="4" width="0.28515625" style="3" customWidth="1"/>
    <col min="5" max="16384" width="11.42578125" style="3" hidden="1"/>
  </cols>
  <sheetData>
    <row r="1" spans="1:3" s="75" customFormat="1" ht="30" customHeight="1">
      <c r="A1" s="73" t="s">
        <v>614</v>
      </c>
      <c r="B1" s="74" t="s">
        <v>616</v>
      </c>
      <c r="C1" s="73" t="s">
        <v>677</v>
      </c>
    </row>
    <row r="2" spans="1:3" ht="45" customHeight="1">
      <c r="A2" s="22">
        <v>1000</v>
      </c>
      <c r="B2" s="6" t="s">
        <v>0</v>
      </c>
      <c r="C2" s="12" t="s">
        <v>727</v>
      </c>
    </row>
    <row r="3" spans="1:3" ht="45" customHeight="1">
      <c r="A3" s="22">
        <v>1100</v>
      </c>
      <c r="B3" s="6" t="s">
        <v>1</v>
      </c>
      <c r="C3" s="11" t="s">
        <v>678</v>
      </c>
    </row>
    <row r="4" spans="1:3" ht="45" customHeight="1">
      <c r="A4" s="5">
        <v>111</v>
      </c>
      <c r="B4" s="7" t="s">
        <v>2</v>
      </c>
      <c r="C4" s="17" t="s">
        <v>728</v>
      </c>
    </row>
    <row r="5" spans="1:3" ht="45" customHeight="1">
      <c r="A5" s="5">
        <v>112</v>
      </c>
      <c r="B5" s="7" t="s">
        <v>3</v>
      </c>
      <c r="C5" s="17" t="s">
        <v>709</v>
      </c>
    </row>
    <row r="6" spans="1:3" ht="45" customHeight="1">
      <c r="A6" s="5">
        <v>113</v>
      </c>
      <c r="B6" s="7" t="s">
        <v>4</v>
      </c>
      <c r="C6" s="21" t="s">
        <v>710</v>
      </c>
    </row>
    <row r="7" spans="1:3" ht="75">
      <c r="A7" s="5">
        <v>114</v>
      </c>
      <c r="B7" s="7" t="s">
        <v>729</v>
      </c>
      <c r="C7" s="21" t="s">
        <v>1415</v>
      </c>
    </row>
    <row r="8" spans="1:3" ht="45" customHeight="1">
      <c r="A8" s="23">
        <v>1200</v>
      </c>
      <c r="B8" s="8" t="s">
        <v>5</v>
      </c>
      <c r="C8" s="20" t="s">
        <v>711</v>
      </c>
    </row>
    <row r="9" spans="1:3" ht="75">
      <c r="A9" s="5">
        <v>121</v>
      </c>
      <c r="B9" s="7" t="s">
        <v>6</v>
      </c>
      <c r="C9" s="21" t="s">
        <v>1416</v>
      </c>
    </row>
    <row r="10" spans="1:3" ht="45" customHeight="1">
      <c r="A10" s="5">
        <v>122</v>
      </c>
      <c r="B10" s="7" t="s">
        <v>7</v>
      </c>
      <c r="C10" s="17" t="s">
        <v>712</v>
      </c>
    </row>
    <row r="11" spans="1:3" ht="45" customHeight="1">
      <c r="A11" s="5">
        <v>123</v>
      </c>
      <c r="B11" s="7" t="s">
        <v>8</v>
      </c>
      <c r="C11" s="17" t="s">
        <v>713</v>
      </c>
    </row>
    <row r="12" spans="1:3" ht="60">
      <c r="A12" s="5">
        <v>124</v>
      </c>
      <c r="B12" s="7" t="s">
        <v>730</v>
      </c>
      <c r="C12" s="21" t="s">
        <v>731</v>
      </c>
    </row>
    <row r="13" spans="1:3" ht="45" customHeight="1">
      <c r="A13" s="23">
        <v>1300</v>
      </c>
      <c r="B13" s="8" t="s">
        <v>9</v>
      </c>
      <c r="C13" s="20" t="s">
        <v>714</v>
      </c>
    </row>
    <row r="14" spans="1:3" ht="45" customHeight="1">
      <c r="A14" s="5">
        <v>131</v>
      </c>
      <c r="B14" s="7" t="s">
        <v>10</v>
      </c>
      <c r="C14" s="17" t="s">
        <v>715</v>
      </c>
    </row>
    <row r="15" spans="1:3" ht="45" customHeight="1">
      <c r="A15" s="5">
        <v>132</v>
      </c>
      <c r="B15" s="7" t="s">
        <v>11</v>
      </c>
      <c r="C15" s="17" t="s">
        <v>716</v>
      </c>
    </row>
    <row r="16" spans="1:3" ht="45" customHeight="1">
      <c r="A16" s="5">
        <v>133</v>
      </c>
      <c r="B16" s="7" t="s">
        <v>12</v>
      </c>
      <c r="C16" s="17" t="s">
        <v>732</v>
      </c>
    </row>
    <row r="17" spans="1:3" ht="45" customHeight="1">
      <c r="A17" s="5">
        <v>134</v>
      </c>
      <c r="B17" s="7" t="s">
        <v>13</v>
      </c>
      <c r="C17" s="17" t="s">
        <v>717</v>
      </c>
    </row>
    <row r="18" spans="1:3" ht="45" customHeight="1">
      <c r="A18" s="5">
        <v>135</v>
      </c>
      <c r="B18" s="7" t="s">
        <v>14</v>
      </c>
      <c r="C18" s="17" t="s">
        <v>718</v>
      </c>
    </row>
    <row r="19" spans="1:3" ht="195" customHeight="1">
      <c r="A19" s="5">
        <v>136</v>
      </c>
      <c r="B19" s="7" t="s">
        <v>15</v>
      </c>
      <c r="C19" s="21" t="s">
        <v>1417</v>
      </c>
    </row>
    <row r="20" spans="1:3" ht="105">
      <c r="A20" s="5">
        <v>137</v>
      </c>
      <c r="B20" s="7" t="s">
        <v>16</v>
      </c>
      <c r="C20" s="21" t="s">
        <v>1418</v>
      </c>
    </row>
    <row r="21" spans="1:3" ht="45" customHeight="1">
      <c r="A21" s="5">
        <v>138</v>
      </c>
      <c r="B21" s="7" t="s">
        <v>17</v>
      </c>
      <c r="C21" s="17" t="s">
        <v>719</v>
      </c>
    </row>
    <row r="22" spans="1:3" ht="45" customHeight="1">
      <c r="A22" s="23">
        <v>1400</v>
      </c>
      <c r="B22" s="8" t="s">
        <v>18</v>
      </c>
      <c r="C22" s="20" t="s">
        <v>1364</v>
      </c>
    </row>
    <row r="23" spans="1:3" ht="45" customHeight="1">
      <c r="A23" s="5">
        <v>141</v>
      </c>
      <c r="B23" s="7" t="s">
        <v>19</v>
      </c>
      <c r="C23" s="17" t="s">
        <v>720</v>
      </c>
    </row>
    <row r="24" spans="1:3" ht="45" customHeight="1">
      <c r="A24" s="5">
        <v>142</v>
      </c>
      <c r="B24" s="7" t="s">
        <v>20</v>
      </c>
      <c r="C24" s="17" t="s">
        <v>721</v>
      </c>
    </row>
    <row r="25" spans="1:3" ht="45" customHeight="1">
      <c r="A25" s="5">
        <v>143</v>
      </c>
      <c r="B25" s="7" t="s">
        <v>21</v>
      </c>
      <c r="C25" s="17" t="s">
        <v>722</v>
      </c>
    </row>
    <row r="26" spans="1:3" ht="60">
      <c r="A26" s="5">
        <v>144</v>
      </c>
      <c r="B26" s="7" t="s">
        <v>22</v>
      </c>
      <c r="C26" s="21" t="s">
        <v>733</v>
      </c>
    </row>
    <row r="27" spans="1:3" ht="45" customHeight="1">
      <c r="A27" s="23">
        <v>1500</v>
      </c>
      <c r="B27" s="8" t="s">
        <v>319</v>
      </c>
      <c r="C27" s="20" t="s">
        <v>723</v>
      </c>
    </row>
    <row r="28" spans="1:3" ht="60" customHeight="1">
      <c r="A28" s="5">
        <v>151</v>
      </c>
      <c r="B28" s="7" t="s">
        <v>23</v>
      </c>
      <c r="C28" s="21" t="s">
        <v>734</v>
      </c>
    </row>
    <row r="29" spans="1:3" ht="45" customHeight="1">
      <c r="A29" s="5">
        <v>152</v>
      </c>
      <c r="B29" s="7" t="s">
        <v>24</v>
      </c>
      <c r="C29" s="17" t="s">
        <v>1419</v>
      </c>
    </row>
    <row r="30" spans="1:3" ht="75">
      <c r="A30" s="5">
        <v>153</v>
      </c>
      <c r="B30" s="7" t="s">
        <v>25</v>
      </c>
      <c r="C30" s="21" t="s">
        <v>1420</v>
      </c>
    </row>
    <row r="31" spans="1:3" ht="45" customHeight="1">
      <c r="A31" s="5">
        <v>154</v>
      </c>
      <c r="B31" s="7" t="s">
        <v>26</v>
      </c>
      <c r="C31" s="17" t="s">
        <v>735</v>
      </c>
    </row>
    <row r="32" spans="1:3" ht="60">
      <c r="A32" s="5">
        <v>155</v>
      </c>
      <c r="B32" s="7" t="s">
        <v>1411</v>
      </c>
      <c r="C32" s="21" t="s">
        <v>1203</v>
      </c>
    </row>
    <row r="33" spans="1:3" ht="45" customHeight="1">
      <c r="A33" s="5">
        <v>159</v>
      </c>
      <c r="B33" s="7" t="s">
        <v>27</v>
      </c>
      <c r="C33" s="17" t="s">
        <v>724</v>
      </c>
    </row>
    <row r="34" spans="1:3" ht="75">
      <c r="A34" s="23">
        <v>1600</v>
      </c>
      <c r="B34" s="8" t="s">
        <v>28</v>
      </c>
      <c r="C34" s="24" t="s">
        <v>736</v>
      </c>
    </row>
    <row r="35" spans="1:3" ht="120">
      <c r="A35" s="5">
        <v>161</v>
      </c>
      <c r="B35" s="7" t="s">
        <v>30</v>
      </c>
      <c r="C35" s="21" t="s">
        <v>1365</v>
      </c>
    </row>
    <row r="36" spans="1:3" ht="45" customHeight="1">
      <c r="A36" s="23">
        <v>1700</v>
      </c>
      <c r="B36" s="8" t="s">
        <v>1309</v>
      </c>
      <c r="C36" s="20" t="s">
        <v>1366</v>
      </c>
    </row>
    <row r="37" spans="1:3" ht="45" customHeight="1">
      <c r="A37" s="5">
        <v>171</v>
      </c>
      <c r="B37" s="7" t="s">
        <v>31</v>
      </c>
      <c r="C37" s="21" t="s">
        <v>1204</v>
      </c>
    </row>
    <row r="38" spans="1:3" ht="45" customHeight="1">
      <c r="A38" s="5">
        <v>172</v>
      </c>
      <c r="B38" s="7" t="s">
        <v>32</v>
      </c>
      <c r="C38" s="21" t="s">
        <v>725</v>
      </c>
    </row>
    <row r="39" spans="1:3" ht="45" customHeight="1">
      <c r="A39" s="23">
        <v>1800</v>
      </c>
      <c r="B39" s="8" t="s">
        <v>29</v>
      </c>
      <c r="C39" s="20" t="s">
        <v>737</v>
      </c>
    </row>
    <row r="40" spans="1:3" ht="45" customHeight="1">
      <c r="A40" s="5">
        <v>181</v>
      </c>
      <c r="B40" s="7" t="s">
        <v>33</v>
      </c>
      <c r="C40" s="17" t="s">
        <v>738</v>
      </c>
    </row>
    <row r="41" spans="1:3" ht="45" customHeight="1">
      <c r="A41" s="5">
        <v>182</v>
      </c>
      <c r="B41" s="7" t="s">
        <v>34</v>
      </c>
      <c r="C41" s="17" t="s">
        <v>726</v>
      </c>
    </row>
    <row r="42" spans="1:3" ht="45" customHeight="1">
      <c r="A42" s="23">
        <v>2000</v>
      </c>
      <c r="B42" s="8" t="s">
        <v>35</v>
      </c>
      <c r="C42" s="20" t="s">
        <v>761</v>
      </c>
    </row>
    <row r="43" spans="1:3" ht="60">
      <c r="A43" s="23">
        <v>2100</v>
      </c>
      <c r="B43" s="8" t="s">
        <v>36</v>
      </c>
      <c r="C43" s="24" t="s">
        <v>762</v>
      </c>
    </row>
    <row r="44" spans="1:3" ht="75">
      <c r="A44" s="5">
        <v>211</v>
      </c>
      <c r="B44" s="7" t="s">
        <v>37</v>
      </c>
      <c r="C44" s="21" t="s">
        <v>1205</v>
      </c>
    </row>
    <row r="45" spans="1:3" ht="45" customHeight="1">
      <c r="A45" s="5">
        <v>212</v>
      </c>
      <c r="B45" s="7" t="s">
        <v>38</v>
      </c>
      <c r="C45" s="17" t="s">
        <v>763</v>
      </c>
    </row>
    <row r="46" spans="1:3" ht="60">
      <c r="A46" s="5">
        <v>213</v>
      </c>
      <c r="B46" s="7" t="s">
        <v>39</v>
      </c>
      <c r="C46" s="21" t="s">
        <v>764</v>
      </c>
    </row>
    <row r="47" spans="1:3" ht="45" customHeight="1">
      <c r="A47" s="5">
        <v>214</v>
      </c>
      <c r="B47" s="7" t="s">
        <v>40</v>
      </c>
      <c r="C47" s="21" t="s">
        <v>765</v>
      </c>
    </row>
    <row r="48" spans="1:3" ht="90">
      <c r="A48" s="5">
        <v>215</v>
      </c>
      <c r="B48" s="7" t="s">
        <v>320</v>
      </c>
      <c r="C48" s="21" t="s">
        <v>1206</v>
      </c>
    </row>
    <row r="49" spans="1:3" ht="45" customHeight="1">
      <c r="A49" s="5">
        <v>216</v>
      </c>
      <c r="B49" s="7" t="s">
        <v>41</v>
      </c>
      <c r="C49" s="17" t="s">
        <v>1421</v>
      </c>
    </row>
    <row r="50" spans="1:3" ht="45" customHeight="1">
      <c r="A50" s="5">
        <v>217</v>
      </c>
      <c r="B50" s="7" t="s">
        <v>42</v>
      </c>
      <c r="C50" s="17" t="s">
        <v>766</v>
      </c>
    </row>
    <row r="51" spans="1:3" ht="45" customHeight="1">
      <c r="A51" s="5">
        <v>218</v>
      </c>
      <c r="B51" s="7" t="s">
        <v>43</v>
      </c>
      <c r="C51" s="21" t="s">
        <v>1207</v>
      </c>
    </row>
    <row r="52" spans="1:3" ht="60">
      <c r="A52" s="23">
        <v>2200</v>
      </c>
      <c r="B52" s="8" t="s">
        <v>44</v>
      </c>
      <c r="C52" s="24" t="s">
        <v>1208</v>
      </c>
    </row>
    <row r="53" spans="1:3" ht="120">
      <c r="A53" s="5">
        <v>221</v>
      </c>
      <c r="B53" s="7" t="s">
        <v>45</v>
      </c>
      <c r="C53" s="21" t="s">
        <v>1209</v>
      </c>
    </row>
    <row r="54" spans="1:3" ht="45" customHeight="1">
      <c r="A54" s="5">
        <v>222</v>
      </c>
      <c r="B54" s="7" t="s">
        <v>46</v>
      </c>
      <c r="C54" s="21" t="s">
        <v>767</v>
      </c>
    </row>
    <row r="55" spans="1:3" ht="45" customHeight="1">
      <c r="A55" s="5">
        <v>223</v>
      </c>
      <c r="B55" s="7" t="s">
        <v>47</v>
      </c>
      <c r="C55" s="21" t="s">
        <v>768</v>
      </c>
    </row>
    <row r="56" spans="1:3" ht="60">
      <c r="A56" s="23">
        <v>2300</v>
      </c>
      <c r="B56" s="8" t="s">
        <v>48</v>
      </c>
      <c r="C56" s="24" t="s">
        <v>769</v>
      </c>
    </row>
    <row r="57" spans="1:3" ht="45" customHeight="1">
      <c r="A57" s="5">
        <v>231</v>
      </c>
      <c r="B57" s="7" t="s">
        <v>49</v>
      </c>
      <c r="C57" s="21" t="s">
        <v>770</v>
      </c>
    </row>
    <row r="58" spans="1:3" ht="45" customHeight="1">
      <c r="A58" s="5">
        <v>232</v>
      </c>
      <c r="B58" s="7" t="s">
        <v>50</v>
      </c>
      <c r="C58" s="17" t="s">
        <v>771</v>
      </c>
    </row>
    <row r="59" spans="1:3" ht="45" customHeight="1">
      <c r="A59" s="5">
        <v>233</v>
      </c>
      <c r="B59" s="7" t="s">
        <v>321</v>
      </c>
      <c r="C59" s="21" t="s">
        <v>772</v>
      </c>
    </row>
    <row r="60" spans="1:3" ht="45" customHeight="1">
      <c r="A60" s="5">
        <v>234</v>
      </c>
      <c r="B60" s="7" t="s">
        <v>51</v>
      </c>
      <c r="C60" s="21" t="s">
        <v>1422</v>
      </c>
    </row>
    <row r="61" spans="1:3" ht="75">
      <c r="A61" s="5">
        <v>235</v>
      </c>
      <c r="B61" s="7" t="s">
        <v>331</v>
      </c>
      <c r="C61" s="21" t="s">
        <v>773</v>
      </c>
    </row>
    <row r="62" spans="1:3" ht="45" customHeight="1">
      <c r="A62" s="5">
        <v>236</v>
      </c>
      <c r="B62" s="7" t="s">
        <v>52</v>
      </c>
      <c r="C62" s="21" t="s">
        <v>774</v>
      </c>
    </row>
    <row r="63" spans="1:3" ht="45" customHeight="1">
      <c r="A63" s="5">
        <v>237</v>
      </c>
      <c r="B63" s="7" t="s">
        <v>53</v>
      </c>
      <c r="C63" s="21" t="s">
        <v>775</v>
      </c>
    </row>
    <row r="64" spans="1:3" ht="45" customHeight="1">
      <c r="A64" s="5">
        <v>238</v>
      </c>
      <c r="B64" s="7" t="s">
        <v>54</v>
      </c>
      <c r="C64" s="17" t="s">
        <v>1210</v>
      </c>
    </row>
    <row r="65" spans="1:3" ht="45" customHeight="1">
      <c r="A65" s="5">
        <v>239</v>
      </c>
      <c r="B65" s="7" t="s">
        <v>55</v>
      </c>
      <c r="C65" s="21" t="s">
        <v>776</v>
      </c>
    </row>
    <row r="66" spans="1:3" ht="45" customHeight="1">
      <c r="A66" s="23">
        <v>2400</v>
      </c>
      <c r="B66" s="8" t="s">
        <v>56</v>
      </c>
      <c r="C66" s="20" t="s">
        <v>777</v>
      </c>
    </row>
    <row r="67" spans="1:3" ht="60">
      <c r="A67" s="5">
        <v>241</v>
      </c>
      <c r="B67" s="7" t="s">
        <v>57</v>
      </c>
      <c r="C67" s="21" t="s">
        <v>778</v>
      </c>
    </row>
    <row r="68" spans="1:3" ht="45" customHeight="1">
      <c r="A68" s="5">
        <v>242</v>
      </c>
      <c r="B68" s="7" t="s">
        <v>58</v>
      </c>
      <c r="C68" s="17" t="s">
        <v>779</v>
      </c>
    </row>
    <row r="69" spans="1:3" ht="60">
      <c r="A69" s="5">
        <v>243</v>
      </c>
      <c r="B69" s="7" t="s">
        <v>59</v>
      </c>
      <c r="C69" s="21" t="s">
        <v>780</v>
      </c>
    </row>
    <row r="70" spans="1:3" ht="45" customHeight="1">
      <c r="A70" s="5">
        <v>244</v>
      </c>
      <c r="B70" s="7" t="s">
        <v>60</v>
      </c>
      <c r="C70" s="17" t="s">
        <v>781</v>
      </c>
    </row>
    <row r="71" spans="1:3" ht="45" customHeight="1">
      <c r="A71" s="5">
        <v>245</v>
      </c>
      <c r="B71" s="7" t="s">
        <v>61</v>
      </c>
      <c r="C71" s="17" t="s">
        <v>782</v>
      </c>
    </row>
    <row r="72" spans="1:3" ht="75">
      <c r="A72" s="5">
        <v>246</v>
      </c>
      <c r="B72" s="7" t="s">
        <v>332</v>
      </c>
      <c r="C72" s="21" t="s">
        <v>1211</v>
      </c>
    </row>
    <row r="73" spans="1:3" ht="60">
      <c r="A73" s="5">
        <v>247</v>
      </c>
      <c r="B73" s="7" t="s">
        <v>62</v>
      </c>
      <c r="C73" s="21" t="s">
        <v>783</v>
      </c>
    </row>
    <row r="74" spans="1:3" ht="45" customHeight="1">
      <c r="A74" s="5">
        <v>248</v>
      </c>
      <c r="B74" s="7" t="s">
        <v>63</v>
      </c>
      <c r="C74" s="17" t="s">
        <v>784</v>
      </c>
    </row>
    <row r="75" spans="1:3" ht="90">
      <c r="A75" s="5">
        <v>249</v>
      </c>
      <c r="B75" s="7" t="s">
        <v>64</v>
      </c>
      <c r="C75" s="21" t="s">
        <v>1212</v>
      </c>
    </row>
    <row r="76" spans="1:3" ht="45" customHeight="1">
      <c r="A76" s="23">
        <v>2500</v>
      </c>
      <c r="B76" s="8" t="s">
        <v>1310</v>
      </c>
      <c r="C76" s="20" t="s">
        <v>785</v>
      </c>
    </row>
    <row r="77" spans="1:3" ht="60">
      <c r="A77" s="5">
        <v>251</v>
      </c>
      <c r="B77" s="7" t="s">
        <v>65</v>
      </c>
      <c r="C77" s="21" t="s">
        <v>1423</v>
      </c>
    </row>
    <row r="78" spans="1:3" ht="45" customHeight="1">
      <c r="A78" s="5">
        <v>252</v>
      </c>
      <c r="B78" s="7" t="s">
        <v>66</v>
      </c>
      <c r="C78" s="21" t="s">
        <v>786</v>
      </c>
    </row>
    <row r="79" spans="1:3" ht="60">
      <c r="A79" s="5">
        <v>253</v>
      </c>
      <c r="B79" s="7" t="s">
        <v>333</v>
      </c>
      <c r="C79" s="21" t="s">
        <v>787</v>
      </c>
    </row>
    <row r="80" spans="1:3" ht="45" customHeight="1">
      <c r="A80" s="5">
        <v>254</v>
      </c>
      <c r="B80" s="7" t="s">
        <v>69</v>
      </c>
      <c r="C80" s="21" t="s">
        <v>788</v>
      </c>
    </row>
    <row r="81" spans="1:3" ht="60" customHeight="1">
      <c r="A81" s="5">
        <v>255</v>
      </c>
      <c r="B81" s="7" t="s">
        <v>67</v>
      </c>
      <c r="C81" s="21" t="s">
        <v>789</v>
      </c>
    </row>
    <row r="82" spans="1:3" ht="45" customHeight="1">
      <c r="A82" s="5">
        <v>256</v>
      </c>
      <c r="B82" s="7" t="s">
        <v>70</v>
      </c>
      <c r="C82" s="17" t="s">
        <v>1367</v>
      </c>
    </row>
    <row r="83" spans="1:3" ht="75">
      <c r="A83" s="5">
        <v>259</v>
      </c>
      <c r="B83" s="7" t="s">
        <v>68</v>
      </c>
      <c r="C83" s="21" t="s">
        <v>1213</v>
      </c>
    </row>
    <row r="84" spans="1:3" ht="45" customHeight="1">
      <c r="A84" s="23">
        <v>2600</v>
      </c>
      <c r="B84" s="8" t="s">
        <v>71</v>
      </c>
      <c r="C84" s="20" t="s">
        <v>1214</v>
      </c>
    </row>
    <row r="85" spans="1:3" ht="60">
      <c r="A85" s="5">
        <v>261</v>
      </c>
      <c r="B85" s="7" t="s">
        <v>72</v>
      </c>
      <c r="C85" s="21" t="s">
        <v>790</v>
      </c>
    </row>
    <row r="86" spans="1:3" ht="45" customHeight="1">
      <c r="A86" s="5">
        <v>262</v>
      </c>
      <c r="B86" s="7" t="s">
        <v>73</v>
      </c>
      <c r="C86" s="17" t="s">
        <v>791</v>
      </c>
    </row>
    <row r="87" spans="1:3" ht="45" customHeight="1">
      <c r="A87" s="23">
        <v>2700</v>
      </c>
      <c r="B87" s="8" t="s">
        <v>74</v>
      </c>
      <c r="C87" s="20" t="s">
        <v>792</v>
      </c>
    </row>
    <row r="88" spans="1:3" ht="45" customHeight="1">
      <c r="A88" s="5">
        <v>271</v>
      </c>
      <c r="B88" s="7" t="s">
        <v>75</v>
      </c>
      <c r="C88" s="21" t="s">
        <v>793</v>
      </c>
    </row>
    <row r="89" spans="1:3" ht="60">
      <c r="A89" s="5">
        <v>272</v>
      </c>
      <c r="B89" s="7" t="s">
        <v>76</v>
      </c>
      <c r="C89" s="21" t="s">
        <v>1424</v>
      </c>
    </row>
    <row r="90" spans="1:3" ht="45" customHeight="1">
      <c r="A90" s="5">
        <v>273</v>
      </c>
      <c r="B90" s="7" t="s">
        <v>77</v>
      </c>
      <c r="C90" s="17" t="s">
        <v>1369</v>
      </c>
    </row>
    <row r="91" spans="1:3" ht="45" customHeight="1">
      <c r="A91" s="5">
        <v>274</v>
      </c>
      <c r="B91" s="7" t="s">
        <v>78</v>
      </c>
      <c r="C91" s="21" t="s">
        <v>794</v>
      </c>
    </row>
    <row r="92" spans="1:3" ht="45" customHeight="1">
      <c r="A92" s="5">
        <v>275</v>
      </c>
      <c r="B92" s="7" t="s">
        <v>79</v>
      </c>
      <c r="C92" s="17" t="s">
        <v>795</v>
      </c>
    </row>
    <row r="93" spans="1:3" ht="45" customHeight="1">
      <c r="A93" s="23">
        <v>2800</v>
      </c>
      <c r="B93" s="8" t="s">
        <v>80</v>
      </c>
      <c r="C93" s="20" t="s">
        <v>796</v>
      </c>
    </row>
    <row r="94" spans="1:3" ht="45" customHeight="1">
      <c r="A94" s="5">
        <v>281</v>
      </c>
      <c r="B94" s="7" t="s">
        <v>81</v>
      </c>
      <c r="C94" s="17" t="s">
        <v>1215</v>
      </c>
    </row>
    <row r="95" spans="1:3" ht="45" customHeight="1">
      <c r="A95" s="5">
        <v>282</v>
      </c>
      <c r="B95" s="7" t="s">
        <v>82</v>
      </c>
      <c r="C95" s="17" t="s">
        <v>797</v>
      </c>
    </row>
    <row r="96" spans="1:3" ht="45" customHeight="1">
      <c r="A96" s="5">
        <v>283</v>
      </c>
      <c r="B96" s="7" t="s">
        <v>1216</v>
      </c>
      <c r="C96" s="21" t="s">
        <v>798</v>
      </c>
    </row>
    <row r="97" spans="1:3" ht="45" customHeight="1">
      <c r="A97" s="23">
        <v>2900</v>
      </c>
      <c r="B97" s="8" t="s">
        <v>83</v>
      </c>
      <c r="C97" s="20" t="s">
        <v>799</v>
      </c>
    </row>
    <row r="98" spans="1:3" ht="105">
      <c r="A98" s="5">
        <v>291</v>
      </c>
      <c r="B98" s="7" t="s">
        <v>84</v>
      </c>
      <c r="C98" s="21" t="s">
        <v>800</v>
      </c>
    </row>
    <row r="99" spans="1:3" ht="45" customHeight="1">
      <c r="A99" s="5">
        <v>292</v>
      </c>
      <c r="B99" s="7" t="s">
        <v>85</v>
      </c>
      <c r="C99" s="17" t="s">
        <v>1217</v>
      </c>
    </row>
    <row r="100" spans="1:3" ht="60">
      <c r="A100" s="5">
        <v>293</v>
      </c>
      <c r="B100" s="7" t="s">
        <v>1317</v>
      </c>
      <c r="C100" s="21" t="s">
        <v>801</v>
      </c>
    </row>
    <row r="101" spans="1:3" ht="60">
      <c r="A101" s="5">
        <v>294</v>
      </c>
      <c r="B101" s="7" t="s">
        <v>86</v>
      </c>
      <c r="C101" s="21" t="s">
        <v>802</v>
      </c>
    </row>
    <row r="102" spans="1:3" ht="45" customHeight="1">
      <c r="A102" s="5">
        <v>295</v>
      </c>
      <c r="B102" s="7" t="s">
        <v>87</v>
      </c>
      <c r="C102" s="17" t="s">
        <v>803</v>
      </c>
    </row>
    <row r="103" spans="1:3" ht="60">
      <c r="A103" s="5">
        <v>296</v>
      </c>
      <c r="B103" s="7" t="s">
        <v>88</v>
      </c>
      <c r="C103" s="21" t="s">
        <v>1218</v>
      </c>
    </row>
    <row r="104" spans="1:3" ht="45" customHeight="1">
      <c r="A104" s="5">
        <v>297</v>
      </c>
      <c r="B104" s="7" t="s">
        <v>89</v>
      </c>
      <c r="C104" s="17" t="s">
        <v>804</v>
      </c>
    </row>
    <row r="105" spans="1:3" ht="45" customHeight="1">
      <c r="A105" s="5">
        <v>298</v>
      </c>
      <c r="B105" s="7" t="s">
        <v>90</v>
      </c>
      <c r="C105" s="21" t="s">
        <v>1219</v>
      </c>
    </row>
    <row r="106" spans="1:3" ht="45" customHeight="1">
      <c r="A106" s="5">
        <v>299</v>
      </c>
      <c r="B106" s="7" t="s">
        <v>91</v>
      </c>
      <c r="C106" s="17" t="s">
        <v>805</v>
      </c>
    </row>
    <row r="107" spans="1:3" ht="45" customHeight="1">
      <c r="A107" s="23">
        <v>3000</v>
      </c>
      <c r="B107" s="8" t="s">
        <v>92</v>
      </c>
      <c r="C107" s="24" t="s">
        <v>816</v>
      </c>
    </row>
    <row r="108" spans="1:3" ht="45" customHeight="1">
      <c r="A108" s="23">
        <v>3100</v>
      </c>
      <c r="B108" s="8" t="s">
        <v>93</v>
      </c>
      <c r="C108" s="24" t="s">
        <v>817</v>
      </c>
    </row>
    <row r="109" spans="1:3" ht="45" customHeight="1">
      <c r="A109" s="5">
        <v>311</v>
      </c>
      <c r="B109" s="7" t="s">
        <v>94</v>
      </c>
      <c r="C109" s="17" t="s">
        <v>818</v>
      </c>
    </row>
    <row r="110" spans="1:3" ht="45" customHeight="1">
      <c r="A110" s="5">
        <v>312</v>
      </c>
      <c r="B110" s="7" t="s">
        <v>95</v>
      </c>
      <c r="C110" s="17" t="s">
        <v>819</v>
      </c>
    </row>
    <row r="111" spans="1:3" ht="45" customHeight="1">
      <c r="A111" s="5">
        <v>313</v>
      </c>
      <c r="B111" s="7" t="s">
        <v>96</v>
      </c>
      <c r="C111" s="17" t="s">
        <v>1425</v>
      </c>
    </row>
    <row r="112" spans="1:3" ht="45" customHeight="1">
      <c r="A112" s="5">
        <v>314</v>
      </c>
      <c r="B112" s="7" t="s">
        <v>97</v>
      </c>
      <c r="C112" s="17" t="s">
        <v>820</v>
      </c>
    </row>
    <row r="113" spans="1:3" ht="45" customHeight="1">
      <c r="A113" s="5">
        <v>315</v>
      </c>
      <c r="B113" s="7" t="s">
        <v>98</v>
      </c>
      <c r="C113" s="17" t="s">
        <v>821</v>
      </c>
    </row>
    <row r="114" spans="1:3" ht="90">
      <c r="A114" s="5">
        <v>316</v>
      </c>
      <c r="B114" s="7" t="s">
        <v>334</v>
      </c>
      <c r="C114" s="21" t="s">
        <v>822</v>
      </c>
    </row>
    <row r="115" spans="1:3" ht="75" customHeight="1">
      <c r="A115" s="5">
        <v>317</v>
      </c>
      <c r="B115" s="7" t="s">
        <v>99</v>
      </c>
      <c r="C115" s="21" t="s">
        <v>823</v>
      </c>
    </row>
    <row r="116" spans="1:3" ht="45" customHeight="1">
      <c r="A116" s="5">
        <v>318</v>
      </c>
      <c r="B116" s="7" t="s">
        <v>100</v>
      </c>
      <c r="C116" s="21" t="s">
        <v>824</v>
      </c>
    </row>
    <row r="117" spans="1:3" ht="75" customHeight="1">
      <c r="A117" s="5">
        <v>319</v>
      </c>
      <c r="B117" s="7" t="s">
        <v>101</v>
      </c>
      <c r="C117" s="21" t="s">
        <v>825</v>
      </c>
    </row>
    <row r="118" spans="1:3" ht="45" customHeight="1">
      <c r="A118" s="23">
        <v>3200</v>
      </c>
      <c r="B118" s="8" t="s">
        <v>102</v>
      </c>
      <c r="C118" s="20" t="s">
        <v>826</v>
      </c>
    </row>
    <row r="119" spans="1:3" ht="45" customHeight="1">
      <c r="A119" s="5">
        <v>321</v>
      </c>
      <c r="B119" s="7" t="s">
        <v>103</v>
      </c>
      <c r="C119" s="17" t="s">
        <v>827</v>
      </c>
    </row>
    <row r="120" spans="1:3" ht="45" customHeight="1">
      <c r="A120" s="5">
        <v>322</v>
      </c>
      <c r="B120" s="7" t="s">
        <v>104</v>
      </c>
      <c r="C120" s="17" t="s">
        <v>828</v>
      </c>
    </row>
    <row r="121" spans="1:3" ht="45" customHeight="1">
      <c r="A121" s="5">
        <v>323</v>
      </c>
      <c r="B121" s="7" t="s">
        <v>322</v>
      </c>
      <c r="C121" s="21" t="s">
        <v>1220</v>
      </c>
    </row>
    <row r="122" spans="1:3" ht="45" customHeight="1">
      <c r="A122" s="5">
        <v>324</v>
      </c>
      <c r="B122" s="7" t="s">
        <v>105</v>
      </c>
      <c r="C122" s="17" t="s">
        <v>829</v>
      </c>
    </row>
    <row r="123" spans="1:3" ht="45" customHeight="1">
      <c r="A123" s="5">
        <v>325</v>
      </c>
      <c r="B123" s="7" t="s">
        <v>106</v>
      </c>
      <c r="C123" s="17" t="s">
        <v>830</v>
      </c>
    </row>
    <row r="124" spans="1:3" ht="60">
      <c r="A124" s="5">
        <v>326</v>
      </c>
      <c r="B124" s="7" t="s">
        <v>107</v>
      </c>
      <c r="C124" s="21" t="s">
        <v>831</v>
      </c>
    </row>
    <row r="125" spans="1:3" ht="45" customHeight="1">
      <c r="A125" s="5">
        <v>327</v>
      </c>
      <c r="B125" s="7" t="s">
        <v>108</v>
      </c>
      <c r="C125" s="17" t="s">
        <v>832</v>
      </c>
    </row>
    <row r="126" spans="1:3" ht="45" customHeight="1">
      <c r="A126" s="5">
        <v>328</v>
      </c>
      <c r="B126" s="7" t="s">
        <v>109</v>
      </c>
      <c r="C126" s="17" t="s">
        <v>833</v>
      </c>
    </row>
    <row r="127" spans="1:3" ht="60" customHeight="1">
      <c r="A127" s="5">
        <v>329</v>
      </c>
      <c r="B127" s="7" t="s">
        <v>110</v>
      </c>
      <c r="C127" s="21" t="s">
        <v>1426</v>
      </c>
    </row>
    <row r="128" spans="1:3" ht="75">
      <c r="A128" s="23">
        <v>3300</v>
      </c>
      <c r="B128" s="8" t="s">
        <v>1318</v>
      </c>
      <c r="C128" s="24" t="s">
        <v>834</v>
      </c>
    </row>
    <row r="129" spans="1:3" ht="75">
      <c r="A129" s="5">
        <v>331</v>
      </c>
      <c r="B129" s="7" t="s">
        <v>126</v>
      </c>
      <c r="C129" s="21" t="s">
        <v>835</v>
      </c>
    </row>
    <row r="130" spans="1:3" ht="90">
      <c r="A130" s="5">
        <v>332</v>
      </c>
      <c r="B130" s="7" t="s">
        <v>111</v>
      </c>
      <c r="C130" s="21" t="s">
        <v>836</v>
      </c>
    </row>
    <row r="131" spans="1:3" ht="150">
      <c r="A131" s="5">
        <v>333</v>
      </c>
      <c r="B131" s="7" t="s">
        <v>112</v>
      </c>
      <c r="C131" s="21" t="s">
        <v>1427</v>
      </c>
    </row>
    <row r="132" spans="1:3" ht="75">
      <c r="A132" s="5">
        <v>334</v>
      </c>
      <c r="B132" s="7" t="s">
        <v>113</v>
      </c>
      <c r="C132" s="21" t="s">
        <v>837</v>
      </c>
    </row>
    <row r="133" spans="1:3" ht="45" customHeight="1">
      <c r="A133" s="5">
        <v>335</v>
      </c>
      <c r="B133" s="7" t="s">
        <v>114</v>
      </c>
      <c r="C133" s="21" t="s">
        <v>838</v>
      </c>
    </row>
    <row r="134" spans="1:3" ht="240" customHeight="1">
      <c r="A134" s="5">
        <v>336</v>
      </c>
      <c r="B134" s="7" t="s">
        <v>1221</v>
      </c>
      <c r="C134" s="21" t="s">
        <v>839</v>
      </c>
    </row>
    <row r="135" spans="1:3" ht="105">
      <c r="A135" s="5">
        <v>337</v>
      </c>
      <c r="B135" s="7" t="s">
        <v>115</v>
      </c>
      <c r="C135" s="21" t="s">
        <v>1222</v>
      </c>
    </row>
    <row r="136" spans="1:3" ht="45" customHeight="1">
      <c r="A136" s="5">
        <v>338</v>
      </c>
      <c r="B136" s="7" t="s">
        <v>116</v>
      </c>
      <c r="C136" s="17" t="s">
        <v>840</v>
      </c>
    </row>
    <row r="137" spans="1:3" ht="45" customHeight="1">
      <c r="A137" s="5">
        <v>339</v>
      </c>
      <c r="B137" s="7" t="s">
        <v>117</v>
      </c>
      <c r="C137" s="21" t="s">
        <v>841</v>
      </c>
    </row>
    <row r="138" spans="1:3" ht="45" customHeight="1">
      <c r="A138" s="23">
        <v>3400</v>
      </c>
      <c r="B138" s="8" t="s">
        <v>118</v>
      </c>
      <c r="C138" s="20" t="s">
        <v>842</v>
      </c>
    </row>
    <row r="139" spans="1:3" ht="75">
      <c r="A139" s="5">
        <v>341</v>
      </c>
      <c r="B139" s="7" t="s">
        <v>300</v>
      </c>
      <c r="C139" s="21" t="s">
        <v>843</v>
      </c>
    </row>
    <row r="140" spans="1:3" ht="45" customHeight="1">
      <c r="A140" s="5">
        <v>342</v>
      </c>
      <c r="B140" s="7" t="s">
        <v>119</v>
      </c>
      <c r="C140" s="17" t="s">
        <v>844</v>
      </c>
    </row>
    <row r="141" spans="1:3" ht="45" customHeight="1">
      <c r="A141" s="5">
        <v>343</v>
      </c>
      <c r="B141" s="7" t="s">
        <v>120</v>
      </c>
      <c r="C141" s="17" t="s">
        <v>845</v>
      </c>
    </row>
    <row r="142" spans="1:3" ht="105">
      <c r="A142" s="5">
        <v>344</v>
      </c>
      <c r="B142" s="7" t="s">
        <v>335</v>
      </c>
      <c r="C142" s="21" t="s">
        <v>846</v>
      </c>
    </row>
    <row r="143" spans="1:3" ht="75">
      <c r="A143" s="5">
        <v>345</v>
      </c>
      <c r="B143" s="7" t="s">
        <v>121</v>
      </c>
      <c r="C143" s="21" t="s">
        <v>847</v>
      </c>
    </row>
    <row r="144" spans="1:3" ht="45" customHeight="1">
      <c r="A144" s="5">
        <v>346</v>
      </c>
      <c r="B144" s="7" t="s">
        <v>122</v>
      </c>
      <c r="C144" s="17" t="s">
        <v>848</v>
      </c>
    </row>
    <row r="145" spans="1:3" ht="90">
      <c r="A145" s="5">
        <v>347</v>
      </c>
      <c r="B145" s="7" t="s">
        <v>123</v>
      </c>
      <c r="C145" s="21" t="s">
        <v>1223</v>
      </c>
    </row>
    <row r="146" spans="1:3" ht="45" customHeight="1">
      <c r="A146" s="5">
        <v>348</v>
      </c>
      <c r="B146" s="7" t="s">
        <v>124</v>
      </c>
      <c r="C146" s="21" t="s">
        <v>849</v>
      </c>
    </row>
    <row r="147" spans="1:3" ht="90">
      <c r="A147" s="5">
        <v>349</v>
      </c>
      <c r="B147" s="7" t="s">
        <v>125</v>
      </c>
      <c r="C147" s="21" t="s">
        <v>850</v>
      </c>
    </row>
    <row r="148" spans="1:3" ht="60">
      <c r="A148" s="23">
        <v>3500</v>
      </c>
      <c r="B148" s="8" t="s">
        <v>1319</v>
      </c>
      <c r="C148" s="24" t="s">
        <v>1224</v>
      </c>
    </row>
    <row r="149" spans="1:3" ht="45">
      <c r="A149" s="5">
        <v>351</v>
      </c>
      <c r="B149" s="7" t="s">
        <v>127</v>
      </c>
      <c r="C149" s="21" t="s">
        <v>851</v>
      </c>
    </row>
    <row r="150" spans="1:3" ht="45">
      <c r="A150" s="5">
        <v>352</v>
      </c>
      <c r="B150" s="7" t="s">
        <v>618</v>
      </c>
      <c r="C150" s="21" t="s">
        <v>852</v>
      </c>
    </row>
    <row r="151" spans="1:3" ht="60">
      <c r="A151" s="5">
        <v>353</v>
      </c>
      <c r="B151" s="7" t="s">
        <v>301</v>
      </c>
      <c r="C151" s="21" t="s">
        <v>853</v>
      </c>
    </row>
    <row r="152" spans="1:3" ht="45" customHeight="1">
      <c r="A152" s="5">
        <v>354</v>
      </c>
      <c r="B152" s="7" t="s">
        <v>128</v>
      </c>
      <c r="C152" s="17" t="s">
        <v>854</v>
      </c>
    </row>
    <row r="153" spans="1:3" ht="45" customHeight="1">
      <c r="A153" s="5">
        <v>355</v>
      </c>
      <c r="B153" s="7" t="s">
        <v>132</v>
      </c>
      <c r="C153" s="17" t="s">
        <v>855</v>
      </c>
    </row>
    <row r="154" spans="1:3" ht="45" customHeight="1">
      <c r="A154" s="5">
        <v>356</v>
      </c>
      <c r="B154" s="7" t="s">
        <v>129</v>
      </c>
      <c r="C154" s="17" t="s">
        <v>856</v>
      </c>
    </row>
    <row r="155" spans="1:3" ht="75">
      <c r="A155" s="5">
        <v>357</v>
      </c>
      <c r="B155" s="7" t="s">
        <v>1225</v>
      </c>
      <c r="C155" s="21" t="s">
        <v>1370</v>
      </c>
    </row>
    <row r="156" spans="1:3" ht="75">
      <c r="A156" s="5">
        <v>358</v>
      </c>
      <c r="B156" s="7" t="s">
        <v>130</v>
      </c>
      <c r="C156" s="21" t="s">
        <v>857</v>
      </c>
    </row>
    <row r="157" spans="1:3" ht="45" customHeight="1">
      <c r="A157" s="5">
        <v>359</v>
      </c>
      <c r="B157" s="7" t="s">
        <v>131</v>
      </c>
      <c r="C157" s="17" t="s">
        <v>858</v>
      </c>
    </row>
    <row r="158" spans="1:3" ht="75">
      <c r="A158" s="23">
        <v>3600</v>
      </c>
      <c r="B158" s="8" t="s">
        <v>133</v>
      </c>
      <c r="C158" s="24" t="s">
        <v>859</v>
      </c>
    </row>
    <row r="159" spans="1:3" ht="105" customHeight="1">
      <c r="A159" s="5">
        <v>361</v>
      </c>
      <c r="B159" s="7" t="s">
        <v>619</v>
      </c>
      <c r="C159" s="21" t="s">
        <v>860</v>
      </c>
    </row>
    <row r="160" spans="1:3" ht="150" customHeight="1">
      <c r="A160" s="5">
        <v>362</v>
      </c>
      <c r="B160" s="7" t="s">
        <v>620</v>
      </c>
      <c r="C160" s="21" t="s">
        <v>1226</v>
      </c>
    </row>
    <row r="161" spans="1:3" ht="45" customHeight="1">
      <c r="A161" s="5">
        <v>363</v>
      </c>
      <c r="B161" s="7" t="s">
        <v>336</v>
      </c>
      <c r="C161" s="17" t="s">
        <v>861</v>
      </c>
    </row>
    <row r="162" spans="1:3" ht="45" customHeight="1">
      <c r="A162" s="5">
        <v>364</v>
      </c>
      <c r="B162" s="7" t="s">
        <v>134</v>
      </c>
      <c r="C162" s="17" t="s">
        <v>862</v>
      </c>
    </row>
    <row r="163" spans="1:3" ht="45">
      <c r="A163" s="5">
        <v>365</v>
      </c>
      <c r="B163" s="7" t="s">
        <v>337</v>
      </c>
      <c r="C163" s="21" t="s">
        <v>863</v>
      </c>
    </row>
    <row r="164" spans="1:3" ht="45" customHeight="1">
      <c r="A164" s="5">
        <v>366</v>
      </c>
      <c r="B164" s="7" t="s">
        <v>135</v>
      </c>
      <c r="C164" s="17" t="s">
        <v>864</v>
      </c>
    </row>
    <row r="165" spans="1:3" ht="45" customHeight="1">
      <c r="A165" s="5">
        <v>369</v>
      </c>
      <c r="B165" s="7" t="s">
        <v>136</v>
      </c>
      <c r="C165" s="21" t="s">
        <v>865</v>
      </c>
    </row>
    <row r="166" spans="1:3" ht="45" customHeight="1">
      <c r="A166" s="23">
        <v>3700</v>
      </c>
      <c r="B166" s="8" t="s">
        <v>1320</v>
      </c>
      <c r="C166" s="20" t="s">
        <v>866</v>
      </c>
    </row>
    <row r="167" spans="1:3" ht="45">
      <c r="A167" s="5">
        <v>371</v>
      </c>
      <c r="B167" s="7" t="s">
        <v>137</v>
      </c>
      <c r="C167" s="21" t="s">
        <v>867</v>
      </c>
    </row>
    <row r="168" spans="1:3" ht="60">
      <c r="A168" s="5">
        <v>372</v>
      </c>
      <c r="B168" s="7" t="s">
        <v>138</v>
      </c>
      <c r="C168" s="21" t="s">
        <v>868</v>
      </c>
    </row>
    <row r="169" spans="1:3" ht="45">
      <c r="A169" s="5">
        <v>373</v>
      </c>
      <c r="B169" s="7" t="s">
        <v>338</v>
      </c>
      <c r="C169" s="21" t="s">
        <v>1371</v>
      </c>
    </row>
    <row r="170" spans="1:3" ht="45" customHeight="1">
      <c r="A170" s="5">
        <v>374</v>
      </c>
      <c r="B170" s="7" t="s">
        <v>339</v>
      </c>
      <c r="C170" s="21" t="s">
        <v>869</v>
      </c>
    </row>
    <row r="171" spans="1:3" ht="60">
      <c r="A171" s="5">
        <v>375</v>
      </c>
      <c r="B171" s="7" t="s">
        <v>139</v>
      </c>
      <c r="C171" s="21" t="s">
        <v>870</v>
      </c>
    </row>
    <row r="172" spans="1:3" ht="60">
      <c r="A172" s="5">
        <v>376</v>
      </c>
      <c r="B172" s="7" t="s">
        <v>140</v>
      </c>
      <c r="C172" s="21" t="s">
        <v>871</v>
      </c>
    </row>
    <row r="173" spans="1:3" ht="60">
      <c r="A173" s="5">
        <v>377</v>
      </c>
      <c r="B173" s="7" t="s">
        <v>141</v>
      </c>
      <c r="C173" s="21" t="s">
        <v>1227</v>
      </c>
    </row>
    <row r="174" spans="1:3" ht="75">
      <c r="A174" s="5">
        <v>378</v>
      </c>
      <c r="B174" s="7" t="s">
        <v>302</v>
      </c>
      <c r="C174" s="21" t="s">
        <v>872</v>
      </c>
    </row>
    <row r="175" spans="1:3" ht="45" customHeight="1">
      <c r="A175" s="5">
        <v>379</v>
      </c>
      <c r="B175" s="7" t="s">
        <v>303</v>
      </c>
      <c r="C175" s="17" t="s">
        <v>873</v>
      </c>
    </row>
    <row r="176" spans="1:3" ht="45" customHeight="1">
      <c r="A176" s="23">
        <v>3800</v>
      </c>
      <c r="B176" s="8" t="s">
        <v>142</v>
      </c>
      <c r="C176" s="20" t="s">
        <v>874</v>
      </c>
    </row>
    <row r="177" spans="1:3" ht="105">
      <c r="A177" s="5">
        <v>381</v>
      </c>
      <c r="B177" s="7" t="s">
        <v>304</v>
      </c>
      <c r="C177" s="21" t="s">
        <v>875</v>
      </c>
    </row>
    <row r="178" spans="1:3" ht="75">
      <c r="A178" s="5">
        <v>382</v>
      </c>
      <c r="B178" s="7" t="s">
        <v>145</v>
      </c>
      <c r="C178" s="21" t="s">
        <v>876</v>
      </c>
    </row>
    <row r="179" spans="1:3" ht="105">
      <c r="A179" s="5">
        <v>383</v>
      </c>
      <c r="B179" s="7" t="s">
        <v>143</v>
      </c>
      <c r="C179" s="21" t="s">
        <v>877</v>
      </c>
    </row>
    <row r="180" spans="1:3" ht="90">
      <c r="A180" s="5">
        <v>384</v>
      </c>
      <c r="B180" s="7" t="s">
        <v>323</v>
      </c>
      <c r="C180" s="21" t="s">
        <v>878</v>
      </c>
    </row>
    <row r="181" spans="1:3" ht="45">
      <c r="A181" s="5">
        <v>385</v>
      </c>
      <c r="B181" s="7" t="s">
        <v>144</v>
      </c>
      <c r="C181" s="21" t="s">
        <v>879</v>
      </c>
    </row>
    <row r="182" spans="1:3" ht="45" customHeight="1">
      <c r="A182" s="23">
        <v>3900</v>
      </c>
      <c r="B182" s="8" t="s">
        <v>146</v>
      </c>
      <c r="C182" s="20" t="s">
        <v>880</v>
      </c>
    </row>
    <row r="183" spans="1:3" ht="135">
      <c r="A183" s="5">
        <v>391</v>
      </c>
      <c r="B183" s="7" t="s">
        <v>147</v>
      </c>
      <c r="C183" s="21" t="s">
        <v>1372</v>
      </c>
    </row>
    <row r="184" spans="1:3" ht="75">
      <c r="A184" s="5">
        <v>392</v>
      </c>
      <c r="B184" s="7" t="s">
        <v>148</v>
      </c>
      <c r="C184" s="21" t="s">
        <v>881</v>
      </c>
    </row>
    <row r="185" spans="1:3" ht="45" customHeight="1">
      <c r="A185" s="5">
        <v>393</v>
      </c>
      <c r="B185" s="7" t="s">
        <v>152</v>
      </c>
      <c r="C185" s="17" t="s">
        <v>882</v>
      </c>
    </row>
    <row r="186" spans="1:3" ht="45" customHeight="1">
      <c r="A186" s="5">
        <v>394</v>
      </c>
      <c r="B186" s="7" t="s">
        <v>149</v>
      </c>
      <c r="C186" s="17" t="s">
        <v>883</v>
      </c>
    </row>
    <row r="187" spans="1:3" ht="75">
      <c r="A187" s="5">
        <v>395</v>
      </c>
      <c r="B187" s="7" t="s">
        <v>150</v>
      </c>
      <c r="C187" s="21" t="s">
        <v>884</v>
      </c>
    </row>
    <row r="188" spans="1:3" ht="120">
      <c r="A188" s="5">
        <v>396</v>
      </c>
      <c r="B188" s="7" t="s">
        <v>151</v>
      </c>
      <c r="C188" s="21" t="s">
        <v>885</v>
      </c>
    </row>
    <row r="189" spans="1:3" ht="90" customHeight="1">
      <c r="A189" s="5">
        <v>399</v>
      </c>
      <c r="B189" s="7" t="s">
        <v>153</v>
      </c>
      <c r="C189" s="21" t="s">
        <v>1228</v>
      </c>
    </row>
    <row r="190" spans="1:3" ht="45" customHeight="1">
      <c r="A190" s="23">
        <v>4000</v>
      </c>
      <c r="B190" s="8" t="s">
        <v>154</v>
      </c>
      <c r="C190" s="24" t="s">
        <v>887</v>
      </c>
    </row>
    <row r="191" spans="1:3" ht="45" customHeight="1">
      <c r="A191" s="23">
        <v>4100</v>
      </c>
      <c r="B191" s="7" t="s">
        <v>360</v>
      </c>
      <c r="C191" s="20" t="s">
        <v>888</v>
      </c>
    </row>
    <row r="192" spans="1:3" ht="45" customHeight="1">
      <c r="A192" s="5">
        <v>411</v>
      </c>
      <c r="B192" s="7" t="s">
        <v>155</v>
      </c>
      <c r="C192" s="17" t="s">
        <v>889</v>
      </c>
    </row>
    <row r="193" spans="1:3" ht="45" customHeight="1">
      <c r="A193" s="5">
        <v>412</v>
      </c>
      <c r="B193" s="7" t="s">
        <v>156</v>
      </c>
      <c r="C193" s="17" t="s">
        <v>890</v>
      </c>
    </row>
    <row r="194" spans="1:3" ht="45" customHeight="1">
      <c r="A194" s="5">
        <v>413</v>
      </c>
      <c r="B194" s="7" t="s">
        <v>157</v>
      </c>
      <c r="C194" s="17" t="s">
        <v>891</v>
      </c>
    </row>
    <row r="195" spans="1:3" ht="45" customHeight="1">
      <c r="A195" s="5">
        <v>414</v>
      </c>
      <c r="B195" s="7" t="s">
        <v>340</v>
      </c>
      <c r="C195" s="17" t="s">
        <v>892</v>
      </c>
    </row>
    <row r="196" spans="1:3" ht="105">
      <c r="A196" s="5">
        <v>415</v>
      </c>
      <c r="B196" s="7" t="s">
        <v>305</v>
      </c>
      <c r="C196" s="21" t="s">
        <v>893</v>
      </c>
    </row>
    <row r="197" spans="1:3" ht="60">
      <c r="A197" s="5">
        <v>416</v>
      </c>
      <c r="B197" s="7" t="s">
        <v>158</v>
      </c>
      <c r="C197" s="21" t="s">
        <v>894</v>
      </c>
    </row>
    <row r="198" spans="1:3" ht="60">
      <c r="A198" s="5">
        <v>417</v>
      </c>
      <c r="B198" s="7" t="s">
        <v>159</v>
      </c>
      <c r="C198" s="21" t="s">
        <v>895</v>
      </c>
    </row>
    <row r="199" spans="1:3" ht="60">
      <c r="A199" s="5">
        <v>418</v>
      </c>
      <c r="B199" s="7" t="s">
        <v>160</v>
      </c>
      <c r="C199" s="21" t="s">
        <v>896</v>
      </c>
    </row>
    <row r="200" spans="1:3" ht="45" customHeight="1">
      <c r="A200" s="5">
        <v>419</v>
      </c>
      <c r="B200" s="7" t="s">
        <v>627</v>
      </c>
      <c r="C200" s="21" t="s">
        <v>897</v>
      </c>
    </row>
    <row r="201" spans="1:3" ht="45" customHeight="1">
      <c r="A201" s="23">
        <v>4200</v>
      </c>
      <c r="B201" s="8" t="s">
        <v>621</v>
      </c>
      <c r="C201" s="20" t="s">
        <v>898</v>
      </c>
    </row>
    <row r="202" spans="1:3" ht="105">
      <c r="A202" s="5">
        <v>421</v>
      </c>
      <c r="B202" s="7" t="s">
        <v>622</v>
      </c>
      <c r="C202" s="21" t="s">
        <v>899</v>
      </c>
    </row>
    <row r="203" spans="1:3" ht="60">
      <c r="A203" s="5">
        <v>422</v>
      </c>
      <c r="B203" s="7" t="s">
        <v>341</v>
      </c>
      <c r="C203" s="21" t="s">
        <v>900</v>
      </c>
    </row>
    <row r="204" spans="1:3" ht="75">
      <c r="A204" s="5">
        <v>423</v>
      </c>
      <c r="B204" s="7" t="s">
        <v>623</v>
      </c>
      <c r="C204" s="21" t="s">
        <v>901</v>
      </c>
    </row>
    <row r="205" spans="1:3" ht="45" customHeight="1">
      <c r="A205" s="5">
        <v>424</v>
      </c>
      <c r="B205" s="7" t="s">
        <v>624</v>
      </c>
      <c r="C205" s="21" t="s">
        <v>1229</v>
      </c>
    </row>
    <row r="206" spans="1:3" ht="45" customHeight="1">
      <c r="A206" s="5">
        <v>425</v>
      </c>
      <c r="B206" s="7" t="s">
        <v>342</v>
      </c>
      <c r="C206" s="17" t="s">
        <v>902</v>
      </c>
    </row>
    <row r="207" spans="1:3" ht="75">
      <c r="A207" s="23">
        <v>4300</v>
      </c>
      <c r="B207" s="8" t="s">
        <v>161</v>
      </c>
      <c r="C207" s="24" t="s">
        <v>903</v>
      </c>
    </row>
    <row r="208" spans="1:3" ht="45" customHeight="1">
      <c r="A208" s="5">
        <v>431</v>
      </c>
      <c r="B208" s="7" t="s">
        <v>162</v>
      </c>
      <c r="C208" s="17" t="s">
        <v>904</v>
      </c>
    </row>
    <row r="209" spans="1:3" ht="45" customHeight="1">
      <c r="A209" s="5">
        <v>432</v>
      </c>
      <c r="B209" s="7" t="s">
        <v>163</v>
      </c>
      <c r="C209" s="17" t="s">
        <v>905</v>
      </c>
    </row>
    <row r="210" spans="1:3" ht="45" customHeight="1">
      <c r="A210" s="5">
        <v>433</v>
      </c>
      <c r="B210" s="7" t="s">
        <v>164</v>
      </c>
      <c r="C210" s="17" t="s">
        <v>906</v>
      </c>
    </row>
    <row r="211" spans="1:3" ht="45" customHeight="1">
      <c r="A211" s="5">
        <v>434</v>
      </c>
      <c r="B211" s="7" t="s">
        <v>626</v>
      </c>
      <c r="C211" s="17" t="s">
        <v>907</v>
      </c>
    </row>
    <row r="212" spans="1:3" ht="45" customHeight="1">
      <c r="A212" s="5">
        <v>435</v>
      </c>
      <c r="B212" s="7" t="s">
        <v>625</v>
      </c>
      <c r="C212" s="21" t="s">
        <v>908</v>
      </c>
    </row>
    <row r="213" spans="1:3" ht="45" customHeight="1">
      <c r="A213" s="5">
        <v>436</v>
      </c>
      <c r="B213" s="7" t="s">
        <v>165</v>
      </c>
      <c r="C213" s="17" t="s">
        <v>909</v>
      </c>
    </row>
    <row r="214" spans="1:3" ht="45" customHeight="1">
      <c r="A214" s="5">
        <v>437</v>
      </c>
      <c r="B214" s="7" t="s">
        <v>166</v>
      </c>
      <c r="C214" s="17" t="s">
        <v>910</v>
      </c>
    </row>
    <row r="215" spans="1:3" ht="45" customHeight="1">
      <c r="A215" s="23">
        <v>4400</v>
      </c>
      <c r="B215" s="8" t="s">
        <v>167</v>
      </c>
      <c r="C215" s="20" t="s">
        <v>911</v>
      </c>
    </row>
    <row r="216" spans="1:3" ht="45" customHeight="1">
      <c r="A216" s="5">
        <v>441</v>
      </c>
      <c r="B216" s="7" t="s">
        <v>168</v>
      </c>
      <c r="C216" s="17" t="s">
        <v>912</v>
      </c>
    </row>
    <row r="217" spans="1:3" ht="45" customHeight="1">
      <c r="A217" s="5">
        <v>442</v>
      </c>
      <c r="B217" s="7" t="s">
        <v>169</v>
      </c>
      <c r="C217" s="17" t="s">
        <v>913</v>
      </c>
    </row>
    <row r="218" spans="1:3" ht="45" customHeight="1">
      <c r="A218" s="5">
        <v>443</v>
      </c>
      <c r="B218" s="7" t="s">
        <v>306</v>
      </c>
      <c r="C218" s="17" t="s">
        <v>914</v>
      </c>
    </row>
    <row r="219" spans="1:3" ht="45" customHeight="1">
      <c r="A219" s="5">
        <v>444</v>
      </c>
      <c r="B219" s="7" t="s">
        <v>343</v>
      </c>
      <c r="C219" s="17" t="s">
        <v>915</v>
      </c>
    </row>
    <row r="220" spans="1:3" ht="45" customHeight="1">
      <c r="A220" s="5">
        <v>445</v>
      </c>
      <c r="B220" s="7" t="s">
        <v>628</v>
      </c>
      <c r="C220" s="17" t="s">
        <v>916</v>
      </c>
    </row>
    <row r="221" spans="1:3" ht="45" customHeight="1">
      <c r="A221" s="5">
        <v>446</v>
      </c>
      <c r="B221" s="7" t="s">
        <v>307</v>
      </c>
      <c r="C221" s="17" t="s">
        <v>917</v>
      </c>
    </row>
    <row r="222" spans="1:3" ht="45" customHeight="1">
      <c r="A222" s="5">
        <v>447</v>
      </c>
      <c r="B222" s="7" t="s">
        <v>1230</v>
      </c>
      <c r="C222" s="17" t="s">
        <v>918</v>
      </c>
    </row>
    <row r="223" spans="1:3" ht="45" customHeight="1">
      <c r="A223" s="5">
        <v>448</v>
      </c>
      <c r="B223" s="7" t="s">
        <v>170</v>
      </c>
      <c r="C223" s="17" t="s">
        <v>919</v>
      </c>
    </row>
    <row r="224" spans="1:3" ht="45" customHeight="1">
      <c r="A224" s="23">
        <v>4500</v>
      </c>
      <c r="B224" s="8" t="s">
        <v>171</v>
      </c>
      <c r="C224" s="24" t="s">
        <v>920</v>
      </c>
    </row>
    <row r="225" spans="1:3" ht="45" customHeight="1">
      <c r="A225" s="5">
        <v>451</v>
      </c>
      <c r="B225" s="7" t="s">
        <v>172</v>
      </c>
      <c r="C225" s="21" t="s">
        <v>921</v>
      </c>
    </row>
    <row r="226" spans="1:3" ht="45" customHeight="1">
      <c r="A226" s="5">
        <v>452</v>
      </c>
      <c r="B226" s="7" t="s">
        <v>173</v>
      </c>
      <c r="C226" s="21" t="s">
        <v>922</v>
      </c>
    </row>
    <row r="227" spans="1:3" ht="45" customHeight="1">
      <c r="A227" s="23">
        <v>4600</v>
      </c>
      <c r="B227" s="8" t="s">
        <v>1231</v>
      </c>
      <c r="C227" s="20" t="s">
        <v>923</v>
      </c>
    </row>
    <row r="228" spans="1:3" ht="45" customHeight="1">
      <c r="A228" s="5">
        <v>461</v>
      </c>
      <c r="B228" s="7" t="s">
        <v>174</v>
      </c>
      <c r="C228" s="17" t="s">
        <v>924</v>
      </c>
    </row>
    <row r="229" spans="1:3" ht="45" customHeight="1">
      <c r="A229" s="5">
        <v>462</v>
      </c>
      <c r="B229" s="7" t="s">
        <v>175</v>
      </c>
      <c r="C229" s="17" t="s">
        <v>1232</v>
      </c>
    </row>
    <row r="230" spans="1:3" ht="45" customHeight="1">
      <c r="A230" s="5">
        <v>463</v>
      </c>
      <c r="B230" s="7" t="s">
        <v>344</v>
      </c>
      <c r="C230" s="17" t="s">
        <v>925</v>
      </c>
    </row>
    <row r="231" spans="1:3" ht="60">
      <c r="A231" s="5">
        <v>464</v>
      </c>
      <c r="B231" s="7" t="s">
        <v>629</v>
      </c>
      <c r="C231" s="21" t="s">
        <v>926</v>
      </c>
    </row>
    <row r="232" spans="1:3" ht="45" customHeight="1">
      <c r="A232" s="5">
        <v>465</v>
      </c>
      <c r="B232" s="7" t="s">
        <v>630</v>
      </c>
      <c r="C232" s="17" t="s">
        <v>927</v>
      </c>
    </row>
    <row r="233" spans="1:3" ht="45" customHeight="1">
      <c r="A233" s="5">
        <v>466</v>
      </c>
      <c r="B233" s="7" t="s">
        <v>176</v>
      </c>
      <c r="C233" s="21" t="s">
        <v>928</v>
      </c>
    </row>
    <row r="234" spans="1:3" ht="45" customHeight="1">
      <c r="A234" s="23">
        <v>4900</v>
      </c>
      <c r="B234" s="8" t="s">
        <v>177</v>
      </c>
      <c r="C234" s="20" t="s">
        <v>929</v>
      </c>
    </row>
    <row r="235" spans="1:3" ht="45" customHeight="1">
      <c r="A235" s="5">
        <v>491</v>
      </c>
      <c r="B235" s="7" t="s">
        <v>178</v>
      </c>
      <c r="C235" s="17" t="s">
        <v>930</v>
      </c>
    </row>
    <row r="236" spans="1:3" ht="45" customHeight="1">
      <c r="A236" s="5">
        <v>492</v>
      </c>
      <c r="B236" s="7" t="s">
        <v>179</v>
      </c>
      <c r="C236" s="17" t="s">
        <v>931</v>
      </c>
    </row>
    <row r="237" spans="1:3" ht="45" customHeight="1">
      <c r="A237" s="5">
        <v>493</v>
      </c>
      <c r="B237" s="7" t="s">
        <v>189</v>
      </c>
      <c r="C237" s="17" t="s">
        <v>932</v>
      </c>
    </row>
    <row r="238" spans="1:3" ht="45" customHeight="1">
      <c r="A238" s="23">
        <v>5000</v>
      </c>
      <c r="B238" s="8" t="s">
        <v>190</v>
      </c>
      <c r="C238" s="24" t="s">
        <v>989</v>
      </c>
    </row>
    <row r="239" spans="1:3" ht="60">
      <c r="A239" s="23">
        <v>5100</v>
      </c>
      <c r="B239" s="8" t="s">
        <v>1412</v>
      </c>
      <c r="C239" s="24" t="s">
        <v>990</v>
      </c>
    </row>
    <row r="240" spans="1:3" ht="45" customHeight="1">
      <c r="A240" s="5">
        <v>511</v>
      </c>
      <c r="B240" s="7" t="s">
        <v>180</v>
      </c>
      <c r="C240" s="21" t="s">
        <v>991</v>
      </c>
    </row>
    <row r="241" spans="1:3" ht="45" customHeight="1">
      <c r="A241" s="5">
        <v>512</v>
      </c>
      <c r="B241" s="7" t="s">
        <v>181</v>
      </c>
      <c r="C241" s="17" t="s">
        <v>992</v>
      </c>
    </row>
    <row r="242" spans="1:3" ht="45" customHeight="1">
      <c r="A242" s="5">
        <v>513</v>
      </c>
      <c r="B242" s="7" t="s">
        <v>345</v>
      </c>
      <c r="C242" s="17" t="s">
        <v>993</v>
      </c>
    </row>
    <row r="243" spans="1:3" ht="60">
      <c r="A243" s="5">
        <v>514</v>
      </c>
      <c r="B243" s="7" t="s">
        <v>1233</v>
      </c>
      <c r="C243" s="21" t="s">
        <v>994</v>
      </c>
    </row>
    <row r="244" spans="1:3" ht="90">
      <c r="A244" s="5">
        <v>515</v>
      </c>
      <c r="B244" s="7" t="s">
        <v>182</v>
      </c>
      <c r="C244" s="21" t="s">
        <v>995</v>
      </c>
    </row>
    <row r="245" spans="1:3" ht="90" customHeight="1">
      <c r="A245" s="5">
        <v>519</v>
      </c>
      <c r="B245" s="7" t="s">
        <v>183</v>
      </c>
      <c r="C245" s="21" t="s">
        <v>1234</v>
      </c>
    </row>
    <row r="246" spans="1:3" ht="45" customHeight="1">
      <c r="A246" s="23">
        <v>5200</v>
      </c>
      <c r="B246" s="8" t="s">
        <v>184</v>
      </c>
      <c r="C246" s="24" t="s">
        <v>996</v>
      </c>
    </row>
    <row r="247" spans="1:3" ht="45" customHeight="1">
      <c r="A247" s="5">
        <v>521</v>
      </c>
      <c r="B247" s="7" t="s">
        <v>346</v>
      </c>
      <c r="C247" s="17" t="s">
        <v>997</v>
      </c>
    </row>
    <row r="248" spans="1:3" ht="45" customHeight="1">
      <c r="A248" s="5">
        <v>522</v>
      </c>
      <c r="B248" s="7" t="s">
        <v>185</v>
      </c>
      <c r="C248" s="17" t="s">
        <v>998</v>
      </c>
    </row>
    <row r="249" spans="1:3" ht="45" customHeight="1">
      <c r="A249" s="5">
        <v>523</v>
      </c>
      <c r="B249" s="7" t="s">
        <v>1235</v>
      </c>
      <c r="C249" s="17" t="s">
        <v>999</v>
      </c>
    </row>
    <row r="250" spans="1:3" ht="45" customHeight="1">
      <c r="A250" s="5">
        <v>529</v>
      </c>
      <c r="B250" s="7" t="s">
        <v>186</v>
      </c>
      <c r="C250" s="21" t="s">
        <v>1000</v>
      </c>
    </row>
    <row r="251" spans="1:3" ht="45" customHeight="1">
      <c r="A251" s="23">
        <v>5300</v>
      </c>
      <c r="B251" s="8" t="s">
        <v>324</v>
      </c>
      <c r="C251" s="24" t="s">
        <v>1001</v>
      </c>
    </row>
    <row r="252" spans="1:3" ht="90">
      <c r="A252" s="5">
        <v>531</v>
      </c>
      <c r="B252" s="7" t="s">
        <v>187</v>
      </c>
      <c r="C252" s="21" t="s">
        <v>1236</v>
      </c>
    </row>
    <row r="253" spans="1:3" ht="60">
      <c r="A253" s="5">
        <v>532</v>
      </c>
      <c r="B253" s="7" t="s">
        <v>188</v>
      </c>
      <c r="C253" s="21" t="s">
        <v>1002</v>
      </c>
    </row>
    <row r="254" spans="1:3" ht="45" customHeight="1">
      <c r="A254" s="23">
        <v>5400</v>
      </c>
      <c r="B254" s="8" t="s">
        <v>1397</v>
      </c>
      <c r="C254" s="20" t="s">
        <v>1003</v>
      </c>
    </row>
    <row r="255" spans="1:3" ht="45" customHeight="1">
      <c r="A255" s="5">
        <v>541</v>
      </c>
      <c r="B255" s="7" t="s">
        <v>191</v>
      </c>
      <c r="C255" s="17" t="s">
        <v>1004</v>
      </c>
    </row>
    <row r="256" spans="1:3" ht="60" customHeight="1">
      <c r="A256" s="5">
        <v>542</v>
      </c>
      <c r="B256" s="7" t="s">
        <v>308</v>
      </c>
      <c r="C256" s="21" t="s">
        <v>1005</v>
      </c>
    </row>
    <row r="257" spans="1:3" ht="45" customHeight="1">
      <c r="A257" s="5">
        <v>543</v>
      </c>
      <c r="B257" s="7" t="s">
        <v>192</v>
      </c>
      <c r="C257" s="17" t="s">
        <v>1006</v>
      </c>
    </row>
    <row r="258" spans="1:3" ht="45" customHeight="1">
      <c r="A258" s="5">
        <v>544</v>
      </c>
      <c r="B258" s="7" t="s">
        <v>193</v>
      </c>
      <c r="C258" s="21" t="s">
        <v>1007</v>
      </c>
    </row>
    <row r="259" spans="1:3" ht="90">
      <c r="A259" s="5">
        <v>545</v>
      </c>
      <c r="B259" s="7" t="s">
        <v>194</v>
      </c>
      <c r="C259" s="21" t="s">
        <v>1008</v>
      </c>
    </row>
    <row r="260" spans="1:3" ht="45" customHeight="1">
      <c r="A260" s="5">
        <v>549</v>
      </c>
      <c r="B260" s="7" t="s">
        <v>195</v>
      </c>
      <c r="C260" s="17" t="s">
        <v>1009</v>
      </c>
    </row>
    <row r="261" spans="1:3" ht="45" customHeight="1">
      <c r="A261" s="23">
        <v>5500</v>
      </c>
      <c r="B261" s="8" t="s">
        <v>196</v>
      </c>
      <c r="C261" s="20" t="s">
        <v>1010</v>
      </c>
    </row>
    <row r="262" spans="1:3" ht="90">
      <c r="A262" s="5">
        <v>551</v>
      </c>
      <c r="B262" s="7" t="s">
        <v>197</v>
      </c>
      <c r="C262" s="21" t="s">
        <v>1011</v>
      </c>
    </row>
    <row r="263" spans="1:3" ht="75">
      <c r="A263" s="23">
        <v>5600</v>
      </c>
      <c r="B263" s="8" t="s">
        <v>309</v>
      </c>
      <c r="C263" s="24" t="s">
        <v>1012</v>
      </c>
    </row>
    <row r="264" spans="1:3" ht="90">
      <c r="A264" s="5">
        <v>561</v>
      </c>
      <c r="B264" s="7" t="s">
        <v>198</v>
      </c>
      <c r="C264" s="21" t="s">
        <v>1013</v>
      </c>
    </row>
    <row r="265" spans="1:3" ht="60">
      <c r="A265" s="5">
        <v>562</v>
      </c>
      <c r="B265" s="7" t="s">
        <v>199</v>
      </c>
      <c r="C265" s="21" t="s">
        <v>1014</v>
      </c>
    </row>
    <row r="266" spans="1:3" ht="60">
      <c r="A266" s="5">
        <v>563</v>
      </c>
      <c r="B266" s="7" t="s">
        <v>200</v>
      </c>
      <c r="C266" s="21" t="s">
        <v>1015</v>
      </c>
    </row>
    <row r="267" spans="1:3" ht="75">
      <c r="A267" s="5">
        <v>564</v>
      </c>
      <c r="B267" s="7" t="s">
        <v>201</v>
      </c>
      <c r="C267" s="21" t="s">
        <v>1016</v>
      </c>
    </row>
    <row r="268" spans="1:3" ht="60">
      <c r="A268" s="5">
        <v>565</v>
      </c>
      <c r="B268" s="7" t="s">
        <v>202</v>
      </c>
      <c r="C268" s="21" t="s">
        <v>1017</v>
      </c>
    </row>
    <row r="269" spans="1:3" ht="60" customHeight="1">
      <c r="A269" s="5">
        <v>566</v>
      </c>
      <c r="B269" s="7" t="s">
        <v>325</v>
      </c>
      <c r="C269" s="21" t="s">
        <v>1018</v>
      </c>
    </row>
    <row r="270" spans="1:3" ht="60">
      <c r="A270" s="5">
        <v>567</v>
      </c>
      <c r="B270" s="7" t="s">
        <v>203</v>
      </c>
      <c r="C270" s="21" t="s">
        <v>1019</v>
      </c>
    </row>
    <row r="271" spans="1:3" ht="60">
      <c r="A271" s="5">
        <v>569</v>
      </c>
      <c r="B271" s="7" t="s">
        <v>204</v>
      </c>
      <c r="C271" s="21" t="s">
        <v>1020</v>
      </c>
    </row>
    <row r="272" spans="1:3" ht="45" customHeight="1">
      <c r="A272" s="23">
        <v>5700</v>
      </c>
      <c r="B272" s="8" t="s">
        <v>326</v>
      </c>
      <c r="C272" s="20" t="s">
        <v>1021</v>
      </c>
    </row>
    <row r="273" spans="1:3" ht="45" customHeight="1">
      <c r="A273" s="5">
        <v>571</v>
      </c>
      <c r="B273" s="7" t="s">
        <v>205</v>
      </c>
      <c r="C273" s="17" t="s">
        <v>1022</v>
      </c>
    </row>
    <row r="274" spans="1:3" ht="45" customHeight="1">
      <c r="A274" s="5">
        <v>572</v>
      </c>
      <c r="B274" s="7" t="s">
        <v>206</v>
      </c>
      <c r="C274" s="17" t="s">
        <v>1398</v>
      </c>
    </row>
    <row r="275" spans="1:3" ht="60">
      <c r="A275" s="5">
        <v>573</v>
      </c>
      <c r="B275" s="7" t="s">
        <v>207</v>
      </c>
      <c r="C275" s="21" t="s">
        <v>1023</v>
      </c>
    </row>
    <row r="276" spans="1:3" ht="45" customHeight="1">
      <c r="A276" s="5">
        <v>574</v>
      </c>
      <c r="B276" s="7" t="s">
        <v>310</v>
      </c>
      <c r="C276" s="17" t="s">
        <v>1024</v>
      </c>
    </row>
    <row r="277" spans="1:3" ht="45" customHeight="1">
      <c r="A277" s="5">
        <v>575</v>
      </c>
      <c r="B277" s="7" t="s">
        <v>208</v>
      </c>
      <c r="C277" s="17" t="s">
        <v>1025</v>
      </c>
    </row>
    <row r="278" spans="1:3" ht="45" customHeight="1">
      <c r="A278" s="5">
        <v>576</v>
      </c>
      <c r="B278" s="7" t="s">
        <v>209</v>
      </c>
      <c r="C278" s="17" t="s">
        <v>1026</v>
      </c>
    </row>
    <row r="279" spans="1:3" ht="45" customHeight="1">
      <c r="A279" s="5">
        <v>577</v>
      </c>
      <c r="B279" s="7" t="s">
        <v>327</v>
      </c>
      <c r="C279" s="21" t="s">
        <v>1027</v>
      </c>
    </row>
    <row r="280" spans="1:3" ht="45" customHeight="1">
      <c r="A280" s="5">
        <v>578</v>
      </c>
      <c r="B280" s="7" t="s">
        <v>311</v>
      </c>
      <c r="C280" s="17" t="s">
        <v>1028</v>
      </c>
    </row>
    <row r="281" spans="1:3" ht="45" customHeight="1">
      <c r="A281" s="5">
        <v>579</v>
      </c>
      <c r="B281" s="7" t="s">
        <v>210</v>
      </c>
      <c r="C281" s="17" t="s">
        <v>1029</v>
      </c>
    </row>
    <row r="282" spans="1:3" ht="45" customHeight="1">
      <c r="A282" s="23">
        <v>5800</v>
      </c>
      <c r="B282" s="8" t="s">
        <v>211</v>
      </c>
      <c r="C282" s="24" t="s">
        <v>1030</v>
      </c>
    </row>
    <row r="283" spans="1:3" ht="45" customHeight="1">
      <c r="A283" s="5">
        <v>581</v>
      </c>
      <c r="B283" s="7" t="s">
        <v>212</v>
      </c>
      <c r="C283" s="17" t="s">
        <v>1031</v>
      </c>
    </row>
    <row r="284" spans="1:3" ht="45" customHeight="1">
      <c r="A284" s="5">
        <v>582</v>
      </c>
      <c r="B284" s="7" t="s">
        <v>213</v>
      </c>
      <c r="C284" s="17" t="s">
        <v>1032</v>
      </c>
    </row>
    <row r="285" spans="1:3" ht="45" customHeight="1">
      <c r="A285" s="5">
        <v>583</v>
      </c>
      <c r="B285" s="7" t="s">
        <v>214</v>
      </c>
      <c r="C285" s="21" t="s">
        <v>1033</v>
      </c>
    </row>
    <row r="286" spans="1:3" ht="45" customHeight="1">
      <c r="A286" s="5">
        <v>589</v>
      </c>
      <c r="B286" s="7" t="s">
        <v>215</v>
      </c>
      <c r="C286" s="17" t="s">
        <v>1034</v>
      </c>
    </row>
    <row r="287" spans="1:3" ht="45" customHeight="1">
      <c r="A287" s="23">
        <v>5900</v>
      </c>
      <c r="B287" s="8" t="s">
        <v>216</v>
      </c>
      <c r="C287" s="20" t="s">
        <v>1035</v>
      </c>
    </row>
    <row r="288" spans="1:3" ht="45" customHeight="1">
      <c r="A288" s="5">
        <v>591</v>
      </c>
      <c r="B288" s="7" t="s">
        <v>328</v>
      </c>
      <c r="C288" s="21" t="s">
        <v>1036</v>
      </c>
    </row>
    <row r="289" spans="1:3" ht="60">
      <c r="A289" s="5">
        <v>592</v>
      </c>
      <c r="B289" s="7" t="s">
        <v>223</v>
      </c>
      <c r="C289" s="21" t="s">
        <v>1037</v>
      </c>
    </row>
    <row r="290" spans="1:3" ht="45" customHeight="1">
      <c r="A290" s="5">
        <v>593</v>
      </c>
      <c r="B290" s="7" t="s">
        <v>217</v>
      </c>
      <c r="C290" s="21" t="s">
        <v>1038</v>
      </c>
    </row>
    <row r="291" spans="1:3" ht="45" customHeight="1">
      <c r="A291" s="5">
        <v>594</v>
      </c>
      <c r="B291" s="7" t="s">
        <v>218</v>
      </c>
      <c r="C291" s="17" t="s">
        <v>1039</v>
      </c>
    </row>
    <row r="292" spans="1:3" ht="45" customHeight="1">
      <c r="A292" s="5">
        <v>595</v>
      </c>
      <c r="B292" s="7" t="s">
        <v>219</v>
      </c>
      <c r="C292" s="17" t="s">
        <v>1040</v>
      </c>
    </row>
    <row r="293" spans="1:3" ht="60">
      <c r="A293" s="5">
        <v>596</v>
      </c>
      <c r="B293" s="7" t="s">
        <v>220</v>
      </c>
      <c r="C293" s="21" t="s">
        <v>1041</v>
      </c>
    </row>
    <row r="294" spans="1:3" ht="45" customHeight="1">
      <c r="A294" s="5">
        <v>597</v>
      </c>
      <c r="B294" s="7" t="s">
        <v>329</v>
      </c>
      <c r="C294" s="17" t="s">
        <v>1042</v>
      </c>
    </row>
    <row r="295" spans="1:3" ht="45" customHeight="1">
      <c r="A295" s="5">
        <v>598</v>
      </c>
      <c r="B295" s="7" t="s">
        <v>221</v>
      </c>
      <c r="C295" s="17" t="s">
        <v>1043</v>
      </c>
    </row>
    <row r="296" spans="1:3" ht="45" customHeight="1">
      <c r="A296" s="5">
        <v>599</v>
      </c>
      <c r="B296" s="7" t="s">
        <v>222</v>
      </c>
      <c r="C296" s="17" t="s">
        <v>1044</v>
      </c>
    </row>
    <row r="297" spans="1:3" ht="45" customHeight="1">
      <c r="A297" s="23">
        <v>6000</v>
      </c>
      <c r="B297" s="8" t="s">
        <v>1321</v>
      </c>
      <c r="C297" s="20" t="s">
        <v>1045</v>
      </c>
    </row>
    <row r="298" spans="1:3" ht="45" customHeight="1">
      <c r="A298" s="23">
        <v>6100</v>
      </c>
      <c r="B298" s="8" t="s">
        <v>330</v>
      </c>
      <c r="C298" s="24" t="s">
        <v>1046</v>
      </c>
    </row>
    <row r="299" spans="1:3" ht="45" customHeight="1">
      <c r="A299" s="5">
        <v>611</v>
      </c>
      <c r="B299" s="7" t="s">
        <v>224</v>
      </c>
      <c r="C299" s="21" t="s">
        <v>1047</v>
      </c>
    </row>
    <row r="300" spans="1:3" ht="60">
      <c r="A300" s="5">
        <v>612</v>
      </c>
      <c r="B300" s="7" t="s">
        <v>225</v>
      </c>
      <c r="C300" s="21" t="s">
        <v>1048</v>
      </c>
    </row>
    <row r="301" spans="1:3" ht="45" customHeight="1">
      <c r="A301" s="5">
        <v>613</v>
      </c>
      <c r="B301" s="7" t="s">
        <v>631</v>
      </c>
      <c r="C301" s="21" t="s">
        <v>1049</v>
      </c>
    </row>
    <row r="302" spans="1:3" ht="60" customHeight="1">
      <c r="A302" s="5">
        <v>614</v>
      </c>
      <c r="B302" s="7" t="s">
        <v>226</v>
      </c>
      <c r="C302" s="21" t="s">
        <v>1237</v>
      </c>
    </row>
    <row r="303" spans="1:3" ht="45" customHeight="1">
      <c r="A303" s="5">
        <v>615</v>
      </c>
      <c r="B303" s="7" t="s">
        <v>227</v>
      </c>
      <c r="C303" s="21" t="s">
        <v>1050</v>
      </c>
    </row>
    <row r="304" spans="1:3" ht="45" customHeight="1">
      <c r="A304" s="5">
        <v>616</v>
      </c>
      <c r="B304" s="7" t="s">
        <v>228</v>
      </c>
      <c r="C304" s="21" t="s">
        <v>1051</v>
      </c>
    </row>
    <row r="305" spans="1:3" ht="45" customHeight="1">
      <c r="A305" s="5">
        <v>617</v>
      </c>
      <c r="B305" s="7" t="s">
        <v>231</v>
      </c>
      <c r="C305" s="21" t="s">
        <v>1052</v>
      </c>
    </row>
    <row r="306" spans="1:3" ht="75">
      <c r="A306" s="5">
        <v>619</v>
      </c>
      <c r="B306" s="7" t="s">
        <v>229</v>
      </c>
      <c r="C306" s="21" t="s">
        <v>1238</v>
      </c>
    </row>
    <row r="307" spans="1:3" ht="45" customHeight="1">
      <c r="A307" s="23">
        <v>6200</v>
      </c>
      <c r="B307" s="8" t="s">
        <v>312</v>
      </c>
      <c r="C307" s="20" t="s">
        <v>1053</v>
      </c>
    </row>
    <row r="308" spans="1:3" ht="45" customHeight="1">
      <c r="A308" s="5">
        <v>621</v>
      </c>
      <c r="B308" s="7" t="s">
        <v>224</v>
      </c>
      <c r="C308" s="21" t="s">
        <v>1054</v>
      </c>
    </row>
    <row r="309" spans="1:3" ht="60">
      <c r="A309" s="5">
        <v>622</v>
      </c>
      <c r="B309" s="7" t="s">
        <v>230</v>
      </c>
      <c r="C309" s="21" t="s">
        <v>1055</v>
      </c>
    </row>
    <row r="310" spans="1:3" ht="45" customHeight="1">
      <c r="A310" s="5">
        <v>623</v>
      </c>
      <c r="B310" s="7" t="s">
        <v>632</v>
      </c>
      <c r="C310" s="21" t="s">
        <v>1049</v>
      </c>
    </row>
    <row r="311" spans="1:3" ht="60" customHeight="1">
      <c r="A311" s="5">
        <v>624</v>
      </c>
      <c r="B311" s="7" t="s">
        <v>226</v>
      </c>
      <c r="C311" s="21" t="s">
        <v>1237</v>
      </c>
    </row>
    <row r="312" spans="1:3" ht="45" customHeight="1">
      <c r="A312" s="5">
        <v>625</v>
      </c>
      <c r="B312" s="7" t="s">
        <v>227</v>
      </c>
      <c r="C312" s="21" t="s">
        <v>1050</v>
      </c>
    </row>
    <row r="313" spans="1:3" ht="45" customHeight="1">
      <c r="A313" s="5">
        <v>626</v>
      </c>
      <c r="B313" s="7" t="s">
        <v>228</v>
      </c>
      <c r="C313" s="21" t="s">
        <v>1056</v>
      </c>
    </row>
    <row r="314" spans="1:3" ht="45" customHeight="1">
      <c r="A314" s="5">
        <v>627</v>
      </c>
      <c r="B314" s="7" t="s">
        <v>231</v>
      </c>
      <c r="C314" s="21" t="s">
        <v>1057</v>
      </c>
    </row>
    <row r="315" spans="1:3" ht="75">
      <c r="A315" s="5">
        <v>629</v>
      </c>
      <c r="B315" s="7" t="s">
        <v>232</v>
      </c>
      <c r="C315" s="21" t="s">
        <v>1239</v>
      </c>
    </row>
    <row r="316" spans="1:3" ht="45" customHeight="1">
      <c r="A316" s="23">
        <v>6300</v>
      </c>
      <c r="B316" s="8" t="s">
        <v>233</v>
      </c>
      <c r="C316" s="20" t="s">
        <v>1058</v>
      </c>
    </row>
    <row r="317" spans="1:3" ht="60" customHeight="1">
      <c r="A317" s="5">
        <v>631</v>
      </c>
      <c r="B317" s="7" t="s">
        <v>633</v>
      </c>
      <c r="C317" s="21" t="s">
        <v>1240</v>
      </c>
    </row>
    <row r="318" spans="1:3" ht="60">
      <c r="A318" s="5">
        <v>632</v>
      </c>
      <c r="B318" s="7" t="s">
        <v>234</v>
      </c>
      <c r="C318" s="21" t="s">
        <v>1241</v>
      </c>
    </row>
    <row r="319" spans="1:3" ht="60">
      <c r="A319" s="23">
        <v>7000</v>
      </c>
      <c r="B319" s="8" t="s">
        <v>235</v>
      </c>
      <c r="C319" s="24" t="s">
        <v>1060</v>
      </c>
    </row>
    <row r="320" spans="1:3" ht="45" customHeight="1">
      <c r="A320" s="23">
        <v>7100</v>
      </c>
      <c r="B320" s="8" t="s">
        <v>236</v>
      </c>
      <c r="C320" s="24" t="s">
        <v>1061</v>
      </c>
    </row>
    <row r="321" spans="1:3" ht="45" customHeight="1">
      <c r="A321" s="5">
        <v>711</v>
      </c>
      <c r="B321" s="7" t="s">
        <v>634</v>
      </c>
      <c r="C321" s="21" t="s">
        <v>1062</v>
      </c>
    </row>
    <row r="322" spans="1:3" ht="45" customHeight="1">
      <c r="A322" s="5">
        <v>712</v>
      </c>
      <c r="B322" s="7" t="s">
        <v>635</v>
      </c>
      <c r="C322" s="17" t="s">
        <v>1063</v>
      </c>
    </row>
    <row r="323" spans="1:3" ht="45" customHeight="1">
      <c r="A323" s="23">
        <v>7200</v>
      </c>
      <c r="B323" s="7" t="s">
        <v>1249</v>
      </c>
      <c r="C323" s="20" t="s">
        <v>1064</v>
      </c>
    </row>
    <row r="324" spans="1:3" ht="75">
      <c r="A324" s="5">
        <v>721</v>
      </c>
      <c r="B324" s="7" t="s">
        <v>636</v>
      </c>
      <c r="C324" s="21" t="s">
        <v>1065</v>
      </c>
    </row>
    <row r="325" spans="1:3" ht="75">
      <c r="A325" s="5">
        <v>722</v>
      </c>
      <c r="B325" s="7" t="s">
        <v>1242</v>
      </c>
      <c r="C325" s="21" t="s">
        <v>1066</v>
      </c>
    </row>
    <row r="326" spans="1:3" ht="75">
      <c r="A326" s="5">
        <v>723</v>
      </c>
      <c r="B326" s="7" t="s">
        <v>637</v>
      </c>
      <c r="C326" s="21" t="s">
        <v>1067</v>
      </c>
    </row>
    <row r="327" spans="1:3" ht="75">
      <c r="A327" s="5">
        <v>724</v>
      </c>
      <c r="B327" s="7" t="s">
        <v>347</v>
      </c>
      <c r="C327" s="21" t="s">
        <v>1068</v>
      </c>
    </row>
    <row r="328" spans="1:3" ht="60">
      <c r="A328" s="5">
        <v>725</v>
      </c>
      <c r="B328" s="7" t="s">
        <v>638</v>
      </c>
      <c r="C328" s="21" t="s">
        <v>1069</v>
      </c>
    </row>
    <row r="329" spans="1:3" ht="75">
      <c r="A329" s="5">
        <v>726</v>
      </c>
      <c r="B329" s="7" t="s">
        <v>237</v>
      </c>
      <c r="C329" s="21" t="s">
        <v>1070</v>
      </c>
    </row>
    <row r="330" spans="1:3" ht="45" customHeight="1">
      <c r="A330" s="5">
        <v>727</v>
      </c>
      <c r="B330" s="7" t="s">
        <v>1244</v>
      </c>
      <c r="C330" s="21" t="s">
        <v>1071</v>
      </c>
    </row>
    <row r="331" spans="1:3" ht="45" customHeight="1">
      <c r="A331" s="5">
        <v>728</v>
      </c>
      <c r="B331" s="7" t="s">
        <v>348</v>
      </c>
      <c r="C331" s="21" t="s">
        <v>1072</v>
      </c>
    </row>
    <row r="332" spans="1:3" ht="45" customHeight="1">
      <c r="A332" s="5">
        <v>729</v>
      </c>
      <c r="B332" s="7" t="s">
        <v>238</v>
      </c>
      <c r="C332" s="21" t="s">
        <v>1073</v>
      </c>
    </row>
    <row r="333" spans="1:3" ht="45" customHeight="1">
      <c r="A333" s="23">
        <v>7300</v>
      </c>
      <c r="B333" s="8" t="s">
        <v>1243</v>
      </c>
      <c r="C333" s="20" t="s">
        <v>1074</v>
      </c>
    </row>
    <row r="334" spans="1:3" ht="45" customHeight="1">
      <c r="A334" s="5">
        <v>731</v>
      </c>
      <c r="B334" s="7" t="s">
        <v>239</v>
      </c>
      <c r="C334" s="21" t="s">
        <v>1075</v>
      </c>
    </row>
    <row r="335" spans="1:3" ht="60">
      <c r="A335" s="5">
        <v>732</v>
      </c>
      <c r="B335" s="7" t="s">
        <v>349</v>
      </c>
      <c r="C335" s="21" t="s">
        <v>1076</v>
      </c>
    </row>
    <row r="336" spans="1:3" ht="60" customHeight="1">
      <c r="A336" s="5">
        <v>733</v>
      </c>
      <c r="B336" s="7" t="s">
        <v>240</v>
      </c>
      <c r="C336" s="21" t="s">
        <v>1077</v>
      </c>
    </row>
    <row r="337" spans="1:3" ht="45" customHeight="1">
      <c r="A337" s="5">
        <v>734</v>
      </c>
      <c r="B337" s="7" t="s">
        <v>350</v>
      </c>
      <c r="C337" s="21" t="s">
        <v>1078</v>
      </c>
    </row>
    <row r="338" spans="1:3" ht="45" customHeight="1">
      <c r="A338" s="5">
        <v>735</v>
      </c>
      <c r="B338" s="7" t="s">
        <v>241</v>
      </c>
      <c r="C338" s="21" t="s">
        <v>1078</v>
      </c>
    </row>
    <row r="339" spans="1:3" ht="60">
      <c r="A339" s="5">
        <v>739</v>
      </c>
      <c r="B339" s="7" t="s">
        <v>242</v>
      </c>
      <c r="C339" s="21" t="s">
        <v>1079</v>
      </c>
    </row>
    <row r="340" spans="1:3" ht="45" customHeight="1">
      <c r="A340" s="23">
        <v>7400</v>
      </c>
      <c r="B340" s="8" t="s">
        <v>247</v>
      </c>
      <c r="C340" s="20" t="s">
        <v>1080</v>
      </c>
    </row>
    <row r="341" spans="1:3" ht="45" customHeight="1">
      <c r="A341" s="5">
        <v>741</v>
      </c>
      <c r="B341" s="7" t="s">
        <v>639</v>
      </c>
      <c r="C341" s="17" t="s">
        <v>1081</v>
      </c>
    </row>
    <row r="342" spans="1:3" ht="45" customHeight="1">
      <c r="A342" s="5">
        <v>742</v>
      </c>
      <c r="B342" s="7" t="s">
        <v>640</v>
      </c>
      <c r="C342" s="17" t="s">
        <v>1082</v>
      </c>
    </row>
    <row r="343" spans="1:3" ht="45" customHeight="1">
      <c r="A343" s="5">
        <v>743</v>
      </c>
      <c r="B343" s="7" t="s">
        <v>641</v>
      </c>
      <c r="C343" s="17" t="s">
        <v>1083</v>
      </c>
    </row>
    <row r="344" spans="1:3" ht="45" customHeight="1">
      <c r="A344" s="5">
        <v>744</v>
      </c>
      <c r="B344" s="7" t="s">
        <v>351</v>
      </c>
      <c r="C344" s="17" t="s">
        <v>1084</v>
      </c>
    </row>
    <row r="345" spans="1:3" ht="45" customHeight="1">
      <c r="A345" s="5">
        <v>745</v>
      </c>
      <c r="B345" s="7" t="s">
        <v>243</v>
      </c>
      <c r="C345" s="17" t="s">
        <v>1085</v>
      </c>
    </row>
    <row r="346" spans="1:3" ht="45" customHeight="1">
      <c r="A346" s="5">
        <v>746</v>
      </c>
      <c r="B346" s="7" t="s">
        <v>352</v>
      </c>
      <c r="C346" s="17" t="s">
        <v>1086</v>
      </c>
    </row>
    <row r="347" spans="1:3" ht="45" customHeight="1">
      <c r="A347" s="5">
        <v>747</v>
      </c>
      <c r="B347" s="7" t="s">
        <v>1245</v>
      </c>
      <c r="C347" s="17" t="s">
        <v>1087</v>
      </c>
    </row>
    <row r="348" spans="1:3" ht="45" customHeight="1">
      <c r="A348" s="5">
        <v>748</v>
      </c>
      <c r="B348" s="7" t="s">
        <v>244</v>
      </c>
      <c r="C348" s="17" t="s">
        <v>1088</v>
      </c>
    </row>
    <row r="349" spans="1:3" ht="45" customHeight="1">
      <c r="A349" s="5">
        <v>749</v>
      </c>
      <c r="B349" s="7" t="s">
        <v>245</v>
      </c>
      <c r="C349" s="17" t="s">
        <v>1089</v>
      </c>
    </row>
    <row r="350" spans="1:3" ht="45" customHeight="1">
      <c r="A350" s="23">
        <v>7500</v>
      </c>
      <c r="B350" s="8" t="s">
        <v>246</v>
      </c>
      <c r="C350" s="20" t="s">
        <v>1090</v>
      </c>
    </row>
    <row r="351" spans="1:3" ht="45" customHeight="1">
      <c r="A351" s="5">
        <v>751</v>
      </c>
      <c r="B351" s="7" t="s">
        <v>254</v>
      </c>
      <c r="C351" s="17" t="s">
        <v>1091</v>
      </c>
    </row>
    <row r="352" spans="1:3" ht="45" customHeight="1">
      <c r="A352" s="5">
        <v>752</v>
      </c>
      <c r="B352" s="7" t="s">
        <v>248</v>
      </c>
      <c r="C352" s="17" t="s">
        <v>1092</v>
      </c>
    </row>
    <row r="353" spans="1:3" ht="45" customHeight="1">
      <c r="A353" s="5">
        <v>753</v>
      </c>
      <c r="B353" s="7" t="s">
        <v>249</v>
      </c>
      <c r="C353" s="17" t="s">
        <v>1093</v>
      </c>
    </row>
    <row r="354" spans="1:3" ht="45" customHeight="1">
      <c r="A354" s="5">
        <v>754</v>
      </c>
      <c r="B354" s="7" t="s">
        <v>255</v>
      </c>
      <c r="C354" s="17" t="s">
        <v>1094</v>
      </c>
    </row>
    <row r="355" spans="1:3" ht="45" customHeight="1">
      <c r="A355" s="5">
        <v>755</v>
      </c>
      <c r="B355" s="7" t="s">
        <v>250</v>
      </c>
      <c r="C355" s="17" t="s">
        <v>1095</v>
      </c>
    </row>
    <row r="356" spans="1:3" ht="45" customHeight="1">
      <c r="A356" s="5">
        <v>756</v>
      </c>
      <c r="B356" s="7" t="s">
        <v>251</v>
      </c>
      <c r="C356" s="17" t="s">
        <v>1096</v>
      </c>
    </row>
    <row r="357" spans="1:3" ht="45" customHeight="1">
      <c r="A357" s="5">
        <v>757</v>
      </c>
      <c r="B357" s="7" t="s">
        <v>252</v>
      </c>
      <c r="C357" s="17" t="s">
        <v>1097</v>
      </c>
    </row>
    <row r="358" spans="1:3" ht="45" customHeight="1">
      <c r="A358" s="5">
        <v>758</v>
      </c>
      <c r="B358" s="7" t="s">
        <v>253</v>
      </c>
      <c r="C358" s="17" t="s">
        <v>1098</v>
      </c>
    </row>
    <row r="359" spans="1:3" ht="45" customHeight="1">
      <c r="A359" s="5">
        <v>759</v>
      </c>
      <c r="B359" s="7" t="s">
        <v>256</v>
      </c>
      <c r="C359" s="17" t="s">
        <v>1099</v>
      </c>
    </row>
    <row r="360" spans="1:3" ht="45" customHeight="1">
      <c r="A360" s="23">
        <v>7600</v>
      </c>
      <c r="B360" s="8" t="s">
        <v>257</v>
      </c>
      <c r="C360" s="24" t="s">
        <v>1100</v>
      </c>
    </row>
    <row r="361" spans="1:3" ht="45" customHeight="1">
      <c r="A361" s="5">
        <v>761</v>
      </c>
      <c r="B361" s="7" t="s">
        <v>353</v>
      </c>
      <c r="C361" s="17" t="s">
        <v>1101</v>
      </c>
    </row>
    <row r="362" spans="1:3" ht="45" customHeight="1">
      <c r="A362" s="5">
        <v>762</v>
      </c>
      <c r="B362" s="7" t="s">
        <v>258</v>
      </c>
      <c r="C362" s="17" t="s">
        <v>1102</v>
      </c>
    </row>
    <row r="363" spans="1:3" ht="45" customHeight="1">
      <c r="A363" s="23">
        <v>7900</v>
      </c>
      <c r="B363" s="8" t="s">
        <v>259</v>
      </c>
      <c r="C363" s="24" t="s">
        <v>1103</v>
      </c>
    </row>
    <row r="364" spans="1:3" ht="60">
      <c r="A364" s="5">
        <v>791</v>
      </c>
      <c r="B364" s="7" t="s">
        <v>260</v>
      </c>
      <c r="C364" s="21" t="s">
        <v>1104</v>
      </c>
    </row>
    <row r="365" spans="1:3" ht="60">
      <c r="A365" s="5">
        <v>792</v>
      </c>
      <c r="B365" s="7" t="s">
        <v>261</v>
      </c>
      <c r="C365" s="21" t="s">
        <v>1105</v>
      </c>
    </row>
    <row r="366" spans="1:3" ht="60">
      <c r="A366" s="5">
        <v>799</v>
      </c>
      <c r="B366" s="7" t="s">
        <v>262</v>
      </c>
      <c r="C366" s="21" t="s">
        <v>1246</v>
      </c>
    </row>
    <row r="367" spans="1:3" ht="60">
      <c r="A367" s="23">
        <v>8000</v>
      </c>
      <c r="B367" s="8" t="s">
        <v>263</v>
      </c>
      <c r="C367" s="24" t="s">
        <v>1106</v>
      </c>
    </row>
    <row r="368" spans="1:3" ht="45" customHeight="1">
      <c r="A368" s="23">
        <v>8100</v>
      </c>
      <c r="B368" s="8" t="s">
        <v>264</v>
      </c>
      <c r="C368" s="24" t="s">
        <v>1430</v>
      </c>
    </row>
    <row r="369" spans="1:3" ht="45" customHeight="1">
      <c r="A369" s="5">
        <v>811</v>
      </c>
      <c r="B369" s="7" t="s">
        <v>313</v>
      </c>
      <c r="C369" s="21" t="s">
        <v>1107</v>
      </c>
    </row>
    <row r="370" spans="1:3" ht="45" customHeight="1">
      <c r="A370" s="5">
        <v>812</v>
      </c>
      <c r="B370" s="7" t="s">
        <v>265</v>
      </c>
      <c r="C370" s="17" t="s">
        <v>1108</v>
      </c>
    </row>
    <row r="371" spans="1:3" ht="45" customHeight="1">
      <c r="A371" s="5">
        <v>813</v>
      </c>
      <c r="B371" s="7" t="s">
        <v>266</v>
      </c>
      <c r="C371" s="17" t="s">
        <v>1109</v>
      </c>
    </row>
    <row r="372" spans="1:3" ht="105">
      <c r="A372" s="5">
        <v>814</v>
      </c>
      <c r="B372" s="7" t="s">
        <v>267</v>
      </c>
      <c r="C372" s="21" t="s">
        <v>1110</v>
      </c>
    </row>
    <row r="373" spans="1:3" ht="105">
      <c r="A373" s="5">
        <v>815</v>
      </c>
      <c r="B373" s="7" t="s">
        <v>268</v>
      </c>
      <c r="C373" s="21" t="s">
        <v>1247</v>
      </c>
    </row>
    <row r="374" spans="1:3" ht="45" customHeight="1">
      <c r="A374" s="5">
        <v>816</v>
      </c>
      <c r="B374" s="7" t="s">
        <v>269</v>
      </c>
      <c r="C374" s="17" t="s">
        <v>1111</v>
      </c>
    </row>
    <row r="375" spans="1:3" ht="45" customHeight="1">
      <c r="A375" s="23">
        <v>8300</v>
      </c>
      <c r="B375" s="8" t="s">
        <v>270</v>
      </c>
      <c r="C375" s="20" t="s">
        <v>1112</v>
      </c>
    </row>
    <row r="376" spans="1:3" ht="60">
      <c r="A376" s="5">
        <v>831</v>
      </c>
      <c r="B376" s="7" t="s">
        <v>271</v>
      </c>
      <c r="C376" s="21" t="s">
        <v>1399</v>
      </c>
    </row>
    <row r="377" spans="1:3" ht="60">
      <c r="A377" s="5">
        <v>832</v>
      </c>
      <c r="B377" s="7" t="s">
        <v>272</v>
      </c>
      <c r="C377" s="21" t="s">
        <v>1432</v>
      </c>
    </row>
    <row r="378" spans="1:3" ht="60">
      <c r="A378" s="5">
        <v>833</v>
      </c>
      <c r="B378" s="7" t="s">
        <v>273</v>
      </c>
      <c r="C378" s="21" t="s">
        <v>1113</v>
      </c>
    </row>
    <row r="379" spans="1:3" ht="45" customHeight="1">
      <c r="A379" s="5">
        <v>834</v>
      </c>
      <c r="B379" s="7" t="s">
        <v>274</v>
      </c>
      <c r="C379" s="17" t="s">
        <v>1114</v>
      </c>
    </row>
    <row r="380" spans="1:3" ht="45" customHeight="1">
      <c r="A380" s="5">
        <v>835</v>
      </c>
      <c r="B380" s="7" t="s">
        <v>617</v>
      </c>
      <c r="C380" s="17" t="s">
        <v>1115</v>
      </c>
    </row>
    <row r="381" spans="1:3" ht="45" customHeight="1">
      <c r="A381" s="23">
        <v>8500</v>
      </c>
      <c r="B381" s="8" t="s">
        <v>275</v>
      </c>
      <c r="C381" s="20" t="s">
        <v>1116</v>
      </c>
    </row>
    <row r="382" spans="1:3" ht="45" customHeight="1">
      <c r="A382" s="5">
        <v>851</v>
      </c>
      <c r="B382" s="7" t="s">
        <v>276</v>
      </c>
      <c r="C382" s="17" t="s">
        <v>1117</v>
      </c>
    </row>
    <row r="383" spans="1:3" ht="45" customHeight="1">
      <c r="A383" s="5">
        <v>852</v>
      </c>
      <c r="B383" s="7" t="s">
        <v>277</v>
      </c>
      <c r="C383" s="17" t="s">
        <v>1118</v>
      </c>
    </row>
    <row r="384" spans="1:3" ht="45" customHeight="1">
      <c r="A384" s="5">
        <v>853</v>
      </c>
      <c r="B384" s="7" t="s">
        <v>1431</v>
      </c>
      <c r="C384" s="17" t="s">
        <v>1119</v>
      </c>
    </row>
    <row r="385" spans="1:3" ht="60">
      <c r="A385" s="23">
        <v>9000</v>
      </c>
      <c r="B385" s="8" t="s">
        <v>318</v>
      </c>
      <c r="C385" s="24" t="s">
        <v>1120</v>
      </c>
    </row>
    <row r="386" spans="1:3" ht="45" customHeight="1">
      <c r="A386" s="23">
        <v>9100</v>
      </c>
      <c r="B386" s="8" t="s">
        <v>1322</v>
      </c>
      <c r="C386" s="24" t="s">
        <v>1121</v>
      </c>
    </row>
    <row r="387" spans="1:3" ht="45" customHeight="1">
      <c r="A387" s="5">
        <v>911</v>
      </c>
      <c r="B387" s="7" t="s">
        <v>278</v>
      </c>
      <c r="C387" s="17" t="s">
        <v>1122</v>
      </c>
    </row>
    <row r="388" spans="1:3" ht="45" customHeight="1">
      <c r="A388" s="5">
        <v>912</v>
      </c>
      <c r="B388" s="7" t="s">
        <v>354</v>
      </c>
      <c r="C388" s="17" t="s">
        <v>1123</v>
      </c>
    </row>
    <row r="389" spans="1:3" ht="45" customHeight="1">
      <c r="A389" s="5">
        <v>913</v>
      </c>
      <c r="B389" s="7" t="s">
        <v>279</v>
      </c>
      <c r="C389" s="17" t="s">
        <v>1124</v>
      </c>
    </row>
    <row r="390" spans="1:3" ht="45" customHeight="1">
      <c r="A390" s="5">
        <v>914</v>
      </c>
      <c r="B390" s="7" t="s">
        <v>280</v>
      </c>
      <c r="C390" s="17" t="s">
        <v>1125</v>
      </c>
    </row>
    <row r="391" spans="1:3" ht="45" customHeight="1">
      <c r="A391" s="5">
        <v>915</v>
      </c>
      <c r="B391" s="7" t="s">
        <v>281</v>
      </c>
      <c r="C391" s="17" t="s">
        <v>1126</v>
      </c>
    </row>
    <row r="392" spans="1:3" ht="45" customHeight="1">
      <c r="A392" s="5">
        <v>916</v>
      </c>
      <c r="B392" s="7" t="s">
        <v>282</v>
      </c>
      <c r="C392" s="17" t="s">
        <v>1127</v>
      </c>
    </row>
    <row r="393" spans="1:3" ht="45" customHeight="1">
      <c r="A393" s="5">
        <v>917</v>
      </c>
      <c r="B393" s="7" t="s">
        <v>355</v>
      </c>
      <c r="C393" s="17" t="s">
        <v>1128</v>
      </c>
    </row>
    <row r="394" spans="1:3" ht="45" customHeight="1">
      <c r="A394" s="5">
        <v>918</v>
      </c>
      <c r="B394" s="7" t="s">
        <v>283</v>
      </c>
      <c r="C394" s="17" t="s">
        <v>1129</v>
      </c>
    </row>
    <row r="395" spans="1:3" ht="45" customHeight="1">
      <c r="A395" s="23">
        <v>9200</v>
      </c>
      <c r="B395" s="8" t="s">
        <v>1248</v>
      </c>
      <c r="C395" s="24" t="s">
        <v>1130</v>
      </c>
    </row>
    <row r="396" spans="1:3" ht="45" customHeight="1">
      <c r="A396" s="5">
        <v>921</v>
      </c>
      <c r="B396" s="7" t="s">
        <v>287</v>
      </c>
      <c r="C396" s="17" t="s">
        <v>1131</v>
      </c>
    </row>
    <row r="397" spans="1:3" ht="45" customHeight="1">
      <c r="A397" s="5">
        <v>922</v>
      </c>
      <c r="B397" s="7" t="s">
        <v>356</v>
      </c>
      <c r="C397" s="17" t="s">
        <v>1132</v>
      </c>
    </row>
    <row r="398" spans="1:3" ht="45" customHeight="1">
      <c r="A398" s="5">
        <v>923</v>
      </c>
      <c r="B398" s="7" t="s">
        <v>286</v>
      </c>
      <c r="C398" s="17" t="s">
        <v>1133</v>
      </c>
    </row>
    <row r="399" spans="1:3" ht="45" customHeight="1">
      <c r="A399" s="5">
        <v>924</v>
      </c>
      <c r="B399" s="7" t="s">
        <v>288</v>
      </c>
      <c r="C399" s="17" t="s">
        <v>1134</v>
      </c>
    </row>
    <row r="400" spans="1:3" ht="45" customHeight="1">
      <c r="A400" s="5">
        <v>925</v>
      </c>
      <c r="B400" s="7" t="s">
        <v>284</v>
      </c>
      <c r="C400" s="17" t="s">
        <v>1135</v>
      </c>
    </row>
    <row r="401" spans="1:3" ht="45" customHeight="1">
      <c r="A401" s="5">
        <v>926</v>
      </c>
      <c r="B401" s="7" t="s">
        <v>285</v>
      </c>
      <c r="C401" s="17" t="s">
        <v>1136</v>
      </c>
    </row>
    <row r="402" spans="1:3" ht="45" customHeight="1">
      <c r="A402" s="5">
        <v>927</v>
      </c>
      <c r="B402" s="7" t="s">
        <v>357</v>
      </c>
      <c r="C402" s="17" t="s">
        <v>1137</v>
      </c>
    </row>
    <row r="403" spans="1:3" ht="45" customHeight="1">
      <c r="A403" s="5">
        <v>928</v>
      </c>
      <c r="B403" s="7" t="s">
        <v>289</v>
      </c>
      <c r="C403" s="17" t="s">
        <v>1138</v>
      </c>
    </row>
    <row r="404" spans="1:3" ht="45" customHeight="1">
      <c r="A404" s="23">
        <v>9300</v>
      </c>
      <c r="B404" s="8" t="s">
        <v>316</v>
      </c>
      <c r="C404" s="20" t="s">
        <v>1139</v>
      </c>
    </row>
    <row r="405" spans="1:3" ht="45" customHeight="1">
      <c r="A405" s="5">
        <v>931</v>
      </c>
      <c r="B405" s="7" t="s">
        <v>293</v>
      </c>
      <c r="C405" s="17" t="s">
        <v>1140</v>
      </c>
    </row>
    <row r="406" spans="1:3" ht="45" customHeight="1">
      <c r="A406" s="5">
        <v>932</v>
      </c>
      <c r="B406" s="7" t="s">
        <v>314</v>
      </c>
      <c r="C406" s="17" t="s">
        <v>1141</v>
      </c>
    </row>
    <row r="407" spans="1:3" ht="45" customHeight="1">
      <c r="A407" s="23">
        <v>9400</v>
      </c>
      <c r="B407" s="8" t="s">
        <v>317</v>
      </c>
      <c r="C407" s="20" t="s">
        <v>1142</v>
      </c>
    </row>
    <row r="408" spans="1:3" ht="75">
      <c r="A408" s="5">
        <v>941</v>
      </c>
      <c r="B408" s="7" t="s">
        <v>315</v>
      </c>
      <c r="C408" s="21" t="s">
        <v>1143</v>
      </c>
    </row>
    <row r="409" spans="1:3" ht="75">
      <c r="A409" s="5">
        <v>942</v>
      </c>
      <c r="B409" s="7" t="s">
        <v>290</v>
      </c>
      <c r="C409" s="21" t="s">
        <v>1144</v>
      </c>
    </row>
    <row r="410" spans="1:3" ht="45" customHeight="1">
      <c r="A410" s="23">
        <v>9500</v>
      </c>
      <c r="B410" s="8" t="s">
        <v>291</v>
      </c>
      <c r="C410" s="24" t="s">
        <v>1145</v>
      </c>
    </row>
    <row r="411" spans="1:3" ht="60">
      <c r="A411" s="5">
        <v>951</v>
      </c>
      <c r="B411" s="7" t="s">
        <v>292</v>
      </c>
      <c r="C411" s="21" t="s">
        <v>1146</v>
      </c>
    </row>
    <row r="412" spans="1:3" ht="60">
      <c r="A412" s="5">
        <v>952</v>
      </c>
      <c r="B412" s="7" t="s">
        <v>294</v>
      </c>
      <c r="C412" s="21" t="s">
        <v>1147</v>
      </c>
    </row>
    <row r="413" spans="1:3" ht="45" customHeight="1">
      <c r="A413" s="23">
        <v>9600</v>
      </c>
      <c r="B413" s="8" t="s">
        <v>295</v>
      </c>
      <c r="C413" s="20" t="s">
        <v>1148</v>
      </c>
    </row>
    <row r="414" spans="1:3" ht="45" customHeight="1">
      <c r="A414" s="5">
        <v>961</v>
      </c>
      <c r="B414" s="7" t="s">
        <v>296</v>
      </c>
      <c r="C414" s="17" t="s">
        <v>1149</v>
      </c>
    </row>
    <row r="415" spans="1:3" ht="45" customHeight="1">
      <c r="A415" s="5">
        <v>962</v>
      </c>
      <c r="B415" s="7" t="s">
        <v>297</v>
      </c>
      <c r="C415" s="17" t="s">
        <v>1150</v>
      </c>
    </row>
    <row r="416" spans="1:3" ht="60">
      <c r="A416" s="23">
        <v>9900</v>
      </c>
      <c r="B416" s="8" t="s">
        <v>298</v>
      </c>
      <c r="C416" s="24" t="s">
        <v>1151</v>
      </c>
    </row>
    <row r="417" spans="1:3" ht="60">
      <c r="A417" s="5">
        <v>991</v>
      </c>
      <c r="B417" s="7" t="s">
        <v>299</v>
      </c>
      <c r="C417" s="21" t="s">
        <v>1151</v>
      </c>
    </row>
  </sheetData>
  <sheetProtection password="CC49" sheet="1" objects="1" scenarios="1"/>
  <pageMargins left="1.1023622047244095" right="0.31496062992125984" top="0.59055118110236227" bottom="0.59055118110236227"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6" tint="-0.249977111117893"/>
  </sheetPr>
  <dimension ref="A1:D4"/>
  <sheetViews>
    <sheetView workbookViewId="0">
      <pane ySplit="1" topLeftCell="A2" activePane="bottomLeft" state="frozen"/>
      <selection pane="bottomLeft"/>
    </sheetView>
  </sheetViews>
  <sheetFormatPr baseColWidth="10" defaultColWidth="0" defaultRowHeight="15" zeroHeight="1"/>
  <cols>
    <col min="1" max="1" width="5.140625" style="5" customWidth="1"/>
    <col min="2" max="2" width="55" style="7" customWidth="1"/>
    <col min="3" max="3" width="99.85546875" style="3" customWidth="1"/>
    <col min="4" max="4" width="0.140625" style="3" customWidth="1"/>
    <col min="5" max="16384" width="11.42578125" style="3" hidden="1"/>
  </cols>
  <sheetData>
    <row r="1" spans="1:3" s="2" customFormat="1" ht="30" customHeight="1">
      <c r="A1" s="15" t="s">
        <v>615</v>
      </c>
      <c r="B1" s="16" t="s">
        <v>616</v>
      </c>
      <c r="C1" s="16" t="s">
        <v>677</v>
      </c>
    </row>
    <row r="2" spans="1:3" ht="60" customHeight="1">
      <c r="A2" s="4">
        <v>1</v>
      </c>
      <c r="B2" s="9" t="s">
        <v>642</v>
      </c>
      <c r="C2" s="17" t="s">
        <v>679</v>
      </c>
    </row>
    <row r="3" spans="1:3" ht="60" customHeight="1">
      <c r="A3" s="4">
        <v>2</v>
      </c>
      <c r="B3" s="9" t="s">
        <v>643</v>
      </c>
      <c r="C3" s="17" t="s">
        <v>680</v>
      </c>
    </row>
    <row r="4" spans="1:3" ht="60" customHeight="1">
      <c r="A4" s="5">
        <v>3</v>
      </c>
      <c r="B4" s="7" t="s">
        <v>1152</v>
      </c>
      <c r="C4" s="17" t="s">
        <v>681</v>
      </c>
    </row>
  </sheetData>
  <sheetProtection password="CC49" sheet="1" objects="1" scenarios="1"/>
  <pageMargins left="1.1023622047244095" right="0.31496062992125984" top="0.74803149606299213" bottom="0.74803149606299213" header="0.31496062992125984" footer="0.31496062992125984"/>
  <pageSetup paperSize="5" orientation="landscape" r:id="rId1"/>
  <headerFooter>
    <oddFooter>&amp;CPágina &amp;P de &amp;N&amp;RFecha &amp;D</oddFooter>
  </headerFooter>
  <drawing r:id="rId2"/>
  <legacyDrawing r:id="rId3"/>
  <tableParts count="1">
    <tablePart r:id="rId4"/>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E85"/>
  <sheetViews>
    <sheetView workbookViewId="0">
      <pane ySplit="1" topLeftCell="A35" activePane="bottomLeft" state="frozen"/>
      <selection pane="bottomLeft"/>
    </sheetView>
  </sheetViews>
  <sheetFormatPr baseColWidth="10" defaultColWidth="0" defaultRowHeight="15" zeroHeight="1"/>
  <cols>
    <col min="1" max="1" width="5" style="42" customWidth="1"/>
    <col min="2" max="2" width="55" style="7" customWidth="1"/>
    <col min="3" max="3" width="99.85546875" style="3" hidden="1" customWidth="1"/>
    <col min="4" max="4" width="0.28515625" style="3" customWidth="1"/>
    <col min="5" max="5" width="0" style="3" hidden="1" customWidth="1"/>
    <col min="6" max="16384" width="11.42578125" style="3" hidden="1"/>
  </cols>
  <sheetData>
    <row r="1" spans="1:3" s="2" customFormat="1" ht="37.5" customHeight="1">
      <c r="A1" s="40" t="s">
        <v>760</v>
      </c>
      <c r="B1" s="19" t="s">
        <v>616</v>
      </c>
      <c r="C1" s="18" t="s">
        <v>677</v>
      </c>
    </row>
    <row r="2" spans="1:3" ht="45" customHeight="1">
      <c r="A2" s="47">
        <v>100</v>
      </c>
      <c r="B2" s="6" t="s">
        <v>751</v>
      </c>
      <c r="C2" s="17"/>
    </row>
    <row r="3" spans="1:3" ht="45" customHeight="1">
      <c r="A3" s="41">
        <v>101</v>
      </c>
      <c r="B3" s="9" t="s">
        <v>886</v>
      </c>
      <c r="C3" s="17"/>
    </row>
    <row r="4" spans="1:3" ht="45" customHeight="1">
      <c r="A4" s="41">
        <v>102</v>
      </c>
      <c r="B4" s="10" t="s">
        <v>545</v>
      </c>
      <c r="C4" s="17"/>
    </row>
    <row r="5" spans="1:3" ht="45" customHeight="1">
      <c r="A5" s="41">
        <v>103</v>
      </c>
      <c r="B5" s="7" t="s">
        <v>644</v>
      </c>
      <c r="C5" s="17"/>
    </row>
    <row r="6" spans="1:3" ht="45" customHeight="1">
      <c r="A6" s="41">
        <v>104</v>
      </c>
      <c r="B6" s="7" t="s">
        <v>962</v>
      </c>
      <c r="C6" s="17"/>
    </row>
    <row r="7" spans="1:3" ht="45" customHeight="1">
      <c r="A7" s="41">
        <v>105</v>
      </c>
      <c r="B7" s="7" t="s">
        <v>963</v>
      </c>
      <c r="C7" s="17"/>
    </row>
    <row r="8" spans="1:3" ht="45" customHeight="1">
      <c r="A8" s="41">
        <v>106</v>
      </c>
      <c r="B8" s="7" t="s">
        <v>933</v>
      </c>
      <c r="C8" s="17"/>
    </row>
    <row r="9" spans="1:3" ht="45" customHeight="1">
      <c r="A9" s="41">
        <v>199</v>
      </c>
      <c r="B9" s="7" t="s">
        <v>752</v>
      </c>
      <c r="C9" s="17"/>
    </row>
    <row r="10" spans="1:3" ht="45" customHeight="1">
      <c r="A10" s="47">
        <v>200</v>
      </c>
      <c r="B10" s="6" t="s">
        <v>367</v>
      </c>
      <c r="C10" s="17"/>
    </row>
    <row r="11" spans="1:3" ht="45" customHeight="1">
      <c r="A11" s="41">
        <v>201</v>
      </c>
      <c r="B11" s="9" t="s">
        <v>1433</v>
      </c>
      <c r="C11" s="17"/>
    </row>
    <row r="12" spans="1:3" ht="45" customHeight="1">
      <c r="A12" s="41">
        <v>202</v>
      </c>
      <c r="B12" s="9" t="s">
        <v>1434</v>
      </c>
      <c r="C12" s="17"/>
    </row>
    <row r="13" spans="1:3" ht="45" customHeight="1">
      <c r="A13" s="41">
        <v>203</v>
      </c>
      <c r="B13" s="9" t="s">
        <v>1435</v>
      </c>
      <c r="C13" s="17"/>
    </row>
    <row r="14" spans="1:3" ht="45" customHeight="1">
      <c r="A14" s="41">
        <v>204</v>
      </c>
      <c r="B14" s="9" t="s">
        <v>1436</v>
      </c>
      <c r="C14" s="17"/>
    </row>
    <row r="15" spans="1:3" ht="45" customHeight="1">
      <c r="A15" s="41">
        <v>205</v>
      </c>
      <c r="B15" s="9" t="s">
        <v>1437</v>
      </c>
      <c r="C15" s="17"/>
    </row>
    <row r="16" spans="1:3" ht="45" customHeight="1">
      <c r="A16" s="41">
        <v>206</v>
      </c>
      <c r="B16" s="9" t="s">
        <v>1438</v>
      </c>
      <c r="C16" s="17"/>
    </row>
    <row r="17" spans="1:3" ht="45" customHeight="1">
      <c r="A17" s="41">
        <v>207</v>
      </c>
      <c r="B17" s="9" t="s">
        <v>1439</v>
      </c>
      <c r="C17" s="17"/>
    </row>
    <row r="18" spans="1:3" ht="45" customHeight="1">
      <c r="A18" s="41">
        <v>208</v>
      </c>
      <c r="B18" s="9" t="s">
        <v>1440</v>
      </c>
      <c r="C18" s="17"/>
    </row>
    <row r="19" spans="1:3" ht="45" customHeight="1">
      <c r="A19" s="41">
        <v>209</v>
      </c>
      <c r="B19" s="9" t="s">
        <v>1441</v>
      </c>
      <c r="C19" s="17"/>
    </row>
    <row r="20" spans="1:3" ht="45" customHeight="1">
      <c r="A20" s="41">
        <v>210</v>
      </c>
      <c r="B20" s="9" t="s">
        <v>1442</v>
      </c>
      <c r="C20" s="17"/>
    </row>
    <row r="21" spans="1:3" ht="45" customHeight="1">
      <c r="A21" s="41">
        <v>211</v>
      </c>
      <c r="B21" s="9" t="s">
        <v>1443</v>
      </c>
      <c r="C21" s="17"/>
    </row>
    <row r="22" spans="1:3" ht="45" customHeight="1">
      <c r="A22" s="41">
        <v>212</v>
      </c>
      <c r="B22" s="9" t="s">
        <v>1444</v>
      </c>
      <c r="C22" s="17"/>
    </row>
    <row r="23" spans="1:3" ht="45" customHeight="1">
      <c r="A23" s="41">
        <v>213</v>
      </c>
      <c r="B23" s="9" t="s">
        <v>1445</v>
      </c>
      <c r="C23" s="17"/>
    </row>
    <row r="24" spans="1:3" ht="45" customHeight="1">
      <c r="A24" s="41">
        <v>214</v>
      </c>
      <c r="B24" s="9" t="s">
        <v>1446</v>
      </c>
      <c r="C24" s="17"/>
    </row>
    <row r="25" spans="1:3" ht="45" customHeight="1">
      <c r="A25" s="41">
        <v>215</v>
      </c>
      <c r="B25" s="9" t="s">
        <v>1447</v>
      </c>
      <c r="C25" s="17"/>
    </row>
    <row r="26" spans="1:3" ht="45" customHeight="1">
      <c r="A26" s="41">
        <v>216</v>
      </c>
      <c r="B26" s="9" t="s">
        <v>1448</v>
      </c>
      <c r="C26" s="17"/>
    </row>
    <row r="27" spans="1:3" ht="45" customHeight="1">
      <c r="A27" s="41">
        <v>217</v>
      </c>
      <c r="B27" s="9" t="s">
        <v>1449</v>
      </c>
      <c r="C27" s="17"/>
    </row>
    <row r="28" spans="1:3" ht="45" customHeight="1">
      <c r="A28" s="41">
        <v>218</v>
      </c>
      <c r="B28" s="9" t="s">
        <v>1450</v>
      </c>
      <c r="C28" s="17"/>
    </row>
    <row r="29" spans="1:3" ht="45" customHeight="1">
      <c r="A29" s="41">
        <v>219</v>
      </c>
      <c r="B29" s="9" t="s">
        <v>1451</v>
      </c>
      <c r="C29" s="17"/>
    </row>
    <row r="30" spans="1:3" ht="45" customHeight="1">
      <c r="A30" s="41">
        <v>220</v>
      </c>
      <c r="B30" s="9" t="s">
        <v>1452</v>
      </c>
      <c r="C30" s="17"/>
    </row>
    <row r="31" spans="1:3" ht="45" customHeight="1">
      <c r="A31" s="41">
        <v>221</v>
      </c>
      <c r="B31" s="9" t="s">
        <v>1453</v>
      </c>
      <c r="C31" s="17"/>
    </row>
    <row r="32" spans="1:3" ht="45" customHeight="1">
      <c r="A32" s="41">
        <v>222</v>
      </c>
      <c r="B32" s="9" t="s">
        <v>1454</v>
      </c>
      <c r="C32" s="17"/>
    </row>
    <row r="33" spans="1:3" ht="45" customHeight="1">
      <c r="A33" s="41">
        <v>223</v>
      </c>
      <c r="B33" s="9" t="s">
        <v>1455</v>
      </c>
      <c r="C33" s="17"/>
    </row>
    <row r="34" spans="1:3" ht="45" customHeight="1">
      <c r="A34" s="41">
        <v>224</v>
      </c>
      <c r="B34" s="9" t="s">
        <v>1456</v>
      </c>
      <c r="C34" s="17"/>
    </row>
    <row r="35" spans="1:3" ht="45" customHeight="1">
      <c r="A35" s="41">
        <v>225</v>
      </c>
      <c r="B35" s="9" t="s">
        <v>1457</v>
      </c>
      <c r="C35" s="17"/>
    </row>
    <row r="36" spans="1:3" ht="45" customHeight="1">
      <c r="A36" s="41">
        <v>226</v>
      </c>
      <c r="B36" s="9" t="s">
        <v>1458</v>
      </c>
      <c r="C36" s="17"/>
    </row>
    <row r="37" spans="1:3" ht="45" customHeight="1">
      <c r="A37" s="41">
        <v>227</v>
      </c>
      <c r="B37" s="9" t="s">
        <v>1459</v>
      </c>
      <c r="C37" s="17"/>
    </row>
    <row r="38" spans="1:3" ht="45" customHeight="1">
      <c r="A38" s="41">
        <v>228</v>
      </c>
      <c r="B38" s="9" t="s">
        <v>1460</v>
      </c>
      <c r="C38" s="17"/>
    </row>
    <row r="39" spans="1:3" ht="45" customHeight="1">
      <c r="A39" s="46">
        <v>300</v>
      </c>
      <c r="B39" s="39" t="s">
        <v>753</v>
      </c>
      <c r="C39" s="17"/>
    </row>
    <row r="40" spans="1:3" ht="45" customHeight="1">
      <c r="A40" s="42">
        <v>301</v>
      </c>
      <c r="B40" s="45" t="s">
        <v>964</v>
      </c>
      <c r="C40" s="17"/>
    </row>
    <row r="41" spans="1:3" ht="45" customHeight="1">
      <c r="A41" s="42">
        <v>302</v>
      </c>
      <c r="B41" s="45" t="s">
        <v>1373</v>
      </c>
      <c r="C41" s="17"/>
    </row>
    <row r="42" spans="1:3" ht="45" customHeight="1">
      <c r="A42" s="42">
        <v>303</v>
      </c>
      <c r="B42" s="45" t="s">
        <v>966</v>
      </c>
      <c r="C42" s="17"/>
    </row>
    <row r="43" spans="1:3" ht="45" customHeight="1">
      <c r="A43" s="42">
        <v>304</v>
      </c>
      <c r="B43" s="45" t="s">
        <v>967</v>
      </c>
      <c r="C43" s="17"/>
    </row>
    <row r="44" spans="1:3" ht="45" customHeight="1">
      <c r="A44" s="42">
        <v>305</v>
      </c>
      <c r="B44" s="45" t="s">
        <v>968</v>
      </c>
      <c r="C44" s="17"/>
    </row>
    <row r="45" spans="1:3" ht="45" customHeight="1">
      <c r="A45" s="42">
        <v>306</v>
      </c>
      <c r="B45" s="45" t="s">
        <v>969</v>
      </c>
      <c r="C45" s="17"/>
    </row>
    <row r="46" spans="1:3" ht="45" customHeight="1">
      <c r="A46" s="42">
        <v>307</v>
      </c>
      <c r="B46" s="45" t="s">
        <v>970</v>
      </c>
      <c r="C46" s="17"/>
    </row>
    <row r="47" spans="1:3" ht="45" customHeight="1">
      <c r="A47" s="42">
        <v>308</v>
      </c>
      <c r="B47" s="45" t="s">
        <v>1374</v>
      </c>
      <c r="C47" s="17"/>
    </row>
    <row r="48" spans="1:3" ht="45" customHeight="1">
      <c r="A48" s="42">
        <v>309</v>
      </c>
      <c r="B48" s="45" t="s">
        <v>972</v>
      </c>
      <c r="C48" s="17"/>
    </row>
    <row r="49" spans="1:3" ht="45" customHeight="1">
      <c r="A49" s="42">
        <v>310</v>
      </c>
      <c r="B49" s="45" t="s">
        <v>973</v>
      </c>
      <c r="C49" s="17"/>
    </row>
    <row r="50" spans="1:3" ht="45" customHeight="1">
      <c r="A50" s="42">
        <v>311</v>
      </c>
      <c r="B50" s="45" t="s">
        <v>974</v>
      </c>
      <c r="C50" s="17"/>
    </row>
    <row r="51" spans="1:3" ht="45" customHeight="1">
      <c r="A51" s="42">
        <v>312</v>
      </c>
      <c r="B51" s="45" t="s">
        <v>975</v>
      </c>
      <c r="C51" s="17"/>
    </row>
    <row r="52" spans="1:3" ht="45" customHeight="1">
      <c r="A52" s="42">
        <v>313</v>
      </c>
      <c r="B52" s="45" t="s">
        <v>976</v>
      </c>
      <c r="C52" s="17"/>
    </row>
    <row r="53" spans="1:3" ht="45" customHeight="1">
      <c r="A53" s="42">
        <v>314</v>
      </c>
      <c r="B53" s="45" t="s">
        <v>977</v>
      </c>
      <c r="C53" s="17"/>
    </row>
    <row r="54" spans="1:3" ht="45" customHeight="1">
      <c r="A54" s="42">
        <v>315</v>
      </c>
      <c r="B54" s="45" t="s">
        <v>978</v>
      </c>
      <c r="C54" s="17"/>
    </row>
    <row r="55" spans="1:3" ht="45" customHeight="1">
      <c r="A55" s="42">
        <v>316</v>
      </c>
      <c r="B55" s="45" t="s">
        <v>979</v>
      </c>
      <c r="C55" s="17"/>
    </row>
    <row r="56" spans="1:3" ht="45" customHeight="1">
      <c r="A56" s="42">
        <v>317</v>
      </c>
      <c r="B56" s="45" t="s">
        <v>980</v>
      </c>
      <c r="C56" s="17"/>
    </row>
    <row r="57" spans="1:3" ht="45" customHeight="1">
      <c r="A57" s="42">
        <v>399</v>
      </c>
      <c r="B57" s="45" t="s">
        <v>981</v>
      </c>
      <c r="C57" s="17"/>
    </row>
    <row r="58" spans="1:3" ht="45" customHeight="1">
      <c r="A58" s="46">
        <v>400</v>
      </c>
      <c r="B58" s="8" t="s">
        <v>754</v>
      </c>
      <c r="C58" s="17"/>
    </row>
    <row r="59" spans="1:3" ht="45" customHeight="1">
      <c r="A59" s="78">
        <v>401</v>
      </c>
      <c r="B59" s="79" t="s">
        <v>1155</v>
      </c>
      <c r="C59" s="17"/>
    </row>
    <row r="60" spans="1:3" ht="45" customHeight="1">
      <c r="A60" s="78">
        <v>402</v>
      </c>
      <c r="B60" s="79" t="s">
        <v>1156</v>
      </c>
      <c r="C60" s="17"/>
    </row>
    <row r="61" spans="1:3" ht="45" customHeight="1">
      <c r="A61" s="78">
        <v>403</v>
      </c>
      <c r="B61" s="79" t="s">
        <v>1157</v>
      </c>
      <c r="C61" s="17"/>
    </row>
    <row r="62" spans="1:3" ht="45" customHeight="1">
      <c r="A62" s="78">
        <v>404</v>
      </c>
      <c r="B62" s="7" t="s">
        <v>1375</v>
      </c>
      <c r="C62" s="17"/>
    </row>
    <row r="63" spans="1:3" ht="45" customHeight="1">
      <c r="A63" s="78">
        <v>405</v>
      </c>
      <c r="B63" s="7" t="s">
        <v>1159</v>
      </c>
      <c r="C63" s="17"/>
    </row>
    <row r="64" spans="1:3" ht="45" customHeight="1">
      <c r="A64" s="78">
        <v>406</v>
      </c>
      <c r="B64" s="79" t="s">
        <v>1160</v>
      </c>
      <c r="C64" s="17"/>
    </row>
    <row r="65" spans="1:3" ht="45" customHeight="1">
      <c r="A65" s="78">
        <v>407</v>
      </c>
      <c r="B65" s="7" t="s">
        <v>1376</v>
      </c>
      <c r="C65" s="17"/>
    </row>
    <row r="66" spans="1:3" ht="45" customHeight="1">
      <c r="A66" s="42">
        <v>499</v>
      </c>
      <c r="B66" s="7" t="s">
        <v>1162</v>
      </c>
      <c r="C66" s="17"/>
    </row>
    <row r="67" spans="1:3" ht="45" customHeight="1">
      <c r="A67" s="46">
        <v>500</v>
      </c>
      <c r="B67" s="8" t="s">
        <v>755</v>
      </c>
      <c r="C67" s="17"/>
    </row>
    <row r="68" spans="1:3" ht="45" customHeight="1">
      <c r="A68" s="42">
        <v>501</v>
      </c>
      <c r="B68" s="7" t="s">
        <v>757</v>
      </c>
      <c r="C68" s="17"/>
    </row>
    <row r="69" spans="1:3" ht="45" customHeight="1">
      <c r="A69" s="42">
        <v>502</v>
      </c>
      <c r="B69" s="7" t="s">
        <v>756</v>
      </c>
      <c r="C69" s="17"/>
    </row>
    <row r="70" spans="1:3" ht="45" customHeight="1">
      <c r="A70" s="42">
        <v>503</v>
      </c>
      <c r="B70" s="7" t="s">
        <v>758</v>
      </c>
      <c r="C70" s="17"/>
    </row>
    <row r="71" spans="1:3" ht="45" customHeight="1">
      <c r="A71" s="42">
        <v>599</v>
      </c>
      <c r="B71" s="7" t="s">
        <v>986</v>
      </c>
      <c r="C71" s="17"/>
    </row>
    <row r="72" spans="1:3" ht="45" customHeight="1">
      <c r="A72" s="46">
        <v>900</v>
      </c>
      <c r="B72" s="8" t="s">
        <v>759</v>
      </c>
      <c r="C72" s="17"/>
    </row>
    <row r="73" spans="1:3" ht="45" customHeight="1">
      <c r="A73" s="42">
        <v>901</v>
      </c>
      <c r="B73" s="7" t="s">
        <v>982</v>
      </c>
      <c r="C73" s="17"/>
    </row>
    <row r="74" spans="1:3" ht="45" customHeight="1">
      <c r="A74" s="42">
        <v>902</v>
      </c>
      <c r="B74" s="7" t="s">
        <v>983</v>
      </c>
      <c r="C74" s="17"/>
    </row>
    <row r="75" spans="1:3" ht="45" customHeight="1">
      <c r="A75" s="42">
        <v>903</v>
      </c>
      <c r="B75" s="7" t="s">
        <v>984</v>
      </c>
      <c r="C75" s="17"/>
    </row>
    <row r="76" spans="1:3" ht="45" customHeight="1">
      <c r="A76" s="42">
        <v>904</v>
      </c>
      <c r="B76" s="7" t="s">
        <v>985</v>
      </c>
      <c r="C76" s="17"/>
    </row>
    <row r="77" spans="1:3" ht="45" customHeight="1">
      <c r="A77" s="42">
        <v>999</v>
      </c>
      <c r="B77" s="7" t="s">
        <v>752</v>
      </c>
      <c r="C77" s="17"/>
    </row>
    <row r="78" spans="1:3" hidden="1"/>
    <row r="79" spans="1:3" hidden="1"/>
    <row r="80" spans="1:3" hidden="1"/>
    <row r="81" hidden="1"/>
    <row r="82" hidden="1"/>
    <row r="83" hidden="1"/>
    <row r="84" hidden="1"/>
    <row r="85" hidden="1"/>
  </sheetData>
  <sheetProtection password="CC49" sheet="1" objects="1" scenarios="1"/>
  <pageMargins left="1.1023622047244095" right="0.31496062992125984" top="0.74803149606299213" bottom="0.74803149606299213" header="0.31496062992125984" footer="0.31496062992125984"/>
  <pageSetup paperSize="5" orientation="portrait" r:id="rId1"/>
  <headerFooter>
    <oddFooter>&amp;CPágina &amp;P de &amp;N&amp;RFecha &amp;D</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A15517"/>
  </sheetPr>
  <dimension ref="A1:K118"/>
  <sheetViews>
    <sheetView workbookViewId="0">
      <selection activeCell="C4" sqref="C4"/>
    </sheetView>
  </sheetViews>
  <sheetFormatPr baseColWidth="10" defaultColWidth="0" defaultRowHeight="15" zeroHeight="1"/>
  <cols>
    <col min="1" max="1" width="5.7109375" style="266" customWidth="1"/>
    <col min="2" max="2" width="32.85546875" style="263" customWidth="1"/>
    <col min="3" max="3" width="14.28515625" style="264" customWidth="1"/>
    <col min="4" max="4" width="11.7109375" style="265" bestFit="1" customWidth="1"/>
    <col min="5" max="10" width="11.42578125" style="263" customWidth="1"/>
    <col min="11" max="11" width="0.140625" customWidth="1"/>
    <col min="12" max="16384" width="11.42578125" hidden="1"/>
  </cols>
  <sheetData>
    <row r="1" spans="1:10" s="281" customFormat="1" ht="21">
      <c r="A1" s="525" t="s">
        <v>1307</v>
      </c>
      <c r="B1" s="525"/>
      <c r="C1" s="525"/>
      <c r="D1" s="525"/>
      <c r="E1" s="525"/>
      <c r="F1" s="525"/>
      <c r="G1" s="525"/>
      <c r="H1" s="525"/>
      <c r="I1" s="525"/>
      <c r="J1" s="525"/>
    </row>
    <row r="2" spans="1:10" ht="3.75" customHeight="1"/>
    <row r="3" spans="1:10" s="258" customFormat="1">
      <c r="A3" s="256" t="s">
        <v>1314</v>
      </c>
      <c r="B3" s="256" t="s">
        <v>616</v>
      </c>
      <c r="C3" s="261" t="s">
        <v>1387</v>
      </c>
      <c r="D3" s="260" t="s">
        <v>1315</v>
      </c>
      <c r="E3" s="269"/>
      <c r="F3" s="269"/>
      <c r="G3" s="269"/>
      <c r="H3" s="269"/>
      <c r="I3" s="269"/>
      <c r="J3" s="269"/>
    </row>
    <row r="4" spans="1:10" ht="30" customHeight="1">
      <c r="A4" s="267">
        <v>1</v>
      </c>
      <c r="B4" s="268" t="s">
        <v>611</v>
      </c>
      <c r="C4" s="254">
        <f>'I-TI'!D346</f>
        <v>3290346</v>
      </c>
      <c r="D4" s="259">
        <f>'I-TI'!E346</f>
        <v>4.0500005040427986E-2</v>
      </c>
    </row>
    <row r="5" spans="1:10" ht="30" customHeight="1">
      <c r="A5" s="267">
        <v>2</v>
      </c>
      <c r="B5" s="268" t="s">
        <v>583</v>
      </c>
      <c r="C5" s="254">
        <f>'I-TI'!D347</f>
        <v>0</v>
      </c>
      <c r="D5" s="259">
        <f>'I-TI'!E347</f>
        <v>0</v>
      </c>
    </row>
    <row r="6" spans="1:10" ht="30" customHeight="1">
      <c r="A6" s="267">
        <v>3</v>
      </c>
      <c r="B6" s="268" t="s">
        <v>578</v>
      </c>
      <c r="C6" s="254">
        <f>'I-TI'!D348</f>
        <v>0</v>
      </c>
      <c r="D6" s="259">
        <f>'I-TI'!E348</f>
        <v>0</v>
      </c>
    </row>
    <row r="7" spans="1:10" ht="30" customHeight="1">
      <c r="A7" s="267">
        <v>4</v>
      </c>
      <c r="B7" s="268" t="s">
        <v>570</v>
      </c>
      <c r="C7" s="254">
        <f>'I-TI'!D349</f>
        <v>5464429</v>
      </c>
      <c r="D7" s="259">
        <f>'I-TI'!E349</f>
        <v>6.7260221886409774E-2</v>
      </c>
    </row>
    <row r="8" spans="1:10" ht="30" customHeight="1">
      <c r="A8" s="267">
        <v>5</v>
      </c>
      <c r="B8" s="268" t="s">
        <v>1169</v>
      </c>
      <c r="C8" s="254">
        <f>'I-TI'!D350</f>
        <v>1024554</v>
      </c>
      <c r="D8" s="259">
        <f>'I-TI'!E350</f>
        <v>1.2610966191455445E-2</v>
      </c>
    </row>
    <row r="9" spans="1:10" ht="30" customHeight="1">
      <c r="A9" s="267">
        <v>6</v>
      </c>
      <c r="B9" s="268" t="s">
        <v>1171</v>
      </c>
      <c r="C9" s="254">
        <f>'I-TI'!D351</f>
        <v>13840087</v>
      </c>
      <c r="D9" s="259">
        <f>'I-TI'!E351</f>
        <v>0.1703539971966358</v>
      </c>
    </row>
    <row r="10" spans="1:10" ht="30" customHeight="1">
      <c r="A10" s="267">
        <v>7</v>
      </c>
      <c r="B10" s="268" t="s">
        <v>1255</v>
      </c>
      <c r="C10" s="254">
        <f>'I-TI'!D352</f>
        <v>0</v>
      </c>
      <c r="D10" s="259">
        <f>'I-TI'!E352</f>
        <v>0</v>
      </c>
    </row>
    <row r="11" spans="1:10" ht="30" customHeight="1">
      <c r="A11" s="267">
        <v>8</v>
      </c>
      <c r="B11" s="268" t="s">
        <v>263</v>
      </c>
      <c r="C11" s="254">
        <f>'I-TI'!D353</f>
        <v>45939410</v>
      </c>
      <c r="D11" s="259">
        <f>'I-TI'!E353</f>
        <v>0.56545613639243042</v>
      </c>
    </row>
    <row r="12" spans="1:10" ht="30" customHeight="1">
      <c r="A12" s="267">
        <v>9</v>
      </c>
      <c r="B12" s="268" t="s">
        <v>361</v>
      </c>
      <c r="C12" s="254">
        <f>'I-TI'!D354</f>
        <v>2204275</v>
      </c>
      <c r="D12" s="259">
        <f>'I-TI'!E354</f>
        <v>2.7131842247134313E-2</v>
      </c>
    </row>
    <row r="13" spans="1:10" ht="30" customHeight="1">
      <c r="A13" s="267">
        <v>0</v>
      </c>
      <c r="B13" s="268" t="s">
        <v>1179</v>
      </c>
      <c r="C13" s="254">
        <f>'I-TI'!D355</f>
        <v>9480000</v>
      </c>
      <c r="D13" s="259">
        <f>'I-TI'!E355</f>
        <v>0.11668683104550626</v>
      </c>
    </row>
    <row r="14" spans="1:10">
      <c r="A14" s="270"/>
      <c r="B14" s="271" t="s">
        <v>739</v>
      </c>
      <c r="C14" s="272">
        <f>SUBTOTAL(109,C4:C13)</f>
        <v>81243101</v>
      </c>
      <c r="D14" s="273">
        <f>'I-TI'!E356</f>
        <v>1</v>
      </c>
    </row>
    <row r="15" spans="1:10"/>
    <row r="16" spans="1:10" ht="21">
      <c r="A16" s="525" t="s">
        <v>1308</v>
      </c>
      <c r="B16" s="525"/>
      <c r="C16" s="525"/>
      <c r="D16" s="525"/>
      <c r="E16" s="525"/>
      <c r="F16" s="525"/>
      <c r="G16" s="525"/>
      <c r="H16" s="525"/>
      <c r="I16" s="525"/>
      <c r="J16" s="525"/>
    </row>
    <row r="17" spans="1:10" ht="3.75" customHeight="1">
      <c r="B17" s="262"/>
    </row>
    <row r="18" spans="1:10" s="258" customFormat="1">
      <c r="A18" s="256" t="s">
        <v>1316</v>
      </c>
      <c r="B18" s="256" t="s">
        <v>616</v>
      </c>
      <c r="C18" s="261" t="s">
        <v>1387</v>
      </c>
      <c r="D18" s="260" t="s">
        <v>1315</v>
      </c>
      <c r="E18" s="269"/>
      <c r="F18" s="269"/>
      <c r="G18" s="269"/>
      <c r="H18" s="269"/>
      <c r="I18" s="269"/>
      <c r="J18" s="269"/>
    </row>
    <row r="19" spans="1:10" ht="18.75" customHeight="1">
      <c r="A19" s="267">
        <v>1</v>
      </c>
      <c r="B19" s="94" t="s">
        <v>611</v>
      </c>
      <c r="C19" s="254">
        <f>'I-TI'!D359</f>
        <v>3204781</v>
      </c>
      <c r="D19" s="259">
        <f>'I-TI'!E359</f>
        <v>3.9446807920342677E-2</v>
      </c>
    </row>
    <row r="20" spans="1:10" ht="18.75" customHeight="1">
      <c r="A20" s="267">
        <v>2</v>
      </c>
      <c r="B20" s="94" t="s">
        <v>1306</v>
      </c>
      <c r="C20" s="254">
        <f>'I-TI'!D360</f>
        <v>0</v>
      </c>
      <c r="D20" s="259">
        <f>'I-TI'!E360</f>
        <v>0</v>
      </c>
    </row>
    <row r="21" spans="1:10" ht="18.75" customHeight="1">
      <c r="A21" s="267">
        <v>3</v>
      </c>
      <c r="B21" s="94" t="s">
        <v>570</v>
      </c>
      <c r="C21" s="254">
        <f>'I-TI'!D361</f>
        <v>5301306</v>
      </c>
      <c r="D21" s="259">
        <f>'I-TI'!E361</f>
        <v>6.5252383707017775E-2</v>
      </c>
    </row>
    <row r="22" spans="1:10" ht="18.75" customHeight="1">
      <c r="A22" s="267">
        <v>4</v>
      </c>
      <c r="B22" s="94" t="s">
        <v>1169</v>
      </c>
      <c r="C22" s="254">
        <f>'I-TI'!D362</f>
        <v>1024554</v>
      </c>
      <c r="D22" s="259">
        <f>'I-TI'!E362</f>
        <v>1.2610966191455445E-2</v>
      </c>
    </row>
    <row r="23" spans="1:10" ht="18.75" customHeight="1">
      <c r="A23" s="267">
        <v>5</v>
      </c>
      <c r="B23" s="94" t="s">
        <v>1171</v>
      </c>
      <c r="C23" s="254">
        <f>'I-TI'!D363</f>
        <v>25773050</v>
      </c>
      <c r="D23" s="259">
        <f>'I-TI'!E363</f>
        <v>0.31723370578875371</v>
      </c>
    </row>
    <row r="24" spans="1:10" ht="18.75" customHeight="1">
      <c r="A24" s="267">
        <v>6</v>
      </c>
      <c r="B24" s="94" t="s">
        <v>264</v>
      </c>
      <c r="C24" s="254">
        <f>'I-TI'!D364</f>
        <v>29876082</v>
      </c>
      <c r="D24" s="259">
        <f>'I-TI'!E364</f>
        <v>0.36773684943414459</v>
      </c>
    </row>
    <row r="25" spans="1:10" ht="18.75" customHeight="1">
      <c r="A25" s="267">
        <v>7</v>
      </c>
      <c r="B25" s="94" t="s">
        <v>367</v>
      </c>
      <c r="C25" s="254">
        <f>'I-TI'!D365</f>
        <v>16063328</v>
      </c>
      <c r="D25" s="259">
        <f>'I-TI'!E365</f>
        <v>0.19771928695828586</v>
      </c>
    </row>
    <row r="26" spans="1:10" s="94" customFormat="1">
      <c r="A26" s="270"/>
      <c r="B26" s="279" t="s">
        <v>739</v>
      </c>
      <c r="C26" s="272">
        <f>SUBTOTAL(109,Tabla8[Estimación])</f>
        <v>81243101</v>
      </c>
      <c r="D26" s="273">
        <f>SUBTOTAL(109,Tabla8[Distribución])</f>
        <v>1</v>
      </c>
      <c r="E26" s="280"/>
      <c r="F26" s="280"/>
      <c r="G26" s="280"/>
      <c r="H26" s="280"/>
      <c r="I26" s="280"/>
      <c r="J26" s="280"/>
    </row>
    <row r="27" spans="1:10"/>
    <row r="28" spans="1:10" ht="21">
      <c r="A28" s="525" t="s">
        <v>1311</v>
      </c>
      <c r="B28" s="525"/>
      <c r="C28" s="525"/>
      <c r="D28" s="525"/>
      <c r="E28" s="525"/>
      <c r="F28" s="525"/>
      <c r="G28" s="525"/>
      <c r="H28" s="525"/>
      <c r="I28" s="525"/>
      <c r="J28" s="525"/>
    </row>
    <row r="29" spans="1:10" ht="3.75" customHeight="1">
      <c r="B29" s="262"/>
    </row>
    <row r="30" spans="1:10" s="258" customFormat="1">
      <c r="A30" s="256" t="s">
        <v>1187</v>
      </c>
      <c r="B30" s="256" t="s">
        <v>616</v>
      </c>
      <c r="C30" s="261" t="s">
        <v>1387</v>
      </c>
      <c r="D30" s="260" t="s">
        <v>1315</v>
      </c>
      <c r="E30" s="269"/>
      <c r="F30" s="269"/>
      <c r="G30" s="269"/>
      <c r="H30" s="269"/>
      <c r="I30" s="269"/>
      <c r="J30" s="269"/>
    </row>
    <row r="31" spans="1:10" ht="45" customHeight="1">
      <c r="A31" s="267">
        <v>1</v>
      </c>
      <c r="B31" s="268" t="s">
        <v>1313</v>
      </c>
      <c r="C31" s="254">
        <f>'I-TI'!D368</f>
        <v>9979041</v>
      </c>
      <c r="D31" s="259">
        <f>'I-TI'!E368</f>
        <v>0.12282939569231854</v>
      </c>
    </row>
    <row r="32" spans="1:10" ht="45" customHeight="1">
      <c r="A32" s="267">
        <v>2</v>
      </c>
      <c r="B32" s="268" t="s">
        <v>1428</v>
      </c>
      <c r="C32" s="254">
        <f>'I-TI'!D369</f>
        <v>61784060</v>
      </c>
      <c r="D32" s="259">
        <f>'I-TI'!E369</f>
        <v>0.7604837732621752</v>
      </c>
    </row>
    <row r="33" spans="1:10" ht="45" customHeight="1">
      <c r="A33" s="267">
        <v>3</v>
      </c>
      <c r="B33" s="268" t="s">
        <v>1388</v>
      </c>
      <c r="C33" s="254">
        <f>'I-TI'!D370</f>
        <v>9480000</v>
      </c>
      <c r="D33" s="259">
        <f>'I-TI'!E370</f>
        <v>0.11668683104550626</v>
      </c>
    </row>
    <row r="34" spans="1:10" ht="15" customHeight="1">
      <c r="A34" s="274"/>
      <c r="B34" s="271" t="s">
        <v>739</v>
      </c>
      <c r="C34" s="272">
        <f>SUBTOTAL(109,C31:C33)</f>
        <v>81243101</v>
      </c>
      <c r="D34" s="273">
        <f>'I-TI'!E371</f>
        <v>1</v>
      </c>
    </row>
    <row r="35" spans="1:10"/>
    <row r="36" spans="1:10" s="282" customFormat="1" ht="21">
      <c r="A36" s="525" t="s">
        <v>1312</v>
      </c>
      <c r="B36" s="525"/>
      <c r="C36" s="525"/>
      <c r="D36" s="525"/>
      <c r="E36" s="525"/>
      <c r="F36" s="525"/>
      <c r="G36" s="525"/>
      <c r="H36" s="525"/>
      <c r="I36" s="525"/>
      <c r="J36" s="525"/>
    </row>
    <row r="37" spans="1:10" ht="3.75" customHeight="1">
      <c r="A37" s="262"/>
    </row>
    <row r="38" spans="1:10" s="258" customFormat="1">
      <c r="A38" s="256" t="s">
        <v>760</v>
      </c>
      <c r="B38" s="256" t="s">
        <v>616</v>
      </c>
      <c r="C38" s="261" t="s">
        <v>1387</v>
      </c>
      <c r="D38" s="260" t="s">
        <v>1315</v>
      </c>
      <c r="E38" s="269"/>
      <c r="F38" s="269"/>
      <c r="G38" s="269"/>
      <c r="H38" s="269"/>
      <c r="I38" s="269"/>
      <c r="J38" s="269"/>
    </row>
    <row r="39" spans="1:10" ht="18.75" customHeight="1">
      <c r="A39" s="267">
        <v>100</v>
      </c>
      <c r="B39" s="94" t="s">
        <v>751</v>
      </c>
      <c r="C39" s="254">
        <f>'I-TI'!D373</f>
        <v>47324657</v>
      </c>
      <c r="D39" s="259">
        <f>'I-TI'!E373</f>
        <v>0.58250677802168083</v>
      </c>
    </row>
    <row r="40" spans="1:10" hidden="1">
      <c r="A40" s="267">
        <v>101</v>
      </c>
      <c r="B40" s="94" t="s">
        <v>886</v>
      </c>
      <c r="C40" s="254">
        <f>'I-TI'!D374</f>
        <v>39064312</v>
      </c>
      <c r="D40" s="259">
        <f>'I-TI'!E374</f>
        <v>0</v>
      </c>
    </row>
    <row r="41" spans="1:10" hidden="1">
      <c r="A41" s="267">
        <v>102</v>
      </c>
      <c r="B41" s="94" t="s">
        <v>545</v>
      </c>
      <c r="C41" s="254">
        <f>'I-TI'!D375</f>
        <v>595477</v>
      </c>
      <c r="D41" s="259">
        <f>'I-TI'!E375</f>
        <v>0</v>
      </c>
    </row>
    <row r="42" spans="1:10" hidden="1">
      <c r="A42" s="267">
        <v>103</v>
      </c>
      <c r="B42" s="94" t="s">
        <v>644</v>
      </c>
      <c r="C42" s="254">
        <f>'I-TI'!D376</f>
        <v>110329</v>
      </c>
      <c r="D42" s="259">
        <f>'I-TI'!E376</f>
        <v>0</v>
      </c>
    </row>
    <row r="43" spans="1:10" hidden="1">
      <c r="A43" s="267">
        <v>104</v>
      </c>
      <c r="B43" s="94" t="s">
        <v>962</v>
      </c>
      <c r="C43" s="254">
        <f>'I-TI'!D377</f>
        <v>0</v>
      </c>
      <c r="D43" s="259">
        <f>'I-TI'!E377</f>
        <v>0</v>
      </c>
    </row>
    <row r="44" spans="1:10" hidden="1">
      <c r="A44" s="267">
        <v>105</v>
      </c>
      <c r="B44" s="94" t="s">
        <v>963</v>
      </c>
      <c r="C44" s="254">
        <f>'I-TI'!D378</f>
        <v>6463171</v>
      </c>
      <c r="D44" s="259">
        <f>'I-TI'!E378</f>
        <v>0</v>
      </c>
    </row>
    <row r="45" spans="1:10" hidden="1">
      <c r="A45" s="267">
        <v>106</v>
      </c>
      <c r="B45" s="94" t="s">
        <v>933</v>
      </c>
      <c r="C45" s="254">
        <f>'I-TI'!D379</f>
        <v>1006363</v>
      </c>
      <c r="D45" s="259">
        <f>'I-TI'!E379</f>
        <v>0</v>
      </c>
    </row>
    <row r="46" spans="1:10" hidden="1">
      <c r="A46" s="267">
        <v>199</v>
      </c>
      <c r="B46" s="94" t="s">
        <v>752</v>
      </c>
      <c r="C46" s="254">
        <f>'I-TI'!D380</f>
        <v>85005</v>
      </c>
      <c r="D46" s="259">
        <f>'I-TI'!E380</f>
        <v>0</v>
      </c>
    </row>
    <row r="47" spans="1:10" ht="18.75" customHeight="1">
      <c r="A47" s="267">
        <v>200</v>
      </c>
      <c r="B47" s="94" t="s">
        <v>367</v>
      </c>
      <c r="C47" s="254">
        <f>'I-TI'!D381</f>
        <v>16063328</v>
      </c>
      <c r="D47" s="259">
        <f>'I-TI'!E381</f>
        <v>0.19771928695828586</v>
      </c>
    </row>
    <row r="48" spans="1:10" hidden="1">
      <c r="A48" s="267">
        <v>201</v>
      </c>
      <c r="B48" s="94" t="s">
        <v>934</v>
      </c>
      <c r="C48" s="254">
        <f>'I-TI'!D382</f>
        <v>0</v>
      </c>
      <c r="D48" s="259">
        <f>'I-TI'!E382</f>
        <v>0</v>
      </c>
    </row>
    <row r="49" spans="1:4" hidden="1">
      <c r="A49" s="267">
        <v>202</v>
      </c>
      <c r="B49" s="94" t="s">
        <v>935</v>
      </c>
      <c r="C49" s="254">
        <f>'I-TI'!D383</f>
        <v>0</v>
      </c>
      <c r="D49" s="259">
        <f>'I-TI'!E383</f>
        <v>0</v>
      </c>
    </row>
    <row r="50" spans="1:4" hidden="1">
      <c r="A50" s="267">
        <v>203</v>
      </c>
      <c r="B50" s="94" t="s">
        <v>936</v>
      </c>
      <c r="C50" s="254">
        <f>'I-TI'!D384</f>
        <v>0</v>
      </c>
      <c r="D50" s="259">
        <f>'I-TI'!E384</f>
        <v>0</v>
      </c>
    </row>
    <row r="51" spans="1:4" hidden="1">
      <c r="A51" s="267">
        <v>204</v>
      </c>
      <c r="B51" s="94" t="s">
        <v>937</v>
      </c>
      <c r="C51" s="254">
        <f>'I-TI'!D385</f>
        <v>0</v>
      </c>
      <c r="D51" s="259">
        <f>'I-TI'!E385</f>
        <v>0</v>
      </c>
    </row>
    <row r="52" spans="1:4" hidden="1">
      <c r="A52" s="267">
        <v>205</v>
      </c>
      <c r="B52" s="94" t="s">
        <v>938</v>
      </c>
      <c r="C52" s="254">
        <f>'I-TI'!D386</f>
        <v>0</v>
      </c>
      <c r="D52" s="259">
        <f>'I-TI'!E386</f>
        <v>0</v>
      </c>
    </row>
    <row r="53" spans="1:4" hidden="1">
      <c r="A53" s="267">
        <v>206</v>
      </c>
      <c r="B53" s="94" t="s">
        <v>939</v>
      </c>
      <c r="C53" s="254">
        <f>'I-TI'!D387</f>
        <v>0</v>
      </c>
      <c r="D53" s="259">
        <f>'I-TI'!E387</f>
        <v>0</v>
      </c>
    </row>
    <row r="54" spans="1:4" hidden="1">
      <c r="A54" s="267">
        <v>207</v>
      </c>
      <c r="B54" s="94" t="s">
        <v>940</v>
      </c>
      <c r="C54" s="254">
        <f>'I-TI'!D388</f>
        <v>0</v>
      </c>
      <c r="D54" s="259">
        <f>'I-TI'!E388</f>
        <v>0</v>
      </c>
    </row>
    <row r="55" spans="1:4" hidden="1">
      <c r="A55" s="267">
        <v>208</v>
      </c>
      <c r="B55" s="94" t="s">
        <v>941</v>
      </c>
      <c r="C55" s="254">
        <f>'I-TI'!D389</f>
        <v>0</v>
      </c>
      <c r="D55" s="259">
        <f>'I-TI'!E389</f>
        <v>0</v>
      </c>
    </row>
    <row r="56" spans="1:4" hidden="1">
      <c r="A56" s="267">
        <v>209</v>
      </c>
      <c r="B56" s="94" t="s">
        <v>942</v>
      </c>
      <c r="C56" s="254">
        <f>'I-TI'!D390</f>
        <v>0</v>
      </c>
      <c r="D56" s="259">
        <f>'I-TI'!E390</f>
        <v>0</v>
      </c>
    </row>
    <row r="57" spans="1:4" hidden="1">
      <c r="A57" s="267">
        <v>210</v>
      </c>
      <c r="B57" s="94" t="s">
        <v>943</v>
      </c>
      <c r="C57" s="254">
        <f>'I-TI'!D391</f>
        <v>0</v>
      </c>
      <c r="D57" s="259">
        <f>'I-TI'!E391</f>
        <v>0</v>
      </c>
    </row>
    <row r="58" spans="1:4" hidden="1">
      <c r="A58" s="267">
        <v>211</v>
      </c>
      <c r="B58" s="94" t="s">
        <v>944</v>
      </c>
      <c r="C58" s="254">
        <f>'I-TI'!D392</f>
        <v>0</v>
      </c>
      <c r="D58" s="259">
        <f>'I-TI'!E392</f>
        <v>0</v>
      </c>
    </row>
    <row r="59" spans="1:4" hidden="1">
      <c r="A59" s="267">
        <v>212</v>
      </c>
      <c r="B59" s="94" t="s">
        <v>946</v>
      </c>
      <c r="C59" s="254">
        <f>'I-TI'!D393</f>
        <v>0</v>
      </c>
      <c r="D59" s="259">
        <f>'I-TI'!E393</f>
        <v>0</v>
      </c>
    </row>
    <row r="60" spans="1:4" hidden="1">
      <c r="A60" s="267">
        <v>213</v>
      </c>
      <c r="B60" s="94" t="s">
        <v>947</v>
      </c>
      <c r="C60" s="254">
        <f>'I-TI'!D394</f>
        <v>0</v>
      </c>
      <c r="D60" s="259">
        <f>'I-TI'!E394</f>
        <v>0</v>
      </c>
    </row>
    <row r="61" spans="1:4" hidden="1">
      <c r="A61" s="267">
        <v>214</v>
      </c>
      <c r="B61" s="94" t="s">
        <v>945</v>
      </c>
      <c r="C61" s="254">
        <f>'I-TI'!D395</f>
        <v>0</v>
      </c>
      <c r="D61" s="259">
        <f>'I-TI'!E395</f>
        <v>0</v>
      </c>
    </row>
    <row r="62" spans="1:4" hidden="1">
      <c r="A62" s="267">
        <v>215</v>
      </c>
      <c r="B62" s="94" t="s">
        <v>948</v>
      </c>
      <c r="C62" s="254">
        <f>'I-TI'!D396</f>
        <v>0</v>
      </c>
      <c r="D62" s="259">
        <f>'I-TI'!E396</f>
        <v>0</v>
      </c>
    </row>
    <row r="63" spans="1:4" hidden="1">
      <c r="A63" s="267">
        <v>216</v>
      </c>
      <c r="B63" s="94" t="s">
        <v>949</v>
      </c>
      <c r="C63" s="254">
        <f>'I-TI'!D397</f>
        <v>0</v>
      </c>
      <c r="D63" s="259">
        <f>'I-TI'!E397</f>
        <v>0</v>
      </c>
    </row>
    <row r="64" spans="1:4" hidden="1">
      <c r="A64" s="267">
        <v>217</v>
      </c>
      <c r="B64" s="94" t="s">
        <v>950</v>
      </c>
      <c r="C64" s="254">
        <f>'I-TI'!D398</f>
        <v>0</v>
      </c>
      <c r="D64" s="259">
        <f>'I-TI'!E398</f>
        <v>0</v>
      </c>
    </row>
    <row r="65" spans="1:4" hidden="1">
      <c r="A65" s="267">
        <v>218</v>
      </c>
      <c r="B65" s="94" t="s">
        <v>951</v>
      </c>
      <c r="C65" s="254">
        <f>'I-TI'!D399</f>
        <v>0</v>
      </c>
      <c r="D65" s="259">
        <f>'I-TI'!E399</f>
        <v>0</v>
      </c>
    </row>
    <row r="66" spans="1:4" hidden="1">
      <c r="A66" s="267">
        <v>219</v>
      </c>
      <c r="B66" s="94" t="s">
        <v>952</v>
      </c>
      <c r="C66" s="254">
        <f>'I-TI'!D400</f>
        <v>0</v>
      </c>
      <c r="D66" s="259">
        <f>'I-TI'!E400</f>
        <v>0</v>
      </c>
    </row>
    <row r="67" spans="1:4" hidden="1">
      <c r="A67" s="267">
        <v>220</v>
      </c>
      <c r="B67" s="94" t="s">
        <v>953</v>
      </c>
      <c r="C67" s="254">
        <f>'I-TI'!D401</f>
        <v>0</v>
      </c>
      <c r="D67" s="259">
        <f>'I-TI'!E401</f>
        <v>0</v>
      </c>
    </row>
    <row r="68" spans="1:4" hidden="1">
      <c r="A68" s="267">
        <v>221</v>
      </c>
      <c r="B68" s="94" t="s">
        <v>954</v>
      </c>
      <c r="C68" s="254">
        <f>'I-TI'!D402</f>
        <v>0</v>
      </c>
      <c r="D68" s="259">
        <f>'I-TI'!E402</f>
        <v>0</v>
      </c>
    </row>
    <row r="69" spans="1:4" hidden="1">
      <c r="A69" s="267">
        <v>222</v>
      </c>
      <c r="B69" s="94" t="s">
        <v>955</v>
      </c>
      <c r="C69" s="254">
        <f>'I-TI'!D403</f>
        <v>0</v>
      </c>
      <c r="D69" s="259">
        <f>'I-TI'!E403</f>
        <v>0</v>
      </c>
    </row>
    <row r="70" spans="1:4" hidden="1">
      <c r="A70" s="267">
        <v>223</v>
      </c>
      <c r="B70" s="94" t="s">
        <v>956</v>
      </c>
      <c r="C70" s="254">
        <f>'I-TI'!D404</f>
        <v>0</v>
      </c>
      <c r="D70" s="259">
        <f>'I-TI'!E404</f>
        <v>0</v>
      </c>
    </row>
    <row r="71" spans="1:4" hidden="1">
      <c r="A71" s="267">
        <v>224</v>
      </c>
      <c r="B71" s="94" t="s">
        <v>957</v>
      </c>
      <c r="C71" s="254">
        <f>'I-TI'!D405</f>
        <v>0</v>
      </c>
      <c r="D71" s="259">
        <f>'I-TI'!E405</f>
        <v>0</v>
      </c>
    </row>
    <row r="72" spans="1:4" hidden="1">
      <c r="A72" s="267">
        <v>225</v>
      </c>
      <c r="B72" s="94" t="s">
        <v>958</v>
      </c>
      <c r="C72" s="254">
        <f>'I-TI'!D406</f>
        <v>0</v>
      </c>
      <c r="D72" s="259">
        <f>'I-TI'!E406</f>
        <v>0</v>
      </c>
    </row>
    <row r="73" spans="1:4" hidden="1">
      <c r="A73" s="267">
        <v>226</v>
      </c>
      <c r="B73" s="94" t="s">
        <v>959</v>
      </c>
      <c r="C73" s="254">
        <f>'I-TI'!D407</f>
        <v>0</v>
      </c>
      <c r="D73" s="259">
        <f>'I-TI'!E407</f>
        <v>0</v>
      </c>
    </row>
    <row r="74" spans="1:4" hidden="1">
      <c r="A74" s="267">
        <v>227</v>
      </c>
      <c r="B74" s="94" t="s">
        <v>960</v>
      </c>
      <c r="C74" s="254">
        <f>'I-TI'!D408</f>
        <v>8737295</v>
      </c>
      <c r="D74" s="259">
        <f>'I-TI'!E408</f>
        <v>0</v>
      </c>
    </row>
    <row r="75" spans="1:4" hidden="1">
      <c r="A75" s="267">
        <v>228</v>
      </c>
      <c r="B75" s="94" t="s">
        <v>961</v>
      </c>
      <c r="C75" s="254">
        <f>'I-TI'!D409</f>
        <v>7326033</v>
      </c>
      <c r="D75" s="259">
        <f>'I-TI'!E409</f>
        <v>0</v>
      </c>
    </row>
    <row r="76" spans="1:4" ht="18.75" customHeight="1">
      <c r="A76" s="267">
        <v>300</v>
      </c>
      <c r="B76" s="94" t="s">
        <v>753</v>
      </c>
      <c r="C76" s="254">
        <f>'I-TI'!D410</f>
        <v>2704311</v>
      </c>
      <c r="D76" s="259">
        <f>'I-TI'!E410</f>
        <v>3.3286654087711399E-2</v>
      </c>
    </row>
    <row r="77" spans="1:4" hidden="1">
      <c r="A77" s="267">
        <v>301</v>
      </c>
      <c r="B77" s="94" t="s">
        <v>964</v>
      </c>
      <c r="C77" s="254">
        <f>'I-TI'!D411</f>
        <v>0</v>
      </c>
      <c r="D77" s="259">
        <f>'I-TI'!E411</f>
        <v>0</v>
      </c>
    </row>
    <row r="78" spans="1:4" hidden="1">
      <c r="A78" s="267">
        <v>302</v>
      </c>
      <c r="B78" s="94" t="s">
        <v>965</v>
      </c>
      <c r="C78" s="254">
        <f>'I-TI'!D412</f>
        <v>0</v>
      </c>
      <c r="D78" s="259">
        <f>'I-TI'!E412</f>
        <v>0</v>
      </c>
    </row>
    <row r="79" spans="1:4" hidden="1">
      <c r="A79" s="267">
        <v>303</v>
      </c>
      <c r="B79" s="94" t="s">
        <v>966</v>
      </c>
      <c r="C79" s="254">
        <f>'I-TI'!D413</f>
        <v>0</v>
      </c>
      <c r="D79" s="259">
        <f>'I-TI'!E413</f>
        <v>0</v>
      </c>
    </row>
    <row r="80" spans="1:4" hidden="1">
      <c r="A80" s="267">
        <v>304</v>
      </c>
      <c r="B80" s="94" t="s">
        <v>967</v>
      </c>
      <c r="C80" s="254">
        <f>'I-TI'!D414</f>
        <v>0</v>
      </c>
      <c r="D80" s="259">
        <f>'I-TI'!E414</f>
        <v>0</v>
      </c>
    </row>
    <row r="81" spans="1:4" hidden="1">
      <c r="A81" s="267">
        <v>305</v>
      </c>
      <c r="B81" s="94" t="s">
        <v>968</v>
      </c>
      <c r="C81" s="254">
        <f>'I-TI'!D415</f>
        <v>0</v>
      </c>
      <c r="D81" s="259">
        <f>'I-TI'!E415</f>
        <v>0</v>
      </c>
    </row>
    <row r="82" spans="1:4" hidden="1">
      <c r="A82" s="267">
        <v>306</v>
      </c>
      <c r="B82" s="94" t="s">
        <v>969</v>
      </c>
      <c r="C82" s="254">
        <f>'I-TI'!D416</f>
        <v>0</v>
      </c>
      <c r="D82" s="259">
        <f>'I-TI'!E416</f>
        <v>0</v>
      </c>
    </row>
    <row r="83" spans="1:4" hidden="1">
      <c r="A83" s="267">
        <v>307</v>
      </c>
      <c r="B83" s="94" t="s">
        <v>970</v>
      </c>
      <c r="C83" s="254">
        <f>'I-TI'!D417</f>
        <v>0</v>
      </c>
      <c r="D83" s="259">
        <f>'I-TI'!E417</f>
        <v>0</v>
      </c>
    </row>
    <row r="84" spans="1:4" hidden="1">
      <c r="A84" s="267">
        <v>308</v>
      </c>
      <c r="B84" s="94" t="s">
        <v>971</v>
      </c>
      <c r="C84" s="254">
        <f>'I-TI'!D418</f>
        <v>0</v>
      </c>
      <c r="D84" s="259">
        <f>'I-TI'!E418</f>
        <v>0</v>
      </c>
    </row>
    <row r="85" spans="1:4" hidden="1">
      <c r="A85" s="267">
        <v>309</v>
      </c>
      <c r="B85" s="94" t="s">
        <v>972</v>
      </c>
      <c r="C85" s="254">
        <f>'I-TI'!D419</f>
        <v>0</v>
      </c>
      <c r="D85" s="259">
        <f>'I-TI'!E419</f>
        <v>0</v>
      </c>
    </row>
    <row r="86" spans="1:4" hidden="1">
      <c r="A86" s="267">
        <v>310</v>
      </c>
      <c r="B86" s="94" t="s">
        <v>973</v>
      </c>
      <c r="C86" s="254">
        <f>'I-TI'!D420</f>
        <v>0</v>
      </c>
      <c r="D86" s="259">
        <f>'I-TI'!E420</f>
        <v>0</v>
      </c>
    </row>
    <row r="87" spans="1:4" hidden="1">
      <c r="A87" s="267">
        <v>311</v>
      </c>
      <c r="B87" s="94" t="s">
        <v>974</v>
      </c>
      <c r="C87" s="254">
        <f>'I-TI'!D421</f>
        <v>0</v>
      </c>
      <c r="D87" s="259">
        <f>'I-TI'!E421</f>
        <v>0</v>
      </c>
    </row>
    <row r="88" spans="1:4" hidden="1">
      <c r="A88" s="267">
        <v>312</v>
      </c>
      <c r="B88" s="94" t="s">
        <v>975</v>
      </c>
      <c r="C88" s="254">
        <f>'I-TI'!D422</f>
        <v>0</v>
      </c>
      <c r="D88" s="259">
        <f>'I-TI'!E422</f>
        <v>0</v>
      </c>
    </row>
    <row r="89" spans="1:4" hidden="1">
      <c r="A89" s="267">
        <v>313</v>
      </c>
      <c r="B89" s="94" t="s">
        <v>976</v>
      </c>
      <c r="C89" s="254">
        <f>'I-TI'!D423</f>
        <v>0</v>
      </c>
      <c r="D89" s="259">
        <f>'I-TI'!E423</f>
        <v>0</v>
      </c>
    </row>
    <row r="90" spans="1:4" hidden="1">
      <c r="A90" s="267">
        <v>314</v>
      </c>
      <c r="B90" s="94" t="s">
        <v>977</v>
      </c>
      <c r="C90" s="254">
        <f>'I-TI'!D424</f>
        <v>0</v>
      </c>
      <c r="D90" s="259">
        <f>'I-TI'!E424</f>
        <v>0</v>
      </c>
    </row>
    <row r="91" spans="1:4" hidden="1">
      <c r="A91" s="267">
        <v>315</v>
      </c>
      <c r="B91" s="94" t="s">
        <v>978</v>
      </c>
      <c r="C91" s="254">
        <f>'I-TI'!D425</f>
        <v>0</v>
      </c>
      <c r="D91" s="259">
        <f>'I-TI'!E425</f>
        <v>0</v>
      </c>
    </row>
    <row r="92" spans="1:4" hidden="1">
      <c r="A92" s="267">
        <v>316</v>
      </c>
      <c r="B92" s="94" t="s">
        <v>979</v>
      </c>
      <c r="C92" s="254">
        <f>'I-TI'!D426</f>
        <v>0</v>
      </c>
      <c r="D92" s="259">
        <f>'I-TI'!E426</f>
        <v>0</v>
      </c>
    </row>
    <row r="93" spans="1:4" hidden="1">
      <c r="A93" s="267">
        <v>317</v>
      </c>
      <c r="B93" s="94" t="s">
        <v>980</v>
      </c>
      <c r="C93" s="254">
        <f>'I-TI'!D427</f>
        <v>0</v>
      </c>
      <c r="D93" s="259">
        <f>'I-TI'!E427</f>
        <v>0</v>
      </c>
    </row>
    <row r="94" spans="1:4" hidden="1">
      <c r="A94" s="267">
        <v>399</v>
      </c>
      <c r="B94" s="94" t="s">
        <v>981</v>
      </c>
      <c r="C94" s="254">
        <f>'I-TI'!D428</f>
        <v>2704311</v>
      </c>
      <c r="D94" s="259">
        <f>'I-TI'!E428</f>
        <v>0</v>
      </c>
    </row>
    <row r="95" spans="1:4" ht="18.75" customHeight="1">
      <c r="A95" s="267">
        <v>400</v>
      </c>
      <c r="B95" s="94" t="s">
        <v>754</v>
      </c>
      <c r="C95" s="254">
        <f>'I-TI'!D429</f>
        <v>3466530</v>
      </c>
      <c r="D95" s="259">
        <f>'I-TI'!E429</f>
        <v>4.2668607639681305E-2</v>
      </c>
    </row>
    <row r="96" spans="1:4" hidden="1">
      <c r="A96" s="267">
        <v>401</v>
      </c>
      <c r="B96" s="94" t="s">
        <v>1155</v>
      </c>
      <c r="C96" s="254">
        <f>'I-TI'!D430</f>
        <v>0</v>
      </c>
      <c r="D96" s="259">
        <f>'I-TI'!E430</f>
        <v>0</v>
      </c>
    </row>
    <row r="97" spans="1:10" hidden="1">
      <c r="A97" s="267">
        <v>402</v>
      </c>
      <c r="B97" s="94" t="s">
        <v>1156</v>
      </c>
      <c r="C97" s="254">
        <f>'I-TI'!D431</f>
        <v>0</v>
      </c>
      <c r="D97" s="259">
        <f>'I-TI'!E431</f>
        <v>0</v>
      </c>
    </row>
    <row r="98" spans="1:10" hidden="1">
      <c r="A98" s="267">
        <v>403</v>
      </c>
      <c r="B98" s="94" t="s">
        <v>1157</v>
      </c>
      <c r="C98" s="254">
        <f>'I-TI'!D432</f>
        <v>0</v>
      </c>
      <c r="D98" s="259">
        <f>'I-TI'!E432</f>
        <v>0</v>
      </c>
    </row>
    <row r="99" spans="1:10" hidden="1">
      <c r="A99" s="267">
        <v>404</v>
      </c>
      <c r="B99" s="94" t="s">
        <v>1158</v>
      </c>
      <c r="C99" s="254">
        <f>'I-TI'!D433</f>
        <v>0</v>
      </c>
      <c r="D99" s="259">
        <f>'I-TI'!E433</f>
        <v>0</v>
      </c>
    </row>
    <row r="100" spans="1:10" hidden="1">
      <c r="A100" s="267">
        <v>405</v>
      </c>
      <c r="B100" s="94" t="s">
        <v>1159</v>
      </c>
      <c r="C100" s="254">
        <f>'I-TI'!D434</f>
        <v>0</v>
      </c>
      <c r="D100" s="259">
        <f>'I-TI'!E434</f>
        <v>0</v>
      </c>
    </row>
    <row r="101" spans="1:10" hidden="1">
      <c r="A101" s="267">
        <v>406</v>
      </c>
      <c r="B101" s="94" t="s">
        <v>1160</v>
      </c>
      <c r="C101" s="254">
        <f>'I-TI'!D435</f>
        <v>3466530</v>
      </c>
      <c r="D101" s="259">
        <f>'I-TI'!E435</f>
        <v>0</v>
      </c>
    </row>
    <row r="102" spans="1:10" hidden="1">
      <c r="A102" s="267">
        <v>407</v>
      </c>
      <c r="B102" s="94" t="s">
        <v>1161</v>
      </c>
      <c r="C102" s="254">
        <f>'I-TI'!D436</f>
        <v>0</v>
      </c>
      <c r="D102" s="259">
        <f>'I-TI'!E436</f>
        <v>0</v>
      </c>
    </row>
    <row r="103" spans="1:10" hidden="1">
      <c r="A103" s="267">
        <v>499</v>
      </c>
      <c r="B103" s="94" t="s">
        <v>1162</v>
      </c>
      <c r="C103" s="254">
        <f>'I-TI'!D437</f>
        <v>0</v>
      </c>
      <c r="D103" s="259">
        <f>'I-TI'!E437</f>
        <v>0</v>
      </c>
    </row>
    <row r="104" spans="1:10" ht="18.75" customHeight="1">
      <c r="A104" s="267">
        <v>500</v>
      </c>
      <c r="B104" s="94" t="s">
        <v>755</v>
      </c>
      <c r="C104" s="254">
        <f>'I-TI'!D438</f>
        <v>9480000</v>
      </c>
      <c r="D104" s="259">
        <f>'I-TI'!E438</f>
        <v>0.11668683104550626</v>
      </c>
    </row>
    <row r="105" spans="1:10" hidden="1">
      <c r="A105" s="267">
        <v>501</v>
      </c>
      <c r="B105" s="94" t="s">
        <v>757</v>
      </c>
      <c r="C105" s="254">
        <f>'I-TI'!F439</f>
        <v>9480000</v>
      </c>
      <c r="D105" s="259">
        <f>'I-TI'!E439</f>
        <v>0</v>
      </c>
    </row>
    <row r="106" spans="1:10" hidden="1">
      <c r="A106" s="267">
        <v>502</v>
      </c>
      <c r="B106" s="94" t="s">
        <v>756</v>
      </c>
      <c r="C106" s="254">
        <f>'I-TI'!F440</f>
        <v>0</v>
      </c>
      <c r="D106" s="259">
        <f>'I-TI'!E440</f>
        <v>0</v>
      </c>
    </row>
    <row r="107" spans="1:10" hidden="1">
      <c r="A107" s="267">
        <v>503</v>
      </c>
      <c r="B107" s="94" t="s">
        <v>758</v>
      </c>
      <c r="C107" s="254">
        <f>'I-TI'!F441</f>
        <v>0</v>
      </c>
      <c r="D107" s="259">
        <f>'I-TI'!E441</f>
        <v>0</v>
      </c>
    </row>
    <row r="108" spans="1:10" hidden="1">
      <c r="A108" s="267">
        <v>599</v>
      </c>
      <c r="B108" s="94" t="s">
        <v>986</v>
      </c>
      <c r="C108" s="254">
        <f>'I-TI'!F442</f>
        <v>0</v>
      </c>
      <c r="D108" s="259">
        <f>'I-TI'!E442</f>
        <v>0</v>
      </c>
    </row>
    <row r="109" spans="1:10" ht="18.75" customHeight="1">
      <c r="A109" s="267">
        <v>900</v>
      </c>
      <c r="B109" s="94" t="s">
        <v>759</v>
      </c>
      <c r="C109" s="254">
        <f>'I-TI'!D443</f>
        <v>2204275</v>
      </c>
      <c r="D109" s="259">
        <f>'I-TI'!E443</f>
        <v>2.7131842247134313E-2</v>
      </c>
    </row>
    <row r="110" spans="1:10" hidden="1">
      <c r="A110" s="257">
        <v>901</v>
      </c>
      <c r="B110" t="s">
        <v>982</v>
      </c>
      <c r="C110" s="147">
        <f>'I-TI'!D444</f>
        <v>0</v>
      </c>
      <c r="D110" s="259">
        <f>'I-TI'!E444</f>
        <v>0</v>
      </c>
      <c r="E110"/>
      <c r="F110"/>
      <c r="G110"/>
      <c r="H110"/>
      <c r="I110"/>
      <c r="J110"/>
    </row>
    <row r="111" spans="1:10" hidden="1">
      <c r="A111" s="257">
        <v>902</v>
      </c>
      <c r="B111" t="s">
        <v>983</v>
      </c>
      <c r="C111" s="147">
        <f>'I-TI'!D445</f>
        <v>0</v>
      </c>
      <c r="D111" s="259">
        <f>'I-TI'!E445</f>
        <v>0</v>
      </c>
      <c r="E111"/>
      <c r="F111"/>
      <c r="G111"/>
      <c r="H111"/>
      <c r="I111"/>
      <c r="J111"/>
    </row>
    <row r="112" spans="1:10" hidden="1">
      <c r="A112" s="257">
        <v>903</v>
      </c>
      <c r="B112" t="s">
        <v>984</v>
      </c>
      <c r="C112" s="147">
        <f>'I-TI'!D446</f>
        <v>0</v>
      </c>
      <c r="D112" s="259">
        <f>'I-TI'!E446</f>
        <v>0</v>
      </c>
      <c r="E112"/>
      <c r="F112"/>
      <c r="G112"/>
      <c r="H112"/>
      <c r="I112"/>
      <c r="J112"/>
    </row>
    <row r="113" spans="1:10" hidden="1">
      <c r="A113" s="257">
        <v>904</v>
      </c>
      <c r="B113" t="s">
        <v>985</v>
      </c>
      <c r="C113" s="147">
        <f>'I-TI'!D447</f>
        <v>0</v>
      </c>
      <c r="D113" s="259">
        <f>'I-TI'!E447</f>
        <v>0</v>
      </c>
      <c r="E113"/>
      <c r="F113"/>
      <c r="G113"/>
      <c r="H113"/>
      <c r="I113"/>
      <c r="J113"/>
    </row>
    <row r="114" spans="1:10" hidden="1">
      <c r="A114" s="257">
        <v>999</v>
      </c>
      <c r="B114" t="s">
        <v>752</v>
      </c>
      <c r="C114" s="147">
        <f>'I-TI'!D448</f>
        <v>2204275</v>
      </c>
      <c r="D114" s="259">
        <f>'I-TI'!E448</f>
        <v>0</v>
      </c>
      <c r="E114"/>
      <c r="F114"/>
      <c r="G114"/>
      <c r="H114"/>
      <c r="I114"/>
      <c r="J114"/>
    </row>
    <row r="115" spans="1:10">
      <c r="A115" s="275"/>
      <c r="B115" s="276" t="s">
        <v>739</v>
      </c>
      <c r="C115" s="277">
        <f>C39+C47+C76+C95+C104+C109</f>
        <v>81243101</v>
      </c>
      <c r="D115" s="278">
        <f>SUM(D39:D114)</f>
        <v>0.99999999999999989</v>
      </c>
      <c r="E115"/>
      <c r="F115"/>
      <c r="G115"/>
      <c r="H115"/>
      <c r="I115"/>
      <c r="J115"/>
    </row>
    <row r="116" spans="1:10"/>
    <row r="117" spans="1:10" hidden="1"/>
    <row r="118" spans="1:10" hidden="1"/>
  </sheetData>
  <sheetProtection password="CC49" sheet="1" objects="1" scenarios="1" selectLockedCells="1" selectUnlockedCells="1"/>
  <mergeCells count="4">
    <mergeCell ref="A1:J1"/>
    <mergeCell ref="A16:J16"/>
    <mergeCell ref="A28:J28"/>
    <mergeCell ref="A36:J36"/>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Ingreso Presupuestados 2011
Municipio: &amp;F, Jalisco</oddHeader>
  </headerFooter>
  <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A15517"/>
  </sheetPr>
  <dimension ref="A1:L103"/>
  <sheetViews>
    <sheetView topLeftCell="A1048576" workbookViewId="0">
      <selection activeCell="D3" sqref="D3"/>
    </sheetView>
  </sheetViews>
  <sheetFormatPr baseColWidth="10" defaultColWidth="0" defaultRowHeight="15" zeroHeight="1"/>
  <cols>
    <col min="1" max="1" width="0.28515625" style="263" customWidth="1"/>
    <col min="2" max="2" width="5.7109375" style="288" customWidth="1"/>
    <col min="3" max="3" width="32.85546875" style="268" customWidth="1"/>
    <col min="4" max="4" width="14.28515625" customWidth="1"/>
    <col min="5" max="5" width="13.85546875" customWidth="1"/>
    <col min="6" max="11" width="11.42578125" style="263" customWidth="1"/>
    <col min="12" max="12" width="0.28515625" style="263" customWidth="1"/>
    <col min="13" max="16384" width="11.42578125" hidden="1"/>
  </cols>
  <sheetData>
    <row r="1" spans="2:11" ht="21">
      <c r="B1" s="526" t="s">
        <v>1323</v>
      </c>
      <c r="C1" s="526"/>
      <c r="D1" s="526"/>
      <c r="E1" s="526"/>
      <c r="F1" s="526"/>
      <c r="G1" s="526"/>
      <c r="H1" s="526"/>
      <c r="I1" s="526"/>
      <c r="J1" s="526"/>
      <c r="K1" s="526"/>
    </row>
    <row r="2" spans="2:11">
      <c r="B2" s="296" t="s">
        <v>1328</v>
      </c>
      <c r="C2" s="292" t="s">
        <v>616</v>
      </c>
      <c r="D2" s="293" t="s">
        <v>1387</v>
      </c>
      <c r="E2" s="297" t="s">
        <v>1315</v>
      </c>
    </row>
    <row r="3" spans="2:11" ht="30" customHeight="1">
      <c r="B3" s="287">
        <v>1000</v>
      </c>
      <c r="C3" s="289" t="s">
        <v>0</v>
      </c>
      <c r="D3" s="254">
        <f>'E-OG'!C425</f>
        <v>30624123</v>
      </c>
      <c r="E3" s="290">
        <f>'E-OG'!D425</f>
        <v>0.37694428970651922</v>
      </c>
    </row>
    <row r="4" spans="2:11" ht="30" customHeight="1">
      <c r="B4" s="287">
        <v>2000</v>
      </c>
      <c r="C4" s="289" t="s">
        <v>35</v>
      </c>
      <c r="D4" s="254">
        <f>'E-OG'!C426</f>
        <v>10841267</v>
      </c>
      <c r="E4" s="290">
        <f>'E-OG'!D426</f>
        <v>0.13344230915065639</v>
      </c>
    </row>
    <row r="5" spans="2:11" ht="30" customHeight="1">
      <c r="B5" s="287">
        <v>3000</v>
      </c>
      <c r="C5" s="289" t="s">
        <v>92</v>
      </c>
      <c r="D5" s="254">
        <f>'E-OG'!C427</f>
        <v>9233554</v>
      </c>
      <c r="E5" s="290">
        <f>'E-OG'!D427</f>
        <v>0.11365339193539646</v>
      </c>
    </row>
    <row r="6" spans="2:11" ht="30" customHeight="1">
      <c r="B6" s="287">
        <v>4000</v>
      </c>
      <c r="C6" s="289" t="s">
        <v>154</v>
      </c>
      <c r="D6" s="254">
        <f>'E-OG'!C428</f>
        <v>3234761</v>
      </c>
      <c r="E6" s="290">
        <f>'E-OG'!D428</f>
        <v>3.9815823869155366E-2</v>
      </c>
    </row>
    <row r="7" spans="2:11" ht="30" customHeight="1">
      <c r="B7" s="287">
        <v>5000</v>
      </c>
      <c r="C7" s="289" t="s">
        <v>190</v>
      </c>
      <c r="D7" s="254">
        <f>'E-OG'!C429</f>
        <v>159913</v>
      </c>
      <c r="E7" s="290">
        <f>'E-OG'!D429</f>
        <v>1.9683271321708903E-3</v>
      </c>
    </row>
    <row r="8" spans="2:11" ht="30" customHeight="1">
      <c r="B8" s="287">
        <v>6000</v>
      </c>
      <c r="C8" s="289" t="s">
        <v>1321</v>
      </c>
      <c r="D8" s="254">
        <f>'E-OG'!C430</f>
        <v>25428144</v>
      </c>
      <c r="E8" s="290">
        <f>'E-OG'!D430</f>
        <v>0.31298834838911427</v>
      </c>
    </row>
    <row r="9" spans="2:11" ht="30" customHeight="1">
      <c r="B9" s="287">
        <v>7000</v>
      </c>
      <c r="C9" s="289" t="s">
        <v>235</v>
      </c>
      <c r="D9" s="254">
        <f>'E-OG'!C431</f>
        <v>0</v>
      </c>
      <c r="E9" s="290">
        <f>'E-OG'!D431</f>
        <v>0</v>
      </c>
    </row>
    <row r="10" spans="2:11" ht="30" customHeight="1">
      <c r="B10" s="287">
        <v>8000</v>
      </c>
      <c r="C10" s="289" t="s">
        <v>263</v>
      </c>
      <c r="D10" s="254">
        <f>'E-OG'!C432</f>
        <v>0</v>
      </c>
      <c r="E10" s="290">
        <f>'E-OG'!D432</f>
        <v>0</v>
      </c>
    </row>
    <row r="11" spans="2:11" ht="30" customHeight="1">
      <c r="B11" s="287">
        <v>9000</v>
      </c>
      <c r="C11" s="289" t="s">
        <v>318</v>
      </c>
      <c r="D11" s="254">
        <f>'E-OG'!C433</f>
        <v>1721339</v>
      </c>
      <c r="E11" s="290">
        <f>'E-OG'!D433</f>
        <v>2.1187509816987415E-2</v>
      </c>
    </row>
    <row r="12" spans="2:11">
      <c r="B12" s="295"/>
      <c r="C12" s="298" t="s">
        <v>739</v>
      </c>
      <c r="D12" s="299">
        <f>SUM(D3:D11)</f>
        <v>81243101</v>
      </c>
      <c r="E12" s="300">
        <f>SUM(E3:E11)</f>
        <v>1</v>
      </c>
    </row>
    <row r="13" spans="2:11" s="263" customFormat="1">
      <c r="B13" s="304"/>
      <c r="C13" s="305"/>
    </row>
    <row r="14" spans="2:11" s="263" customFormat="1" ht="21">
      <c r="B14" s="526" t="s">
        <v>1312</v>
      </c>
      <c r="C14" s="526"/>
      <c r="D14" s="526"/>
      <c r="E14" s="526"/>
      <c r="F14" s="526"/>
      <c r="G14" s="526"/>
      <c r="H14" s="526"/>
      <c r="I14" s="526"/>
      <c r="J14" s="526"/>
      <c r="K14" s="526"/>
    </row>
    <row r="15" spans="2:11">
      <c r="B15" s="291" t="s">
        <v>1328</v>
      </c>
      <c r="C15" s="292" t="s">
        <v>616</v>
      </c>
      <c r="D15" s="293" t="s">
        <v>1387</v>
      </c>
      <c r="E15" s="294" t="s">
        <v>1315</v>
      </c>
    </row>
    <row r="16" spans="2:11" ht="45" customHeight="1">
      <c r="B16" s="287">
        <v>100</v>
      </c>
      <c r="C16" s="289" t="s">
        <v>751</v>
      </c>
      <c r="D16" s="254">
        <f>'E-OG'!C437</f>
        <v>53715803</v>
      </c>
      <c r="E16" s="290">
        <f>'E-OG'!D437</f>
        <v>0.66246498431893652</v>
      </c>
    </row>
    <row r="17" spans="2:5" hidden="1">
      <c r="B17" s="287">
        <v>101</v>
      </c>
      <c r="C17" s="289" t="s">
        <v>886</v>
      </c>
      <c r="D17" s="94"/>
      <c r="E17" s="94"/>
    </row>
    <row r="18" spans="2:5" ht="30" hidden="1">
      <c r="B18" s="287">
        <v>102</v>
      </c>
      <c r="C18" s="289" t="s">
        <v>545</v>
      </c>
      <c r="D18" s="94"/>
      <c r="E18" s="94"/>
    </row>
    <row r="19" spans="2:5" ht="30" hidden="1">
      <c r="B19" s="287">
        <v>103</v>
      </c>
      <c r="C19" s="289" t="s">
        <v>644</v>
      </c>
      <c r="D19" s="94"/>
      <c r="E19" s="94"/>
    </row>
    <row r="20" spans="2:5" ht="30" hidden="1">
      <c r="B20" s="287">
        <v>104</v>
      </c>
      <c r="C20" s="289" t="s">
        <v>962</v>
      </c>
      <c r="D20" s="94"/>
      <c r="E20" s="94"/>
    </row>
    <row r="21" spans="2:5" ht="30" hidden="1">
      <c r="B21" s="287">
        <v>105</v>
      </c>
      <c r="C21" s="289" t="s">
        <v>963</v>
      </c>
      <c r="D21" s="94"/>
      <c r="E21" s="94"/>
    </row>
    <row r="22" spans="2:5" ht="30" hidden="1">
      <c r="B22" s="287">
        <v>106</v>
      </c>
      <c r="C22" s="289" t="s">
        <v>933</v>
      </c>
      <c r="D22" s="94"/>
      <c r="E22" s="94"/>
    </row>
    <row r="23" spans="2:5" hidden="1">
      <c r="B23" s="287">
        <v>199</v>
      </c>
      <c r="C23" s="289" t="s">
        <v>752</v>
      </c>
      <c r="D23" s="94"/>
      <c r="E23" s="94"/>
    </row>
    <row r="24" spans="2:5" ht="45" customHeight="1">
      <c r="B24" s="287">
        <v>200</v>
      </c>
      <c r="C24" s="289" t="s">
        <v>367</v>
      </c>
      <c r="D24" s="254">
        <f>'E-OG'!C445</f>
        <v>16190245</v>
      </c>
      <c r="E24" s="290">
        <f>'E-OG'!D445</f>
        <v>0.19967067047372894</v>
      </c>
    </row>
    <row r="25" spans="2:5" ht="30" hidden="1">
      <c r="B25" s="287">
        <v>201</v>
      </c>
      <c r="C25" s="289" t="s">
        <v>934</v>
      </c>
      <c r="D25" s="94"/>
      <c r="E25" s="94"/>
    </row>
    <row r="26" spans="2:5" ht="30" hidden="1">
      <c r="B26" s="287">
        <v>202</v>
      </c>
      <c r="C26" s="289" t="s">
        <v>935</v>
      </c>
      <c r="D26" s="94"/>
      <c r="E26" s="94"/>
    </row>
    <row r="27" spans="2:5" ht="30" hidden="1">
      <c r="B27" s="287">
        <v>203</v>
      </c>
      <c r="C27" s="289" t="s">
        <v>936</v>
      </c>
      <c r="D27" s="94"/>
      <c r="E27" s="94"/>
    </row>
    <row r="28" spans="2:5" ht="30" hidden="1">
      <c r="B28" s="287">
        <v>204</v>
      </c>
      <c r="C28" s="289" t="s">
        <v>937</v>
      </c>
      <c r="D28" s="94"/>
      <c r="E28" s="94"/>
    </row>
    <row r="29" spans="2:5" ht="30" hidden="1">
      <c r="B29" s="287">
        <v>205</v>
      </c>
      <c r="C29" s="289" t="s">
        <v>938</v>
      </c>
      <c r="D29" s="94"/>
      <c r="E29" s="94"/>
    </row>
    <row r="30" spans="2:5" ht="30" hidden="1">
      <c r="B30" s="287">
        <v>206</v>
      </c>
      <c r="C30" s="289" t="s">
        <v>939</v>
      </c>
      <c r="D30" s="94"/>
      <c r="E30" s="94"/>
    </row>
    <row r="31" spans="2:5" ht="30" hidden="1">
      <c r="B31" s="287">
        <v>207</v>
      </c>
      <c r="C31" s="289" t="s">
        <v>940</v>
      </c>
      <c r="D31" s="94"/>
      <c r="E31" s="94"/>
    </row>
    <row r="32" spans="2:5" ht="30" hidden="1">
      <c r="B32" s="287">
        <v>208</v>
      </c>
      <c r="C32" s="289" t="s">
        <v>941</v>
      </c>
      <c r="D32" s="94"/>
      <c r="E32" s="94"/>
    </row>
    <row r="33" spans="2:5" ht="30" hidden="1">
      <c r="B33" s="287">
        <v>209</v>
      </c>
      <c r="C33" s="289" t="s">
        <v>942</v>
      </c>
      <c r="D33" s="94"/>
      <c r="E33" s="94"/>
    </row>
    <row r="34" spans="2:5" ht="30" hidden="1">
      <c r="B34" s="287">
        <v>210</v>
      </c>
      <c r="C34" s="289" t="s">
        <v>943</v>
      </c>
      <c r="D34" s="94"/>
      <c r="E34" s="94"/>
    </row>
    <row r="35" spans="2:5" ht="30" hidden="1">
      <c r="B35" s="287">
        <v>211</v>
      </c>
      <c r="C35" s="289" t="s">
        <v>944</v>
      </c>
      <c r="D35" s="94"/>
      <c r="E35" s="94"/>
    </row>
    <row r="36" spans="2:5" ht="30" hidden="1">
      <c r="B36" s="287">
        <v>212</v>
      </c>
      <c r="C36" s="289" t="s">
        <v>946</v>
      </c>
      <c r="D36" s="94"/>
      <c r="E36" s="94"/>
    </row>
    <row r="37" spans="2:5" ht="30" hidden="1">
      <c r="B37" s="287">
        <v>213</v>
      </c>
      <c r="C37" s="289" t="s">
        <v>947</v>
      </c>
      <c r="D37" s="94"/>
      <c r="E37" s="94"/>
    </row>
    <row r="38" spans="2:5" ht="30" hidden="1">
      <c r="B38" s="287">
        <v>214</v>
      </c>
      <c r="C38" s="289" t="s">
        <v>945</v>
      </c>
      <c r="D38" s="94"/>
      <c r="E38" s="94"/>
    </row>
    <row r="39" spans="2:5" ht="30" hidden="1">
      <c r="B39" s="287">
        <v>215</v>
      </c>
      <c r="C39" s="289" t="s">
        <v>948</v>
      </c>
      <c r="D39" s="94"/>
      <c r="E39" s="94"/>
    </row>
    <row r="40" spans="2:5" ht="30" hidden="1">
      <c r="B40" s="287">
        <v>216</v>
      </c>
      <c r="C40" s="289" t="s">
        <v>949</v>
      </c>
      <c r="D40" s="94"/>
      <c r="E40" s="94"/>
    </row>
    <row r="41" spans="2:5" ht="30" hidden="1">
      <c r="B41" s="287">
        <v>217</v>
      </c>
      <c r="C41" s="289" t="s">
        <v>950</v>
      </c>
      <c r="D41" s="94"/>
      <c r="E41" s="94"/>
    </row>
    <row r="42" spans="2:5" ht="30" hidden="1">
      <c r="B42" s="287">
        <v>218</v>
      </c>
      <c r="C42" s="289" t="s">
        <v>951</v>
      </c>
      <c r="D42" s="94"/>
      <c r="E42" s="94"/>
    </row>
    <row r="43" spans="2:5" ht="30" hidden="1">
      <c r="B43" s="287">
        <v>219</v>
      </c>
      <c r="C43" s="289" t="s">
        <v>952</v>
      </c>
      <c r="D43" s="94"/>
      <c r="E43" s="94"/>
    </row>
    <row r="44" spans="2:5" ht="30" hidden="1">
      <c r="B44" s="287">
        <v>220</v>
      </c>
      <c r="C44" s="289" t="s">
        <v>953</v>
      </c>
      <c r="D44" s="94"/>
      <c r="E44" s="94"/>
    </row>
    <row r="45" spans="2:5" ht="30" hidden="1">
      <c r="B45" s="287">
        <v>221</v>
      </c>
      <c r="C45" s="289" t="s">
        <v>954</v>
      </c>
      <c r="D45" s="94"/>
      <c r="E45" s="94"/>
    </row>
    <row r="46" spans="2:5" ht="30" hidden="1">
      <c r="B46" s="287">
        <v>222</v>
      </c>
      <c r="C46" s="289" t="s">
        <v>955</v>
      </c>
      <c r="D46" s="94"/>
      <c r="E46" s="94"/>
    </row>
    <row r="47" spans="2:5" ht="30" hidden="1">
      <c r="B47" s="287">
        <v>223</v>
      </c>
      <c r="C47" s="289" t="s">
        <v>956</v>
      </c>
      <c r="D47" s="94"/>
      <c r="E47" s="94"/>
    </row>
    <row r="48" spans="2:5" ht="30" hidden="1">
      <c r="B48" s="287">
        <v>224</v>
      </c>
      <c r="C48" s="289" t="s">
        <v>957</v>
      </c>
      <c r="D48" s="94"/>
      <c r="E48" s="94"/>
    </row>
    <row r="49" spans="2:5" ht="30" hidden="1">
      <c r="B49" s="287">
        <v>225</v>
      </c>
      <c r="C49" s="289" t="s">
        <v>958</v>
      </c>
      <c r="D49" s="94"/>
      <c r="E49" s="94"/>
    </row>
    <row r="50" spans="2:5" ht="30" hidden="1">
      <c r="B50" s="287">
        <v>226</v>
      </c>
      <c r="C50" s="289" t="s">
        <v>959</v>
      </c>
      <c r="D50" s="94"/>
      <c r="E50" s="94"/>
    </row>
    <row r="51" spans="2:5" ht="30" hidden="1">
      <c r="B51" s="287">
        <v>227</v>
      </c>
      <c r="C51" s="289" t="s">
        <v>960</v>
      </c>
      <c r="D51" s="94"/>
      <c r="E51" s="94"/>
    </row>
    <row r="52" spans="2:5" ht="30" hidden="1">
      <c r="B52" s="287">
        <v>228</v>
      </c>
      <c r="C52" s="289" t="s">
        <v>961</v>
      </c>
      <c r="D52" s="94"/>
      <c r="E52" s="94"/>
    </row>
    <row r="53" spans="2:5" ht="45" customHeight="1">
      <c r="B53" s="287">
        <v>300</v>
      </c>
      <c r="C53" s="289" t="s">
        <v>753</v>
      </c>
      <c r="D53" s="254">
        <f>'E-OG'!C474</f>
        <v>6602973</v>
      </c>
      <c r="E53" s="290">
        <f>'E-OG'!D474</f>
        <v>8.1432989187620666E-2</v>
      </c>
    </row>
    <row r="54" spans="2:5" hidden="1">
      <c r="B54" s="287">
        <v>301</v>
      </c>
      <c r="C54" s="289" t="s">
        <v>964</v>
      </c>
      <c r="D54" s="94"/>
      <c r="E54" s="94"/>
    </row>
    <row r="55" spans="2:5" ht="30" hidden="1">
      <c r="B55" s="287">
        <v>302</v>
      </c>
      <c r="C55" s="289" t="s">
        <v>965</v>
      </c>
      <c r="D55" s="94"/>
      <c r="E55" s="94"/>
    </row>
    <row r="56" spans="2:5" hidden="1">
      <c r="B56" s="287">
        <v>303</v>
      </c>
      <c r="C56" s="289" t="s">
        <v>966</v>
      </c>
      <c r="D56" s="94"/>
      <c r="E56" s="94"/>
    </row>
    <row r="57" spans="2:5" hidden="1">
      <c r="B57" s="287">
        <v>304</v>
      </c>
      <c r="C57" s="289" t="s">
        <v>967</v>
      </c>
      <c r="D57" s="94"/>
      <c r="E57" s="94"/>
    </row>
    <row r="58" spans="2:5" hidden="1">
      <c r="B58" s="287">
        <v>305</v>
      </c>
      <c r="C58" s="289" t="s">
        <v>968</v>
      </c>
      <c r="D58" s="94"/>
      <c r="E58" s="94"/>
    </row>
    <row r="59" spans="2:5" hidden="1">
      <c r="B59" s="287">
        <v>306</v>
      </c>
      <c r="C59" s="289" t="s">
        <v>969</v>
      </c>
      <c r="D59" s="94"/>
      <c r="E59" s="94"/>
    </row>
    <row r="60" spans="2:5" hidden="1">
      <c r="B60" s="287">
        <v>307</v>
      </c>
      <c r="C60" s="289" t="s">
        <v>970</v>
      </c>
      <c r="D60" s="94"/>
      <c r="E60" s="94"/>
    </row>
    <row r="61" spans="2:5" hidden="1">
      <c r="B61" s="287">
        <v>308</v>
      </c>
      <c r="C61" s="289" t="s">
        <v>971</v>
      </c>
      <c r="D61" s="94"/>
      <c r="E61" s="94"/>
    </row>
    <row r="62" spans="2:5" hidden="1">
      <c r="B62" s="287">
        <v>309</v>
      </c>
      <c r="C62" s="289" t="s">
        <v>972</v>
      </c>
      <c r="D62" s="94"/>
      <c r="E62" s="94"/>
    </row>
    <row r="63" spans="2:5" hidden="1">
      <c r="B63" s="287">
        <v>310</v>
      </c>
      <c r="C63" s="289" t="s">
        <v>973</v>
      </c>
      <c r="D63" s="94"/>
      <c r="E63" s="94"/>
    </row>
    <row r="64" spans="2:5" hidden="1">
      <c r="B64" s="287">
        <v>311</v>
      </c>
      <c r="C64" s="289" t="s">
        <v>974</v>
      </c>
      <c r="D64" s="94"/>
      <c r="E64" s="94"/>
    </row>
    <row r="65" spans="2:5" hidden="1">
      <c r="B65" s="287">
        <v>312</v>
      </c>
      <c r="C65" s="289" t="s">
        <v>975</v>
      </c>
      <c r="D65" s="94"/>
      <c r="E65" s="94"/>
    </row>
    <row r="66" spans="2:5" hidden="1">
      <c r="B66" s="287">
        <v>313</v>
      </c>
      <c r="C66" s="289" t="s">
        <v>976</v>
      </c>
      <c r="D66" s="94"/>
      <c r="E66" s="94"/>
    </row>
    <row r="67" spans="2:5" hidden="1">
      <c r="B67" s="287">
        <v>314</v>
      </c>
      <c r="C67" s="289" t="s">
        <v>977</v>
      </c>
      <c r="D67" s="94"/>
      <c r="E67" s="94"/>
    </row>
    <row r="68" spans="2:5" hidden="1">
      <c r="B68" s="287">
        <v>315</v>
      </c>
      <c r="C68" s="289" t="s">
        <v>978</v>
      </c>
      <c r="D68" s="94"/>
      <c r="E68" s="94"/>
    </row>
    <row r="69" spans="2:5" hidden="1">
      <c r="B69" s="287">
        <v>316</v>
      </c>
      <c r="C69" s="289" t="s">
        <v>979</v>
      </c>
      <c r="D69" s="94"/>
      <c r="E69" s="94"/>
    </row>
    <row r="70" spans="2:5" hidden="1">
      <c r="B70" s="287">
        <v>317</v>
      </c>
      <c r="C70" s="289" t="s">
        <v>980</v>
      </c>
      <c r="D70" s="94"/>
      <c r="E70" s="94"/>
    </row>
    <row r="71" spans="2:5" hidden="1">
      <c r="B71" s="287">
        <v>399</v>
      </c>
      <c r="C71" s="289" t="s">
        <v>981</v>
      </c>
      <c r="D71" s="94"/>
      <c r="E71" s="94"/>
    </row>
    <row r="72" spans="2:5" ht="45" customHeight="1">
      <c r="B72" s="287">
        <v>400</v>
      </c>
      <c r="C72" s="289" t="s">
        <v>754</v>
      </c>
      <c r="D72" s="254">
        <f>'E-OG'!C493</f>
        <v>4575722</v>
      </c>
      <c r="E72" s="290">
        <f>'E-OG'!D493</f>
        <v>5.6431356019713844E-2</v>
      </c>
    </row>
    <row r="73" spans="2:5" hidden="1">
      <c r="B73" s="287">
        <v>401</v>
      </c>
      <c r="C73" s="289" t="s">
        <v>1155</v>
      </c>
      <c r="D73" s="94"/>
      <c r="E73" s="94"/>
    </row>
    <row r="74" spans="2:5" ht="30" hidden="1">
      <c r="B74" s="287">
        <v>402</v>
      </c>
      <c r="C74" s="289" t="s">
        <v>1156</v>
      </c>
      <c r="D74" s="94"/>
      <c r="E74" s="94"/>
    </row>
    <row r="75" spans="2:5" hidden="1">
      <c r="B75" s="287">
        <v>403</v>
      </c>
      <c r="C75" s="289" t="s">
        <v>1157</v>
      </c>
      <c r="D75" s="94"/>
      <c r="E75" s="94"/>
    </row>
    <row r="76" spans="2:5" ht="30" hidden="1">
      <c r="B76" s="287">
        <v>404</v>
      </c>
      <c r="C76" s="289" t="s">
        <v>1158</v>
      </c>
      <c r="D76" s="94"/>
      <c r="E76" s="94"/>
    </row>
    <row r="77" spans="2:5" ht="30" hidden="1">
      <c r="B77" s="287">
        <v>405</v>
      </c>
      <c r="C77" s="289" t="s">
        <v>1159</v>
      </c>
      <c r="D77" s="94"/>
      <c r="E77" s="94"/>
    </row>
    <row r="78" spans="2:5" hidden="1">
      <c r="B78" s="287">
        <v>406</v>
      </c>
      <c r="C78" s="289" t="s">
        <v>1160</v>
      </c>
      <c r="D78" s="94"/>
      <c r="E78" s="94"/>
    </row>
    <row r="79" spans="2:5" hidden="1">
      <c r="B79" s="287">
        <v>407</v>
      </c>
      <c r="C79" s="289" t="s">
        <v>1161</v>
      </c>
      <c r="D79" s="94"/>
      <c r="E79" s="94"/>
    </row>
    <row r="80" spans="2:5" hidden="1">
      <c r="B80" s="287">
        <v>499</v>
      </c>
      <c r="C80" s="289" t="s">
        <v>1162</v>
      </c>
      <c r="D80" s="94"/>
      <c r="E80" s="94"/>
    </row>
    <row r="81" spans="2:11" ht="45" customHeight="1">
      <c r="B81" s="287">
        <v>500</v>
      </c>
      <c r="C81" s="289" t="s">
        <v>755</v>
      </c>
      <c r="D81" s="254">
        <f>'E-OG'!C502</f>
        <v>0</v>
      </c>
      <c r="E81" s="290">
        <f>'E-OG'!D493</f>
        <v>5.6431356019713844E-2</v>
      </c>
    </row>
    <row r="82" spans="2:11" hidden="1">
      <c r="B82" s="287">
        <v>501</v>
      </c>
      <c r="C82" s="289" t="s">
        <v>757</v>
      </c>
      <c r="D82" s="94"/>
      <c r="E82" s="94"/>
    </row>
    <row r="83" spans="2:11" hidden="1">
      <c r="B83" s="287">
        <v>502</v>
      </c>
      <c r="C83" s="289" t="s">
        <v>756</v>
      </c>
      <c r="D83" s="94"/>
      <c r="E83" s="94"/>
    </row>
    <row r="84" spans="2:11" hidden="1">
      <c r="B84" s="287">
        <v>503</v>
      </c>
      <c r="C84" s="289" t="s">
        <v>758</v>
      </c>
      <c r="D84" s="94"/>
      <c r="E84" s="94"/>
    </row>
    <row r="85" spans="2:11" hidden="1">
      <c r="B85" s="287">
        <v>599</v>
      </c>
      <c r="C85" s="289" t="s">
        <v>986</v>
      </c>
      <c r="D85" s="94"/>
      <c r="E85" s="94"/>
    </row>
    <row r="86" spans="2:11" ht="45" customHeight="1">
      <c r="B86" s="287">
        <v>900</v>
      </c>
      <c r="C86" s="289" t="s">
        <v>759</v>
      </c>
      <c r="D86" s="254">
        <f>'E-OG'!C507</f>
        <v>0</v>
      </c>
      <c r="E86" s="290">
        <f>'E-OG'!D507</f>
        <v>0</v>
      </c>
    </row>
    <row r="87" spans="2:11" hidden="1">
      <c r="B87" s="287">
        <v>901</v>
      </c>
      <c r="C87" s="289" t="s">
        <v>982</v>
      </c>
    </row>
    <row r="88" spans="2:11" ht="30" hidden="1">
      <c r="B88" s="287">
        <v>902</v>
      </c>
      <c r="C88" s="289" t="s">
        <v>983</v>
      </c>
    </row>
    <row r="89" spans="2:11" ht="30" hidden="1">
      <c r="B89" s="287">
        <v>903</v>
      </c>
      <c r="C89" s="289" t="s">
        <v>984</v>
      </c>
    </row>
    <row r="90" spans="2:11" hidden="1">
      <c r="B90" s="287">
        <v>904</v>
      </c>
      <c r="C90" s="289" t="s">
        <v>985</v>
      </c>
    </row>
    <row r="91" spans="2:11" hidden="1">
      <c r="B91" s="287">
        <v>999</v>
      </c>
      <c r="C91" s="289" t="s">
        <v>752</v>
      </c>
    </row>
    <row r="92" spans="2:11">
      <c r="B92" s="295"/>
      <c r="C92" s="298" t="s">
        <v>739</v>
      </c>
      <c r="D92" s="299">
        <f>SUM(D16:D86)</f>
        <v>81084743</v>
      </c>
      <c r="E92" s="300">
        <f>SUM(E16:E86)</f>
        <v>1.0564313560197138</v>
      </c>
    </row>
    <row r="93" spans="2:11" s="263" customFormat="1">
      <c r="B93" s="304"/>
      <c r="C93" s="306"/>
      <c r="D93" s="307"/>
      <c r="E93" s="308"/>
    </row>
    <row r="94" spans="2:11" s="263" customFormat="1" ht="21">
      <c r="B94" s="526" t="s">
        <v>1324</v>
      </c>
      <c r="C94" s="526"/>
      <c r="D94" s="526"/>
      <c r="E94" s="526"/>
      <c r="F94" s="526"/>
      <c r="G94" s="526"/>
      <c r="H94" s="526"/>
      <c r="I94" s="526"/>
      <c r="J94" s="526"/>
      <c r="K94" s="526"/>
    </row>
    <row r="95" spans="2:11">
      <c r="B95" s="291" t="s">
        <v>1328</v>
      </c>
      <c r="C95" s="292" t="s">
        <v>616</v>
      </c>
      <c r="D95" s="293" t="s">
        <v>1387</v>
      </c>
      <c r="E95" s="294" t="s">
        <v>1315</v>
      </c>
    </row>
    <row r="96" spans="2:11" ht="75" customHeight="1">
      <c r="B96" s="287">
        <v>1</v>
      </c>
      <c r="C96" s="289" t="s">
        <v>1325</v>
      </c>
      <c r="D96" s="254">
        <f>'E-OG'!C515</f>
        <v>53933705</v>
      </c>
      <c r="E96" s="290">
        <f>'E-OG'!D515</f>
        <v>0.66385581466172738</v>
      </c>
    </row>
    <row r="97" spans="2:5" ht="75" customHeight="1">
      <c r="B97" s="287">
        <v>2</v>
      </c>
      <c r="C97" s="289" t="s">
        <v>1326</v>
      </c>
      <c r="D97" s="254">
        <f>'E-OG'!C516</f>
        <v>25588057</v>
      </c>
      <c r="E97" s="290">
        <f>'E-OG'!D516</f>
        <v>0.3149566755212852</v>
      </c>
    </row>
    <row r="98" spans="2:5" ht="75" customHeight="1">
      <c r="B98" s="287">
        <v>3</v>
      </c>
      <c r="C98" s="289" t="s">
        <v>1327</v>
      </c>
      <c r="D98" s="254">
        <f>'E-OG'!C517</f>
        <v>1721339</v>
      </c>
      <c r="E98" s="290">
        <f>'E-OG'!D517</f>
        <v>2.1187509816987415E-2</v>
      </c>
    </row>
    <row r="99" spans="2:5">
      <c r="B99" s="301"/>
      <c r="C99" s="298" t="s">
        <v>739</v>
      </c>
      <c r="D99" s="302">
        <f>SUM(D96:D98)</f>
        <v>81243101</v>
      </c>
      <c r="E99" s="303">
        <f>SUM(E96:E98)</f>
        <v>1</v>
      </c>
    </row>
    <row r="100" spans="2:5" s="263" customFormat="1">
      <c r="B100" s="309"/>
      <c r="C100" s="310"/>
    </row>
    <row r="101" spans="2:5" hidden="1"/>
    <row r="102" spans="2:5" hidden="1"/>
    <row r="103" spans="2:5" hidden="1"/>
  </sheetData>
  <sheetProtection password="CC49" sheet="1" objects="1" scenarios="1" selectLockedCells="1" selectUnlockedCells="1"/>
  <mergeCells count="3">
    <mergeCell ref="B1:K1"/>
    <mergeCell ref="B14:K14"/>
    <mergeCell ref="B94:K94"/>
  </mergeCells>
  <printOptions horizontalCentered="1"/>
  <pageMargins left="0.39370078740157483" right="0.39370078740157483" top="1.1417322834645669" bottom="0.74803149606299213" header="0.51181102362204722" footer="0.51181102362204722"/>
  <pageSetup scale="70" orientation="portrait" r:id="rId1"/>
  <headerFooter>
    <oddHeader>&amp;L&amp;"-,Negrita"&amp;20Informe a los Egresos Presupuestados 2011
Municipio: &amp;F, Jalisco</oddHead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FF00"/>
  </sheetPr>
  <dimension ref="A1:WVN47"/>
  <sheetViews>
    <sheetView topLeftCell="A10" workbookViewId="0">
      <selection activeCell="C26" sqref="C26"/>
    </sheetView>
  </sheetViews>
  <sheetFormatPr baseColWidth="10" defaultColWidth="0" defaultRowHeight="0" customHeight="1" zeroHeight="1"/>
  <cols>
    <col min="1" max="1" width="1.7109375" style="330" customWidth="1"/>
    <col min="2" max="2" width="57.140625" style="330" customWidth="1"/>
    <col min="3" max="3" width="22.85546875" style="346" customWidth="1"/>
    <col min="4" max="4" width="0" style="381" hidden="1"/>
    <col min="5" max="5" width="22.85546875" style="346" customWidth="1"/>
    <col min="6" max="6" width="13.7109375" style="380" customWidth="1"/>
    <col min="7" max="9" width="0" style="330" hidden="1"/>
    <col min="10" max="253" width="11.42578125" style="330" hidden="1"/>
    <col min="254" max="254" width="1.7109375" style="330" customWidth="1"/>
    <col min="255" max="255" width="50.28515625" style="330" hidden="1" customWidth="1"/>
    <col min="256" max="256" width="16.7109375" style="330" hidden="1" customWidth="1"/>
    <col min="257" max="257" width="14.7109375" style="330" hidden="1" customWidth="1"/>
    <col min="258" max="258" width="16.7109375" style="330" hidden="1" customWidth="1"/>
    <col min="259" max="259" width="14.85546875" style="330" hidden="1" customWidth="1"/>
    <col min="260" max="260" width="16.7109375" style="330" hidden="1" customWidth="1"/>
    <col min="261" max="261" width="14.85546875" style="330" hidden="1" customWidth="1"/>
    <col min="262" max="262" width="1.7109375" style="330" hidden="1" customWidth="1"/>
    <col min="263" max="509" width="11.42578125" style="330" hidden="1"/>
    <col min="510" max="510" width="1.7109375" style="330" hidden="1" customWidth="1"/>
    <col min="511" max="511" width="50.28515625" style="330" hidden="1" customWidth="1"/>
    <col min="512" max="512" width="16.7109375" style="330" hidden="1" customWidth="1"/>
    <col min="513" max="513" width="14.7109375" style="330" hidden="1" customWidth="1"/>
    <col min="514" max="514" width="16.7109375" style="330" hidden="1" customWidth="1"/>
    <col min="515" max="515" width="14.85546875" style="330" hidden="1" customWidth="1"/>
    <col min="516" max="516" width="16.7109375" style="330" hidden="1" customWidth="1"/>
    <col min="517" max="517" width="14.85546875" style="330" hidden="1" customWidth="1"/>
    <col min="518" max="518" width="1.7109375" style="330" hidden="1" customWidth="1"/>
    <col min="519" max="765" width="11.42578125" style="330" hidden="1"/>
    <col min="766" max="766" width="1.7109375" style="330" hidden="1" customWidth="1"/>
    <col min="767" max="767" width="50.28515625" style="330" hidden="1" customWidth="1"/>
    <col min="768" max="768" width="16.7109375" style="330" hidden="1" customWidth="1"/>
    <col min="769" max="769" width="14.7109375" style="330" hidden="1" customWidth="1"/>
    <col min="770" max="770" width="16.7109375" style="330" hidden="1" customWidth="1"/>
    <col min="771" max="771" width="14.85546875" style="330" hidden="1" customWidth="1"/>
    <col min="772" max="772" width="16.7109375" style="330" hidden="1" customWidth="1"/>
    <col min="773" max="773" width="14.85546875" style="330" hidden="1" customWidth="1"/>
    <col min="774" max="774" width="1.7109375" style="330" hidden="1" customWidth="1"/>
    <col min="775" max="1021" width="11.42578125" style="330" hidden="1"/>
    <col min="1022" max="1022" width="1.7109375" style="330" hidden="1" customWidth="1"/>
    <col min="1023" max="1023" width="50.28515625" style="330" hidden="1" customWidth="1"/>
    <col min="1024" max="1024" width="16.7109375" style="330" hidden="1" customWidth="1"/>
    <col min="1025" max="1025" width="14.7109375" style="330" hidden="1" customWidth="1"/>
    <col min="1026" max="1026" width="16.7109375" style="330" hidden="1" customWidth="1"/>
    <col min="1027" max="1027" width="14.85546875" style="330" hidden="1" customWidth="1"/>
    <col min="1028" max="1028" width="16.7109375" style="330" hidden="1" customWidth="1"/>
    <col min="1029" max="1029" width="14.85546875" style="330" hidden="1" customWidth="1"/>
    <col min="1030" max="1030" width="1.7109375" style="330" hidden="1" customWidth="1"/>
    <col min="1031" max="1277" width="11.42578125" style="330" hidden="1"/>
    <col min="1278" max="1278" width="1.7109375" style="330" hidden="1" customWidth="1"/>
    <col min="1279" max="1279" width="50.28515625" style="330" hidden="1" customWidth="1"/>
    <col min="1280" max="1280" width="16.7109375" style="330" hidden="1" customWidth="1"/>
    <col min="1281" max="1281" width="14.7109375" style="330" hidden="1" customWidth="1"/>
    <col min="1282" max="1282" width="16.7109375" style="330" hidden="1" customWidth="1"/>
    <col min="1283" max="1283" width="14.85546875" style="330" hidden="1" customWidth="1"/>
    <col min="1284" max="1284" width="16.7109375" style="330" hidden="1" customWidth="1"/>
    <col min="1285" max="1285" width="14.85546875" style="330" hidden="1" customWidth="1"/>
    <col min="1286" max="1286" width="1.7109375" style="330" hidden="1" customWidth="1"/>
    <col min="1287" max="1533" width="11.42578125" style="330" hidden="1"/>
    <col min="1534" max="1534" width="1.7109375" style="330" hidden="1" customWidth="1"/>
    <col min="1535" max="1535" width="50.28515625" style="330" hidden="1" customWidth="1"/>
    <col min="1536" max="1536" width="16.7109375" style="330" hidden="1" customWidth="1"/>
    <col min="1537" max="1537" width="14.7109375" style="330" hidden="1" customWidth="1"/>
    <col min="1538" max="1538" width="16.7109375" style="330" hidden="1" customWidth="1"/>
    <col min="1539" max="1539" width="14.85546875" style="330" hidden="1" customWidth="1"/>
    <col min="1540" max="1540" width="16.7109375" style="330" hidden="1" customWidth="1"/>
    <col min="1541" max="1541" width="14.85546875" style="330" hidden="1" customWidth="1"/>
    <col min="1542" max="1542" width="1.7109375" style="330" hidden="1" customWidth="1"/>
    <col min="1543" max="1789" width="11.42578125" style="330" hidden="1"/>
    <col min="1790" max="1790" width="1.7109375" style="330" hidden="1" customWidth="1"/>
    <col min="1791" max="1791" width="50.28515625" style="330" hidden="1" customWidth="1"/>
    <col min="1792" max="1792" width="16.7109375" style="330" hidden="1" customWidth="1"/>
    <col min="1793" max="1793" width="14.7109375" style="330" hidden="1" customWidth="1"/>
    <col min="1794" max="1794" width="16.7109375" style="330" hidden="1" customWidth="1"/>
    <col min="1795" max="1795" width="14.85546875" style="330" hidden="1" customWidth="1"/>
    <col min="1796" max="1796" width="16.7109375" style="330" hidden="1" customWidth="1"/>
    <col min="1797" max="1797" width="14.85546875" style="330" hidden="1" customWidth="1"/>
    <col min="1798" max="1798" width="1.7109375" style="330" hidden="1" customWidth="1"/>
    <col min="1799" max="2045" width="11.42578125" style="330" hidden="1"/>
    <col min="2046" max="2046" width="1.7109375" style="330" hidden="1" customWidth="1"/>
    <col min="2047" max="2047" width="50.28515625" style="330" hidden="1" customWidth="1"/>
    <col min="2048" max="2048" width="16.7109375" style="330" hidden="1" customWidth="1"/>
    <col min="2049" max="2049" width="14.7109375" style="330" hidden="1" customWidth="1"/>
    <col min="2050" max="2050" width="16.7109375" style="330" hidden="1" customWidth="1"/>
    <col min="2051" max="2051" width="14.85546875" style="330" hidden="1" customWidth="1"/>
    <col min="2052" max="2052" width="16.7109375" style="330" hidden="1" customWidth="1"/>
    <col min="2053" max="2053" width="14.85546875" style="330" hidden="1" customWidth="1"/>
    <col min="2054" max="2054" width="1.7109375" style="330" hidden="1" customWidth="1"/>
    <col min="2055" max="2301" width="11.42578125" style="330" hidden="1"/>
    <col min="2302" max="2302" width="1.7109375" style="330" hidden="1" customWidth="1"/>
    <col min="2303" max="2303" width="50.28515625" style="330" hidden="1" customWidth="1"/>
    <col min="2304" max="2304" width="16.7109375" style="330" hidden="1" customWidth="1"/>
    <col min="2305" max="2305" width="14.7109375" style="330" hidden="1" customWidth="1"/>
    <col min="2306" max="2306" width="16.7109375" style="330" hidden="1" customWidth="1"/>
    <col min="2307" max="2307" width="14.85546875" style="330" hidden="1" customWidth="1"/>
    <col min="2308" max="2308" width="16.7109375" style="330" hidden="1" customWidth="1"/>
    <col min="2309" max="2309" width="14.85546875" style="330" hidden="1" customWidth="1"/>
    <col min="2310" max="2310" width="1.7109375" style="330" hidden="1" customWidth="1"/>
    <col min="2311" max="2557" width="11.42578125" style="330" hidden="1"/>
    <col min="2558" max="2558" width="1.7109375" style="330" hidden="1" customWidth="1"/>
    <col min="2559" max="2559" width="50.28515625" style="330" hidden="1" customWidth="1"/>
    <col min="2560" max="2560" width="16.7109375" style="330" hidden="1" customWidth="1"/>
    <col min="2561" max="2561" width="14.7109375" style="330" hidden="1" customWidth="1"/>
    <col min="2562" max="2562" width="16.7109375" style="330" hidden="1" customWidth="1"/>
    <col min="2563" max="2563" width="14.85546875" style="330" hidden="1" customWidth="1"/>
    <col min="2564" max="2564" width="16.7109375" style="330" hidden="1" customWidth="1"/>
    <col min="2565" max="2565" width="14.85546875" style="330" hidden="1" customWidth="1"/>
    <col min="2566" max="2566" width="1.7109375" style="330" hidden="1" customWidth="1"/>
    <col min="2567" max="2813" width="11.42578125" style="330" hidden="1"/>
    <col min="2814" max="2814" width="1.7109375" style="330" hidden="1" customWidth="1"/>
    <col min="2815" max="2815" width="50.28515625" style="330" hidden="1" customWidth="1"/>
    <col min="2816" max="2816" width="16.7109375" style="330" hidden="1" customWidth="1"/>
    <col min="2817" max="2817" width="14.7109375" style="330" hidden="1" customWidth="1"/>
    <col min="2818" max="2818" width="16.7109375" style="330" hidden="1" customWidth="1"/>
    <col min="2819" max="2819" width="14.85546875" style="330" hidden="1" customWidth="1"/>
    <col min="2820" max="2820" width="16.7109375" style="330" hidden="1" customWidth="1"/>
    <col min="2821" max="2821" width="14.85546875" style="330" hidden="1" customWidth="1"/>
    <col min="2822" max="2822" width="1.7109375" style="330" hidden="1" customWidth="1"/>
    <col min="2823" max="3069" width="11.42578125" style="330" hidden="1"/>
    <col min="3070" max="3070" width="1.7109375" style="330" hidden="1" customWidth="1"/>
    <col min="3071" max="3071" width="50.28515625" style="330" hidden="1" customWidth="1"/>
    <col min="3072" max="3072" width="16.7109375" style="330" hidden="1" customWidth="1"/>
    <col min="3073" max="3073" width="14.7109375" style="330" hidden="1" customWidth="1"/>
    <col min="3074" max="3074" width="16.7109375" style="330" hidden="1" customWidth="1"/>
    <col min="3075" max="3075" width="14.85546875" style="330" hidden="1" customWidth="1"/>
    <col min="3076" max="3076" width="16.7109375" style="330" hidden="1" customWidth="1"/>
    <col min="3077" max="3077" width="14.85546875" style="330" hidden="1" customWidth="1"/>
    <col min="3078" max="3078" width="1.7109375" style="330" hidden="1" customWidth="1"/>
    <col min="3079" max="3325" width="11.42578125" style="330" hidden="1"/>
    <col min="3326" max="3326" width="1.7109375" style="330" hidden="1" customWidth="1"/>
    <col min="3327" max="3327" width="50.28515625" style="330" hidden="1" customWidth="1"/>
    <col min="3328" max="3328" width="16.7109375" style="330" hidden="1" customWidth="1"/>
    <col min="3329" max="3329" width="14.7109375" style="330" hidden="1" customWidth="1"/>
    <col min="3330" max="3330" width="16.7109375" style="330" hidden="1" customWidth="1"/>
    <col min="3331" max="3331" width="14.85546875" style="330" hidden="1" customWidth="1"/>
    <col min="3332" max="3332" width="16.7109375" style="330" hidden="1" customWidth="1"/>
    <col min="3333" max="3333" width="14.85546875" style="330" hidden="1" customWidth="1"/>
    <col min="3334" max="3334" width="1.7109375" style="330" hidden="1" customWidth="1"/>
    <col min="3335" max="3581" width="11.42578125" style="330" hidden="1"/>
    <col min="3582" max="3582" width="1.7109375" style="330" hidden="1" customWidth="1"/>
    <col min="3583" max="3583" width="50.28515625" style="330" hidden="1" customWidth="1"/>
    <col min="3584" max="3584" width="16.7109375" style="330" hidden="1" customWidth="1"/>
    <col min="3585" max="3585" width="14.7109375" style="330" hidden="1" customWidth="1"/>
    <col min="3586" max="3586" width="16.7109375" style="330" hidden="1" customWidth="1"/>
    <col min="3587" max="3587" width="14.85546875" style="330" hidden="1" customWidth="1"/>
    <col min="3588" max="3588" width="16.7109375" style="330" hidden="1" customWidth="1"/>
    <col min="3589" max="3589" width="14.85546875" style="330" hidden="1" customWidth="1"/>
    <col min="3590" max="3590" width="1.7109375" style="330" hidden="1" customWidth="1"/>
    <col min="3591" max="3837" width="11.42578125" style="330" hidden="1"/>
    <col min="3838" max="3838" width="1.7109375" style="330" hidden="1" customWidth="1"/>
    <col min="3839" max="3839" width="50.28515625" style="330" hidden="1" customWidth="1"/>
    <col min="3840" max="3840" width="16.7109375" style="330" hidden="1" customWidth="1"/>
    <col min="3841" max="3841" width="14.7109375" style="330" hidden="1" customWidth="1"/>
    <col min="3842" max="3842" width="16.7109375" style="330" hidden="1" customWidth="1"/>
    <col min="3843" max="3843" width="14.85546875" style="330" hidden="1" customWidth="1"/>
    <col min="3844" max="3844" width="16.7109375" style="330" hidden="1" customWidth="1"/>
    <col min="3845" max="3845" width="14.85546875" style="330" hidden="1" customWidth="1"/>
    <col min="3846" max="3846" width="1.7109375" style="330" hidden="1" customWidth="1"/>
    <col min="3847" max="4093" width="11.42578125" style="330" hidden="1"/>
    <col min="4094" max="4094" width="1.7109375" style="330" hidden="1" customWidth="1"/>
    <col min="4095" max="4095" width="50.28515625" style="330" hidden="1" customWidth="1"/>
    <col min="4096" max="4096" width="16.7109375" style="330" hidden="1" customWidth="1"/>
    <col min="4097" max="4097" width="14.7109375" style="330" hidden="1" customWidth="1"/>
    <col min="4098" max="4098" width="16.7109375" style="330" hidden="1" customWidth="1"/>
    <col min="4099" max="4099" width="14.85546875" style="330" hidden="1" customWidth="1"/>
    <col min="4100" max="4100" width="16.7109375" style="330" hidden="1" customWidth="1"/>
    <col min="4101" max="4101" width="14.85546875" style="330" hidden="1" customWidth="1"/>
    <col min="4102" max="4102" width="1.7109375" style="330" hidden="1" customWidth="1"/>
    <col min="4103" max="4349" width="11.42578125" style="330" hidden="1"/>
    <col min="4350" max="4350" width="1.7109375" style="330" hidden="1" customWidth="1"/>
    <col min="4351" max="4351" width="50.28515625" style="330" hidden="1" customWidth="1"/>
    <col min="4352" max="4352" width="16.7109375" style="330" hidden="1" customWidth="1"/>
    <col min="4353" max="4353" width="14.7109375" style="330" hidden="1" customWidth="1"/>
    <col min="4354" max="4354" width="16.7109375" style="330" hidden="1" customWidth="1"/>
    <col min="4355" max="4355" width="14.85546875" style="330" hidden="1" customWidth="1"/>
    <col min="4356" max="4356" width="16.7109375" style="330" hidden="1" customWidth="1"/>
    <col min="4357" max="4357" width="14.85546875" style="330" hidden="1" customWidth="1"/>
    <col min="4358" max="4358" width="1.7109375" style="330" hidden="1" customWidth="1"/>
    <col min="4359" max="4605" width="11.42578125" style="330" hidden="1"/>
    <col min="4606" max="4606" width="1.7109375" style="330" hidden="1" customWidth="1"/>
    <col min="4607" max="4607" width="50.28515625" style="330" hidden="1" customWidth="1"/>
    <col min="4608" max="4608" width="16.7109375" style="330" hidden="1" customWidth="1"/>
    <col min="4609" max="4609" width="14.7109375" style="330" hidden="1" customWidth="1"/>
    <col min="4610" max="4610" width="16.7109375" style="330" hidden="1" customWidth="1"/>
    <col min="4611" max="4611" width="14.85546875" style="330" hidden="1" customWidth="1"/>
    <col min="4612" max="4612" width="16.7109375" style="330" hidden="1" customWidth="1"/>
    <col min="4613" max="4613" width="14.85546875" style="330" hidden="1" customWidth="1"/>
    <col min="4614" max="4614" width="1.7109375" style="330" hidden="1" customWidth="1"/>
    <col min="4615" max="4861" width="11.42578125" style="330" hidden="1"/>
    <col min="4862" max="4862" width="1.7109375" style="330" hidden="1" customWidth="1"/>
    <col min="4863" max="4863" width="50.28515625" style="330" hidden="1" customWidth="1"/>
    <col min="4864" max="4864" width="16.7109375" style="330" hidden="1" customWidth="1"/>
    <col min="4865" max="4865" width="14.7109375" style="330" hidden="1" customWidth="1"/>
    <col min="4866" max="4866" width="16.7109375" style="330" hidden="1" customWidth="1"/>
    <col min="4867" max="4867" width="14.85546875" style="330" hidden="1" customWidth="1"/>
    <col min="4868" max="4868" width="16.7109375" style="330" hidden="1" customWidth="1"/>
    <col min="4869" max="4869" width="14.85546875" style="330" hidden="1" customWidth="1"/>
    <col min="4870" max="4870" width="1.7109375" style="330" hidden="1" customWidth="1"/>
    <col min="4871" max="5117" width="11.42578125" style="330" hidden="1"/>
    <col min="5118" max="5118" width="1.7109375" style="330" hidden="1" customWidth="1"/>
    <col min="5119" max="5119" width="50.28515625" style="330" hidden="1" customWidth="1"/>
    <col min="5120" max="5120" width="16.7109375" style="330" hidden="1" customWidth="1"/>
    <col min="5121" max="5121" width="14.7109375" style="330" hidden="1" customWidth="1"/>
    <col min="5122" max="5122" width="16.7109375" style="330" hidden="1" customWidth="1"/>
    <col min="5123" max="5123" width="14.85546875" style="330" hidden="1" customWidth="1"/>
    <col min="5124" max="5124" width="16.7109375" style="330" hidden="1" customWidth="1"/>
    <col min="5125" max="5125" width="14.85546875" style="330" hidden="1" customWidth="1"/>
    <col min="5126" max="5126" width="1.7109375" style="330" hidden="1" customWidth="1"/>
    <col min="5127" max="5373" width="11.42578125" style="330" hidden="1"/>
    <col min="5374" max="5374" width="1.7109375" style="330" hidden="1" customWidth="1"/>
    <col min="5375" max="5375" width="50.28515625" style="330" hidden="1" customWidth="1"/>
    <col min="5376" max="5376" width="16.7109375" style="330" hidden="1" customWidth="1"/>
    <col min="5377" max="5377" width="14.7109375" style="330" hidden="1" customWidth="1"/>
    <col min="5378" max="5378" width="16.7109375" style="330" hidden="1" customWidth="1"/>
    <col min="5379" max="5379" width="14.85546875" style="330" hidden="1" customWidth="1"/>
    <col min="5380" max="5380" width="16.7109375" style="330" hidden="1" customWidth="1"/>
    <col min="5381" max="5381" width="14.85546875" style="330" hidden="1" customWidth="1"/>
    <col min="5382" max="5382" width="1.7109375" style="330" hidden="1" customWidth="1"/>
    <col min="5383" max="5629" width="11.42578125" style="330" hidden="1"/>
    <col min="5630" max="5630" width="1.7109375" style="330" hidden="1" customWidth="1"/>
    <col min="5631" max="5631" width="50.28515625" style="330" hidden="1" customWidth="1"/>
    <col min="5632" max="5632" width="16.7109375" style="330" hidden="1" customWidth="1"/>
    <col min="5633" max="5633" width="14.7109375" style="330" hidden="1" customWidth="1"/>
    <col min="5634" max="5634" width="16.7109375" style="330" hidden="1" customWidth="1"/>
    <col min="5635" max="5635" width="14.85546875" style="330" hidden="1" customWidth="1"/>
    <col min="5636" max="5636" width="16.7109375" style="330" hidden="1" customWidth="1"/>
    <col min="5637" max="5637" width="14.85546875" style="330" hidden="1" customWidth="1"/>
    <col min="5638" max="5638" width="1.7109375" style="330" hidden="1" customWidth="1"/>
    <col min="5639" max="5885" width="11.42578125" style="330" hidden="1"/>
    <col min="5886" max="5886" width="1.7109375" style="330" hidden="1" customWidth="1"/>
    <col min="5887" max="5887" width="50.28515625" style="330" hidden="1" customWidth="1"/>
    <col min="5888" max="5888" width="16.7109375" style="330" hidden="1" customWidth="1"/>
    <col min="5889" max="5889" width="14.7109375" style="330" hidden="1" customWidth="1"/>
    <col min="5890" max="5890" width="16.7109375" style="330" hidden="1" customWidth="1"/>
    <col min="5891" max="5891" width="14.85546875" style="330" hidden="1" customWidth="1"/>
    <col min="5892" max="5892" width="16.7109375" style="330" hidden="1" customWidth="1"/>
    <col min="5893" max="5893" width="14.85546875" style="330" hidden="1" customWidth="1"/>
    <col min="5894" max="5894" width="1.7109375" style="330" hidden="1" customWidth="1"/>
    <col min="5895" max="6141" width="11.42578125" style="330" hidden="1"/>
    <col min="6142" max="6142" width="1.7109375" style="330" hidden="1" customWidth="1"/>
    <col min="6143" max="6143" width="50.28515625" style="330" hidden="1" customWidth="1"/>
    <col min="6144" max="6144" width="16.7109375" style="330" hidden="1" customWidth="1"/>
    <col min="6145" max="6145" width="14.7109375" style="330" hidden="1" customWidth="1"/>
    <col min="6146" max="6146" width="16.7109375" style="330" hidden="1" customWidth="1"/>
    <col min="6147" max="6147" width="14.85546875" style="330" hidden="1" customWidth="1"/>
    <col min="6148" max="6148" width="16.7109375" style="330" hidden="1" customWidth="1"/>
    <col min="6149" max="6149" width="14.85546875" style="330" hidden="1" customWidth="1"/>
    <col min="6150" max="6150" width="1.7109375" style="330" hidden="1" customWidth="1"/>
    <col min="6151" max="6397" width="11.42578125" style="330" hidden="1"/>
    <col min="6398" max="6398" width="1.7109375" style="330" hidden="1" customWidth="1"/>
    <col min="6399" max="6399" width="50.28515625" style="330" hidden="1" customWidth="1"/>
    <col min="6400" max="6400" width="16.7109375" style="330" hidden="1" customWidth="1"/>
    <col min="6401" max="6401" width="14.7109375" style="330" hidden="1" customWidth="1"/>
    <col min="6402" max="6402" width="16.7109375" style="330" hidden="1" customWidth="1"/>
    <col min="6403" max="6403" width="14.85546875" style="330" hidden="1" customWidth="1"/>
    <col min="6404" max="6404" width="16.7109375" style="330" hidden="1" customWidth="1"/>
    <col min="6405" max="6405" width="14.85546875" style="330" hidden="1" customWidth="1"/>
    <col min="6406" max="6406" width="1.7109375" style="330" hidden="1" customWidth="1"/>
    <col min="6407" max="6653" width="11.42578125" style="330" hidden="1"/>
    <col min="6654" max="6654" width="1.7109375" style="330" hidden="1" customWidth="1"/>
    <col min="6655" max="6655" width="50.28515625" style="330" hidden="1" customWidth="1"/>
    <col min="6656" max="6656" width="16.7109375" style="330" hidden="1" customWidth="1"/>
    <col min="6657" max="6657" width="14.7109375" style="330" hidden="1" customWidth="1"/>
    <col min="6658" max="6658" width="16.7109375" style="330" hidden="1" customWidth="1"/>
    <col min="6659" max="6659" width="14.85546875" style="330" hidden="1" customWidth="1"/>
    <col min="6660" max="6660" width="16.7109375" style="330" hidden="1" customWidth="1"/>
    <col min="6661" max="6661" width="14.85546875" style="330" hidden="1" customWidth="1"/>
    <col min="6662" max="6662" width="1.7109375" style="330" hidden="1" customWidth="1"/>
    <col min="6663" max="6909" width="11.42578125" style="330" hidden="1"/>
    <col min="6910" max="6910" width="1.7109375" style="330" hidden="1" customWidth="1"/>
    <col min="6911" max="6911" width="50.28515625" style="330" hidden="1" customWidth="1"/>
    <col min="6912" max="6912" width="16.7109375" style="330" hidden="1" customWidth="1"/>
    <col min="6913" max="6913" width="14.7109375" style="330" hidden="1" customWidth="1"/>
    <col min="6914" max="6914" width="16.7109375" style="330" hidden="1" customWidth="1"/>
    <col min="6915" max="6915" width="14.85546875" style="330" hidden="1" customWidth="1"/>
    <col min="6916" max="6916" width="16.7109375" style="330" hidden="1" customWidth="1"/>
    <col min="6917" max="6917" width="14.85546875" style="330" hidden="1" customWidth="1"/>
    <col min="6918" max="6918" width="1.7109375" style="330" hidden="1" customWidth="1"/>
    <col min="6919" max="7165" width="11.42578125" style="330" hidden="1"/>
    <col min="7166" max="7166" width="1.7109375" style="330" hidden="1" customWidth="1"/>
    <col min="7167" max="7167" width="50.28515625" style="330" hidden="1" customWidth="1"/>
    <col min="7168" max="7168" width="16.7109375" style="330" hidden="1" customWidth="1"/>
    <col min="7169" max="7169" width="14.7109375" style="330" hidden="1" customWidth="1"/>
    <col min="7170" max="7170" width="16.7109375" style="330" hidden="1" customWidth="1"/>
    <col min="7171" max="7171" width="14.85546875" style="330" hidden="1" customWidth="1"/>
    <col min="7172" max="7172" width="16.7109375" style="330" hidden="1" customWidth="1"/>
    <col min="7173" max="7173" width="14.85546875" style="330" hidden="1" customWidth="1"/>
    <col min="7174" max="7174" width="1.7109375" style="330" hidden="1" customWidth="1"/>
    <col min="7175" max="7421" width="11.42578125" style="330" hidden="1"/>
    <col min="7422" max="7422" width="1.7109375" style="330" hidden="1" customWidth="1"/>
    <col min="7423" max="7423" width="50.28515625" style="330" hidden="1" customWidth="1"/>
    <col min="7424" max="7424" width="16.7109375" style="330" hidden="1" customWidth="1"/>
    <col min="7425" max="7425" width="14.7109375" style="330" hidden="1" customWidth="1"/>
    <col min="7426" max="7426" width="16.7109375" style="330" hidden="1" customWidth="1"/>
    <col min="7427" max="7427" width="14.85546875" style="330" hidden="1" customWidth="1"/>
    <col min="7428" max="7428" width="16.7109375" style="330" hidden="1" customWidth="1"/>
    <col min="7429" max="7429" width="14.85546875" style="330" hidden="1" customWidth="1"/>
    <col min="7430" max="7430" width="1.7109375" style="330" hidden="1" customWidth="1"/>
    <col min="7431" max="7677" width="11.42578125" style="330" hidden="1"/>
    <col min="7678" max="7678" width="1.7109375" style="330" hidden="1" customWidth="1"/>
    <col min="7679" max="7679" width="50.28515625" style="330" hidden="1" customWidth="1"/>
    <col min="7680" max="7680" width="16.7109375" style="330" hidden="1" customWidth="1"/>
    <col min="7681" max="7681" width="14.7109375" style="330" hidden="1" customWidth="1"/>
    <col min="7682" max="7682" width="16.7109375" style="330" hidden="1" customWidth="1"/>
    <col min="7683" max="7683" width="14.85546875" style="330" hidden="1" customWidth="1"/>
    <col min="7684" max="7684" width="16.7109375" style="330" hidden="1" customWidth="1"/>
    <col min="7685" max="7685" width="14.85546875" style="330" hidden="1" customWidth="1"/>
    <col min="7686" max="7686" width="1.7109375" style="330" hidden="1" customWidth="1"/>
    <col min="7687" max="7933" width="11.42578125" style="330" hidden="1"/>
    <col min="7934" max="7934" width="1.7109375" style="330" hidden="1" customWidth="1"/>
    <col min="7935" max="7935" width="50.28515625" style="330" hidden="1" customWidth="1"/>
    <col min="7936" max="7936" width="16.7109375" style="330" hidden="1" customWidth="1"/>
    <col min="7937" max="7937" width="14.7109375" style="330" hidden="1" customWidth="1"/>
    <col min="7938" max="7938" width="16.7109375" style="330" hidden="1" customWidth="1"/>
    <col min="7939" max="7939" width="14.85546875" style="330" hidden="1" customWidth="1"/>
    <col min="7940" max="7940" width="16.7109375" style="330" hidden="1" customWidth="1"/>
    <col min="7941" max="7941" width="14.85546875" style="330" hidden="1" customWidth="1"/>
    <col min="7942" max="7942" width="1.7109375" style="330" hidden="1" customWidth="1"/>
    <col min="7943" max="8189" width="11.42578125" style="330" hidden="1"/>
    <col min="8190" max="8190" width="1.7109375" style="330" hidden="1" customWidth="1"/>
    <col min="8191" max="8191" width="50.28515625" style="330" hidden="1" customWidth="1"/>
    <col min="8192" max="8192" width="16.7109375" style="330" hidden="1" customWidth="1"/>
    <col min="8193" max="8193" width="14.7109375" style="330" hidden="1" customWidth="1"/>
    <col min="8194" max="8194" width="16.7109375" style="330" hidden="1" customWidth="1"/>
    <col min="8195" max="8195" width="14.85546875" style="330" hidden="1" customWidth="1"/>
    <col min="8196" max="8196" width="16.7109375" style="330" hidden="1" customWidth="1"/>
    <col min="8197" max="8197" width="14.85546875" style="330" hidden="1" customWidth="1"/>
    <col min="8198" max="8198" width="1.7109375" style="330" hidden="1" customWidth="1"/>
    <col min="8199" max="8445" width="11.42578125" style="330" hidden="1"/>
    <col min="8446" max="8446" width="1.7109375" style="330" hidden="1" customWidth="1"/>
    <col min="8447" max="8447" width="50.28515625" style="330" hidden="1" customWidth="1"/>
    <col min="8448" max="8448" width="16.7109375" style="330" hidden="1" customWidth="1"/>
    <col min="8449" max="8449" width="14.7109375" style="330" hidden="1" customWidth="1"/>
    <col min="8450" max="8450" width="16.7109375" style="330" hidden="1" customWidth="1"/>
    <col min="8451" max="8451" width="14.85546875" style="330" hidden="1" customWidth="1"/>
    <col min="8452" max="8452" width="16.7109375" style="330" hidden="1" customWidth="1"/>
    <col min="8453" max="8453" width="14.85546875" style="330" hidden="1" customWidth="1"/>
    <col min="8454" max="8454" width="1.7109375" style="330" hidden="1" customWidth="1"/>
    <col min="8455" max="8701" width="11.42578125" style="330" hidden="1"/>
    <col min="8702" max="8702" width="1.7109375" style="330" hidden="1" customWidth="1"/>
    <col min="8703" max="8703" width="50.28515625" style="330" hidden="1" customWidth="1"/>
    <col min="8704" max="8704" width="16.7109375" style="330" hidden="1" customWidth="1"/>
    <col min="8705" max="8705" width="14.7109375" style="330" hidden="1" customWidth="1"/>
    <col min="8706" max="8706" width="16.7109375" style="330" hidden="1" customWidth="1"/>
    <col min="8707" max="8707" width="14.85546875" style="330" hidden="1" customWidth="1"/>
    <col min="8708" max="8708" width="16.7109375" style="330" hidden="1" customWidth="1"/>
    <col min="8709" max="8709" width="14.85546875" style="330" hidden="1" customWidth="1"/>
    <col min="8710" max="8710" width="1.7109375" style="330" hidden="1" customWidth="1"/>
    <col min="8711" max="8957" width="11.42578125" style="330" hidden="1"/>
    <col min="8958" max="8958" width="1.7109375" style="330" hidden="1" customWidth="1"/>
    <col min="8959" max="8959" width="50.28515625" style="330" hidden="1" customWidth="1"/>
    <col min="8960" max="8960" width="16.7109375" style="330" hidden="1" customWidth="1"/>
    <col min="8961" max="8961" width="14.7109375" style="330" hidden="1" customWidth="1"/>
    <col min="8962" max="8962" width="16.7109375" style="330" hidden="1" customWidth="1"/>
    <col min="8963" max="8963" width="14.85546875" style="330" hidden="1" customWidth="1"/>
    <col min="8964" max="8964" width="16.7109375" style="330" hidden="1" customWidth="1"/>
    <col min="8965" max="8965" width="14.85546875" style="330" hidden="1" customWidth="1"/>
    <col min="8966" max="8966" width="1.7109375" style="330" hidden="1" customWidth="1"/>
    <col min="8967" max="9213" width="11.42578125" style="330" hidden="1"/>
    <col min="9214" max="9214" width="1.7109375" style="330" hidden="1" customWidth="1"/>
    <col min="9215" max="9215" width="50.28515625" style="330" hidden="1" customWidth="1"/>
    <col min="9216" max="9216" width="16.7109375" style="330" hidden="1" customWidth="1"/>
    <col min="9217" max="9217" width="14.7109375" style="330" hidden="1" customWidth="1"/>
    <col min="9218" max="9218" width="16.7109375" style="330" hidden="1" customWidth="1"/>
    <col min="9219" max="9219" width="14.85546875" style="330" hidden="1" customWidth="1"/>
    <col min="9220" max="9220" width="16.7109375" style="330" hidden="1" customWidth="1"/>
    <col min="9221" max="9221" width="14.85546875" style="330" hidden="1" customWidth="1"/>
    <col min="9222" max="9222" width="1.7109375" style="330" hidden="1" customWidth="1"/>
    <col min="9223" max="9469" width="11.42578125" style="330" hidden="1"/>
    <col min="9470" max="9470" width="1.7109375" style="330" hidden="1" customWidth="1"/>
    <col min="9471" max="9471" width="50.28515625" style="330" hidden="1" customWidth="1"/>
    <col min="9472" max="9472" width="16.7109375" style="330" hidden="1" customWidth="1"/>
    <col min="9473" max="9473" width="14.7109375" style="330" hidden="1" customWidth="1"/>
    <col min="9474" max="9474" width="16.7109375" style="330" hidden="1" customWidth="1"/>
    <col min="9475" max="9475" width="14.85546875" style="330" hidden="1" customWidth="1"/>
    <col min="9476" max="9476" width="16.7109375" style="330" hidden="1" customWidth="1"/>
    <col min="9477" max="9477" width="14.85546875" style="330" hidden="1" customWidth="1"/>
    <col min="9478" max="9478" width="1.7109375" style="330" hidden="1" customWidth="1"/>
    <col min="9479" max="9725" width="11.42578125" style="330" hidden="1"/>
    <col min="9726" max="9726" width="1.7109375" style="330" hidden="1" customWidth="1"/>
    <col min="9727" max="9727" width="50.28515625" style="330" hidden="1" customWidth="1"/>
    <col min="9728" max="9728" width="16.7109375" style="330" hidden="1" customWidth="1"/>
    <col min="9729" max="9729" width="14.7109375" style="330" hidden="1" customWidth="1"/>
    <col min="9730" max="9730" width="16.7109375" style="330" hidden="1" customWidth="1"/>
    <col min="9731" max="9731" width="14.85546875" style="330" hidden="1" customWidth="1"/>
    <col min="9732" max="9732" width="16.7109375" style="330" hidden="1" customWidth="1"/>
    <col min="9733" max="9733" width="14.85546875" style="330" hidden="1" customWidth="1"/>
    <col min="9734" max="9734" width="1.7109375" style="330" hidden="1" customWidth="1"/>
    <col min="9735" max="9981" width="11.42578125" style="330" hidden="1"/>
    <col min="9982" max="9982" width="1.7109375" style="330" hidden="1" customWidth="1"/>
    <col min="9983" max="9983" width="50.28515625" style="330" hidden="1" customWidth="1"/>
    <col min="9984" max="9984" width="16.7109375" style="330" hidden="1" customWidth="1"/>
    <col min="9985" max="9985" width="14.7109375" style="330" hidden="1" customWidth="1"/>
    <col min="9986" max="9986" width="16.7109375" style="330" hidden="1" customWidth="1"/>
    <col min="9987" max="9987" width="14.85546875" style="330" hidden="1" customWidth="1"/>
    <col min="9988" max="9988" width="16.7109375" style="330" hidden="1" customWidth="1"/>
    <col min="9989" max="9989" width="14.85546875" style="330" hidden="1" customWidth="1"/>
    <col min="9990" max="9990" width="1.7109375" style="330" hidden="1" customWidth="1"/>
    <col min="9991" max="10237" width="11.42578125" style="330" hidden="1"/>
    <col min="10238" max="10238" width="1.7109375" style="330" hidden="1" customWidth="1"/>
    <col min="10239" max="10239" width="50.28515625" style="330" hidden="1" customWidth="1"/>
    <col min="10240" max="10240" width="16.7109375" style="330" hidden="1" customWidth="1"/>
    <col min="10241" max="10241" width="14.7109375" style="330" hidden="1" customWidth="1"/>
    <col min="10242" max="10242" width="16.7109375" style="330" hidden="1" customWidth="1"/>
    <col min="10243" max="10243" width="14.85546875" style="330" hidden="1" customWidth="1"/>
    <col min="10244" max="10244" width="16.7109375" style="330" hidden="1" customWidth="1"/>
    <col min="10245" max="10245" width="14.85546875" style="330" hidden="1" customWidth="1"/>
    <col min="10246" max="10246" width="1.7109375" style="330" hidden="1" customWidth="1"/>
    <col min="10247" max="10493" width="11.42578125" style="330" hidden="1"/>
    <col min="10494" max="10494" width="1.7109375" style="330" hidden="1" customWidth="1"/>
    <col min="10495" max="10495" width="50.28515625" style="330" hidden="1" customWidth="1"/>
    <col min="10496" max="10496" width="16.7109375" style="330" hidden="1" customWidth="1"/>
    <col min="10497" max="10497" width="14.7109375" style="330" hidden="1" customWidth="1"/>
    <col min="10498" max="10498" width="16.7109375" style="330" hidden="1" customWidth="1"/>
    <col min="10499" max="10499" width="14.85546875" style="330" hidden="1" customWidth="1"/>
    <col min="10500" max="10500" width="16.7109375" style="330" hidden="1" customWidth="1"/>
    <col min="10501" max="10501" width="14.85546875" style="330" hidden="1" customWidth="1"/>
    <col min="10502" max="10502" width="1.7109375" style="330" hidden="1" customWidth="1"/>
    <col min="10503" max="10749" width="11.42578125" style="330" hidden="1"/>
    <col min="10750" max="10750" width="1.7109375" style="330" hidden="1" customWidth="1"/>
    <col min="10751" max="10751" width="50.28515625" style="330" hidden="1" customWidth="1"/>
    <col min="10752" max="10752" width="16.7109375" style="330" hidden="1" customWidth="1"/>
    <col min="10753" max="10753" width="14.7109375" style="330" hidden="1" customWidth="1"/>
    <col min="10754" max="10754" width="16.7109375" style="330" hidden="1" customWidth="1"/>
    <col min="10755" max="10755" width="14.85546875" style="330" hidden="1" customWidth="1"/>
    <col min="10756" max="10756" width="16.7109375" style="330" hidden="1" customWidth="1"/>
    <col min="10757" max="10757" width="14.85546875" style="330" hidden="1" customWidth="1"/>
    <col min="10758" max="10758" width="1.7109375" style="330" hidden="1" customWidth="1"/>
    <col min="10759" max="11005" width="11.42578125" style="330" hidden="1"/>
    <col min="11006" max="11006" width="1.7109375" style="330" hidden="1" customWidth="1"/>
    <col min="11007" max="11007" width="50.28515625" style="330" hidden="1" customWidth="1"/>
    <col min="11008" max="11008" width="16.7109375" style="330" hidden="1" customWidth="1"/>
    <col min="11009" max="11009" width="14.7109375" style="330" hidden="1" customWidth="1"/>
    <col min="11010" max="11010" width="16.7109375" style="330" hidden="1" customWidth="1"/>
    <col min="11011" max="11011" width="14.85546875" style="330" hidden="1" customWidth="1"/>
    <col min="11012" max="11012" width="16.7109375" style="330" hidden="1" customWidth="1"/>
    <col min="11013" max="11013" width="14.85546875" style="330" hidden="1" customWidth="1"/>
    <col min="11014" max="11014" width="1.7109375" style="330" hidden="1" customWidth="1"/>
    <col min="11015" max="11261" width="11.42578125" style="330" hidden="1"/>
    <col min="11262" max="11262" width="1.7109375" style="330" hidden="1" customWidth="1"/>
    <col min="11263" max="11263" width="50.28515625" style="330" hidden="1" customWidth="1"/>
    <col min="11264" max="11264" width="16.7109375" style="330" hidden="1" customWidth="1"/>
    <col min="11265" max="11265" width="14.7109375" style="330" hidden="1" customWidth="1"/>
    <col min="11266" max="11266" width="16.7109375" style="330" hidden="1" customWidth="1"/>
    <col min="11267" max="11267" width="14.85546875" style="330" hidden="1" customWidth="1"/>
    <col min="11268" max="11268" width="16.7109375" style="330" hidden="1" customWidth="1"/>
    <col min="11269" max="11269" width="14.85546875" style="330" hidden="1" customWidth="1"/>
    <col min="11270" max="11270" width="1.7109375" style="330" hidden="1" customWidth="1"/>
    <col min="11271" max="11517" width="11.42578125" style="330" hidden="1"/>
    <col min="11518" max="11518" width="1.7109375" style="330" hidden="1" customWidth="1"/>
    <col min="11519" max="11519" width="50.28515625" style="330" hidden="1" customWidth="1"/>
    <col min="11520" max="11520" width="16.7109375" style="330" hidden="1" customWidth="1"/>
    <col min="11521" max="11521" width="14.7109375" style="330" hidden="1" customWidth="1"/>
    <col min="11522" max="11522" width="16.7109375" style="330" hidden="1" customWidth="1"/>
    <col min="11523" max="11523" width="14.85546875" style="330" hidden="1" customWidth="1"/>
    <col min="11524" max="11524" width="16.7109375" style="330" hidden="1" customWidth="1"/>
    <col min="11525" max="11525" width="14.85546875" style="330" hidden="1" customWidth="1"/>
    <col min="11526" max="11526" width="1.7109375" style="330" hidden="1" customWidth="1"/>
    <col min="11527" max="11773" width="11.42578125" style="330" hidden="1"/>
    <col min="11774" max="11774" width="1.7109375" style="330" hidden="1" customWidth="1"/>
    <col min="11775" max="11775" width="50.28515625" style="330" hidden="1" customWidth="1"/>
    <col min="11776" max="11776" width="16.7109375" style="330" hidden="1" customWidth="1"/>
    <col min="11777" max="11777" width="14.7109375" style="330" hidden="1" customWidth="1"/>
    <col min="11778" max="11778" width="16.7109375" style="330" hidden="1" customWidth="1"/>
    <col min="11779" max="11779" width="14.85546875" style="330" hidden="1" customWidth="1"/>
    <col min="11780" max="11780" width="16.7109375" style="330" hidden="1" customWidth="1"/>
    <col min="11781" max="11781" width="14.85546875" style="330" hidden="1" customWidth="1"/>
    <col min="11782" max="11782" width="1.7109375" style="330" hidden="1" customWidth="1"/>
    <col min="11783" max="12029" width="11.42578125" style="330" hidden="1"/>
    <col min="12030" max="12030" width="1.7109375" style="330" hidden="1" customWidth="1"/>
    <col min="12031" max="12031" width="50.28515625" style="330" hidden="1" customWidth="1"/>
    <col min="12032" max="12032" width="16.7109375" style="330" hidden="1" customWidth="1"/>
    <col min="12033" max="12033" width="14.7109375" style="330" hidden="1" customWidth="1"/>
    <col min="12034" max="12034" width="16.7109375" style="330" hidden="1" customWidth="1"/>
    <col min="12035" max="12035" width="14.85546875" style="330" hidden="1" customWidth="1"/>
    <col min="12036" max="12036" width="16.7109375" style="330" hidden="1" customWidth="1"/>
    <col min="12037" max="12037" width="14.85546875" style="330" hidden="1" customWidth="1"/>
    <col min="12038" max="12038" width="1.7109375" style="330" hidden="1" customWidth="1"/>
    <col min="12039" max="12285" width="11.42578125" style="330" hidden="1"/>
    <col min="12286" max="12286" width="1.7109375" style="330" hidden="1" customWidth="1"/>
    <col min="12287" max="12287" width="50.28515625" style="330" hidden="1" customWidth="1"/>
    <col min="12288" max="12288" width="16.7109375" style="330" hidden="1" customWidth="1"/>
    <col min="12289" max="12289" width="14.7109375" style="330" hidden="1" customWidth="1"/>
    <col min="12290" max="12290" width="16.7109375" style="330" hidden="1" customWidth="1"/>
    <col min="12291" max="12291" width="14.85546875" style="330" hidden="1" customWidth="1"/>
    <col min="12292" max="12292" width="16.7109375" style="330" hidden="1" customWidth="1"/>
    <col min="12293" max="12293" width="14.85546875" style="330" hidden="1" customWidth="1"/>
    <col min="12294" max="12294" width="1.7109375" style="330" hidden="1" customWidth="1"/>
    <col min="12295" max="12541" width="11.42578125" style="330" hidden="1"/>
    <col min="12542" max="12542" width="1.7109375" style="330" hidden="1" customWidth="1"/>
    <col min="12543" max="12543" width="50.28515625" style="330" hidden="1" customWidth="1"/>
    <col min="12544" max="12544" width="16.7109375" style="330" hidden="1" customWidth="1"/>
    <col min="12545" max="12545" width="14.7109375" style="330" hidden="1" customWidth="1"/>
    <col min="12546" max="12546" width="16.7109375" style="330" hidden="1" customWidth="1"/>
    <col min="12547" max="12547" width="14.85546875" style="330" hidden="1" customWidth="1"/>
    <col min="12548" max="12548" width="16.7109375" style="330" hidden="1" customWidth="1"/>
    <col min="12549" max="12549" width="14.85546875" style="330" hidden="1" customWidth="1"/>
    <col min="12550" max="12550" width="1.7109375" style="330" hidden="1" customWidth="1"/>
    <col min="12551" max="12797" width="11.42578125" style="330" hidden="1"/>
    <col min="12798" max="12798" width="1.7109375" style="330" hidden="1" customWidth="1"/>
    <col min="12799" max="12799" width="50.28515625" style="330" hidden="1" customWidth="1"/>
    <col min="12800" max="12800" width="16.7109375" style="330" hidden="1" customWidth="1"/>
    <col min="12801" max="12801" width="14.7109375" style="330" hidden="1" customWidth="1"/>
    <col min="12802" max="12802" width="16.7109375" style="330" hidden="1" customWidth="1"/>
    <col min="12803" max="12803" width="14.85546875" style="330" hidden="1" customWidth="1"/>
    <col min="12804" max="12804" width="16.7109375" style="330" hidden="1" customWidth="1"/>
    <col min="12805" max="12805" width="14.85546875" style="330" hidden="1" customWidth="1"/>
    <col min="12806" max="12806" width="1.7109375" style="330" hidden="1" customWidth="1"/>
    <col min="12807" max="13053" width="11.42578125" style="330" hidden="1"/>
    <col min="13054" max="13054" width="1.7109375" style="330" hidden="1" customWidth="1"/>
    <col min="13055" max="13055" width="50.28515625" style="330" hidden="1" customWidth="1"/>
    <col min="13056" max="13056" width="16.7109375" style="330" hidden="1" customWidth="1"/>
    <col min="13057" max="13057" width="14.7109375" style="330" hidden="1" customWidth="1"/>
    <col min="13058" max="13058" width="16.7109375" style="330" hidden="1" customWidth="1"/>
    <col min="13059" max="13059" width="14.85546875" style="330" hidden="1" customWidth="1"/>
    <col min="13060" max="13060" width="16.7109375" style="330" hidden="1" customWidth="1"/>
    <col min="13061" max="13061" width="14.85546875" style="330" hidden="1" customWidth="1"/>
    <col min="13062" max="13062" width="1.7109375" style="330" hidden="1" customWidth="1"/>
    <col min="13063" max="13309" width="11.42578125" style="330" hidden="1"/>
    <col min="13310" max="13310" width="1.7109375" style="330" hidden="1" customWidth="1"/>
    <col min="13311" max="13311" width="50.28515625" style="330" hidden="1" customWidth="1"/>
    <col min="13312" max="13312" width="16.7109375" style="330" hidden="1" customWidth="1"/>
    <col min="13313" max="13313" width="14.7109375" style="330" hidden="1" customWidth="1"/>
    <col min="13314" max="13314" width="16.7109375" style="330" hidden="1" customWidth="1"/>
    <col min="13315" max="13315" width="14.85546875" style="330" hidden="1" customWidth="1"/>
    <col min="13316" max="13316" width="16.7109375" style="330" hidden="1" customWidth="1"/>
    <col min="13317" max="13317" width="14.85546875" style="330" hidden="1" customWidth="1"/>
    <col min="13318" max="13318" width="1.7109375" style="330" hidden="1" customWidth="1"/>
    <col min="13319" max="13565" width="11.42578125" style="330" hidden="1"/>
    <col min="13566" max="13566" width="1.7109375" style="330" hidden="1" customWidth="1"/>
    <col min="13567" max="13567" width="50.28515625" style="330" hidden="1" customWidth="1"/>
    <col min="13568" max="13568" width="16.7109375" style="330" hidden="1" customWidth="1"/>
    <col min="13569" max="13569" width="14.7109375" style="330" hidden="1" customWidth="1"/>
    <col min="13570" max="13570" width="16.7109375" style="330" hidden="1" customWidth="1"/>
    <col min="13571" max="13571" width="14.85546875" style="330" hidden="1" customWidth="1"/>
    <col min="13572" max="13572" width="16.7109375" style="330" hidden="1" customWidth="1"/>
    <col min="13573" max="13573" width="14.85546875" style="330" hidden="1" customWidth="1"/>
    <col min="13574" max="13574" width="1.7109375" style="330" hidden="1" customWidth="1"/>
    <col min="13575" max="13821" width="11.42578125" style="330" hidden="1"/>
    <col min="13822" max="13822" width="1.7109375" style="330" hidden="1" customWidth="1"/>
    <col min="13823" max="13823" width="50.28515625" style="330" hidden="1" customWidth="1"/>
    <col min="13824" max="13824" width="16.7109375" style="330" hidden="1" customWidth="1"/>
    <col min="13825" max="13825" width="14.7109375" style="330" hidden="1" customWidth="1"/>
    <col min="13826" max="13826" width="16.7109375" style="330" hidden="1" customWidth="1"/>
    <col min="13827" max="13827" width="14.85546875" style="330" hidden="1" customWidth="1"/>
    <col min="13828" max="13828" width="16.7109375" style="330" hidden="1" customWidth="1"/>
    <col min="13829" max="13829" width="14.85546875" style="330" hidden="1" customWidth="1"/>
    <col min="13830" max="13830" width="1.7109375" style="330" hidden="1" customWidth="1"/>
    <col min="13831" max="14077" width="11.42578125" style="330" hidden="1"/>
    <col min="14078" max="14078" width="1.7109375" style="330" hidden="1" customWidth="1"/>
    <col min="14079" max="14079" width="50.28515625" style="330" hidden="1" customWidth="1"/>
    <col min="14080" max="14080" width="16.7109375" style="330" hidden="1" customWidth="1"/>
    <col min="14081" max="14081" width="14.7109375" style="330" hidden="1" customWidth="1"/>
    <col min="14082" max="14082" width="16.7109375" style="330" hidden="1" customWidth="1"/>
    <col min="14083" max="14083" width="14.85546875" style="330" hidden="1" customWidth="1"/>
    <col min="14084" max="14084" width="16.7109375" style="330" hidden="1" customWidth="1"/>
    <col min="14085" max="14085" width="14.85546875" style="330" hidden="1" customWidth="1"/>
    <col min="14086" max="14086" width="1.7109375" style="330" hidden="1" customWidth="1"/>
    <col min="14087" max="14333" width="11.42578125" style="330" hidden="1"/>
    <col min="14334" max="14334" width="1.7109375" style="330" hidden="1" customWidth="1"/>
    <col min="14335" max="14335" width="50.28515625" style="330" hidden="1" customWidth="1"/>
    <col min="14336" max="14336" width="16.7109375" style="330" hidden="1" customWidth="1"/>
    <col min="14337" max="14337" width="14.7109375" style="330" hidden="1" customWidth="1"/>
    <col min="14338" max="14338" width="16.7109375" style="330" hidden="1" customWidth="1"/>
    <col min="14339" max="14339" width="14.85546875" style="330" hidden="1" customWidth="1"/>
    <col min="14340" max="14340" width="16.7109375" style="330" hidden="1" customWidth="1"/>
    <col min="14341" max="14341" width="14.85546875" style="330" hidden="1" customWidth="1"/>
    <col min="14342" max="14342" width="1.7109375" style="330" hidden="1" customWidth="1"/>
    <col min="14343" max="14589" width="11.42578125" style="330" hidden="1"/>
    <col min="14590" max="14590" width="1.7109375" style="330" hidden="1" customWidth="1"/>
    <col min="14591" max="14591" width="50.28515625" style="330" hidden="1" customWidth="1"/>
    <col min="14592" max="14592" width="16.7109375" style="330" hidden="1" customWidth="1"/>
    <col min="14593" max="14593" width="14.7109375" style="330" hidden="1" customWidth="1"/>
    <col min="14594" max="14594" width="16.7109375" style="330" hidden="1" customWidth="1"/>
    <col min="14595" max="14595" width="14.85546875" style="330" hidden="1" customWidth="1"/>
    <col min="14596" max="14596" width="16.7109375" style="330" hidden="1" customWidth="1"/>
    <col min="14597" max="14597" width="14.85546875" style="330" hidden="1" customWidth="1"/>
    <col min="14598" max="14598" width="1.7109375" style="330" hidden="1" customWidth="1"/>
    <col min="14599" max="14845" width="11.42578125" style="330" hidden="1"/>
    <col min="14846" max="14846" width="1.7109375" style="330" hidden="1" customWidth="1"/>
    <col min="14847" max="14847" width="50.28515625" style="330" hidden="1" customWidth="1"/>
    <col min="14848" max="14848" width="16.7109375" style="330" hidden="1" customWidth="1"/>
    <col min="14849" max="14849" width="14.7109375" style="330" hidden="1" customWidth="1"/>
    <col min="14850" max="14850" width="16.7109375" style="330" hidden="1" customWidth="1"/>
    <col min="14851" max="14851" width="14.85546875" style="330" hidden="1" customWidth="1"/>
    <col min="14852" max="14852" width="16.7109375" style="330" hidden="1" customWidth="1"/>
    <col min="14853" max="14853" width="14.85546875" style="330" hidden="1" customWidth="1"/>
    <col min="14854" max="14854" width="1.7109375" style="330" hidden="1" customWidth="1"/>
    <col min="14855" max="15101" width="11.42578125" style="330" hidden="1"/>
    <col min="15102" max="15102" width="1.7109375" style="330" hidden="1" customWidth="1"/>
    <col min="15103" max="15103" width="50.28515625" style="330" hidden="1" customWidth="1"/>
    <col min="15104" max="15104" width="16.7109375" style="330" hidden="1" customWidth="1"/>
    <col min="15105" max="15105" width="14.7109375" style="330" hidden="1" customWidth="1"/>
    <col min="15106" max="15106" width="16.7109375" style="330" hidden="1" customWidth="1"/>
    <col min="15107" max="15107" width="14.85546875" style="330" hidden="1" customWidth="1"/>
    <col min="15108" max="15108" width="16.7109375" style="330" hidden="1" customWidth="1"/>
    <col min="15109" max="15109" width="14.85546875" style="330" hidden="1" customWidth="1"/>
    <col min="15110" max="15110" width="1.7109375" style="330" hidden="1" customWidth="1"/>
    <col min="15111" max="15357" width="11.42578125" style="330" hidden="1"/>
    <col min="15358" max="15358" width="1.7109375" style="330" hidden="1" customWidth="1"/>
    <col min="15359" max="15359" width="50.28515625" style="330" hidden="1" customWidth="1"/>
    <col min="15360" max="15360" width="16.7109375" style="330" hidden="1" customWidth="1"/>
    <col min="15361" max="15361" width="14.7109375" style="330" hidden="1" customWidth="1"/>
    <col min="15362" max="15362" width="16.7109375" style="330" hidden="1" customWidth="1"/>
    <col min="15363" max="15363" width="14.85546875" style="330" hidden="1" customWidth="1"/>
    <col min="15364" max="15364" width="16.7109375" style="330" hidden="1" customWidth="1"/>
    <col min="15365" max="15365" width="14.85546875" style="330" hidden="1" customWidth="1"/>
    <col min="15366" max="15366" width="1.7109375" style="330" hidden="1" customWidth="1"/>
    <col min="15367" max="15613" width="11.42578125" style="330" hidden="1"/>
    <col min="15614" max="15614" width="1.7109375" style="330" hidden="1" customWidth="1"/>
    <col min="15615" max="15615" width="50.28515625" style="330" hidden="1" customWidth="1"/>
    <col min="15616" max="15616" width="16.7109375" style="330" hidden="1" customWidth="1"/>
    <col min="15617" max="15617" width="14.7109375" style="330" hidden="1" customWidth="1"/>
    <col min="15618" max="15618" width="16.7109375" style="330" hidden="1" customWidth="1"/>
    <col min="15619" max="15619" width="14.85546875" style="330" hidden="1" customWidth="1"/>
    <col min="15620" max="15620" width="16.7109375" style="330" hidden="1" customWidth="1"/>
    <col min="15621" max="15621" width="14.85546875" style="330" hidden="1" customWidth="1"/>
    <col min="15622" max="15622" width="1.7109375" style="330" hidden="1" customWidth="1"/>
    <col min="15623" max="15869" width="11.42578125" style="330" hidden="1"/>
    <col min="15870" max="15870" width="1.7109375" style="330" hidden="1" customWidth="1"/>
    <col min="15871" max="15871" width="50.28515625" style="330" hidden="1" customWidth="1"/>
    <col min="15872" max="15872" width="16.7109375" style="330" hidden="1" customWidth="1"/>
    <col min="15873" max="15873" width="14.7109375" style="330" hidden="1" customWidth="1"/>
    <col min="15874" max="15874" width="16.7109375" style="330" hidden="1" customWidth="1"/>
    <col min="15875" max="15875" width="14.85546875" style="330" hidden="1" customWidth="1"/>
    <col min="15876" max="15876" width="16.7109375" style="330" hidden="1" customWidth="1"/>
    <col min="15877" max="15877" width="14.85546875" style="330" hidden="1" customWidth="1"/>
    <col min="15878" max="15878" width="1.7109375" style="330" hidden="1" customWidth="1"/>
    <col min="15879" max="16125" width="11.42578125" style="330" hidden="1"/>
    <col min="16126" max="16126" width="1.7109375" style="330" hidden="1" customWidth="1"/>
    <col min="16127" max="16127" width="50.28515625" style="330" hidden="1" customWidth="1"/>
    <col min="16128" max="16128" width="16.7109375" style="330" hidden="1" customWidth="1"/>
    <col min="16129" max="16129" width="14.7109375" style="330" hidden="1" customWidth="1"/>
    <col min="16130" max="16130" width="16.7109375" style="330" hidden="1" customWidth="1"/>
    <col min="16131" max="16131" width="14.85546875" style="330" hidden="1" customWidth="1"/>
    <col min="16132" max="16132" width="16.7109375" style="330" hidden="1" customWidth="1"/>
    <col min="16133" max="16133" width="14.85546875" style="330" hidden="1" customWidth="1"/>
    <col min="16134" max="16134" width="1.7109375" style="330" hidden="1" customWidth="1"/>
    <col min="16135" max="16384" width="11.42578125" style="330" hidden="1"/>
  </cols>
  <sheetData>
    <row r="1" spans="1:254" ht="12.75">
      <c r="A1" s="360"/>
      <c r="B1" s="527" t="s">
        <v>1336</v>
      </c>
      <c r="C1" s="529" t="s">
        <v>1345</v>
      </c>
      <c r="D1" s="369"/>
      <c r="E1" s="533" t="s">
        <v>1346</v>
      </c>
      <c r="F1" s="531" t="s">
        <v>1347</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360"/>
      <c r="DQ1" s="360"/>
      <c r="DR1" s="360"/>
      <c r="DS1" s="360"/>
      <c r="DT1" s="360"/>
      <c r="DU1" s="360"/>
      <c r="DV1" s="360"/>
      <c r="DW1" s="360"/>
      <c r="DX1" s="360"/>
      <c r="DY1" s="360"/>
      <c r="DZ1" s="360"/>
      <c r="EA1" s="360"/>
      <c r="EB1" s="360"/>
      <c r="EC1" s="360"/>
      <c r="ED1" s="360"/>
      <c r="EE1" s="360"/>
      <c r="EF1" s="360"/>
      <c r="EG1" s="360"/>
      <c r="EH1" s="360"/>
      <c r="EI1" s="360"/>
      <c r="EJ1" s="360"/>
      <c r="EK1" s="360"/>
      <c r="EL1" s="360"/>
      <c r="EM1" s="360"/>
      <c r="EN1" s="360"/>
      <c r="EO1" s="360"/>
      <c r="EP1" s="360"/>
      <c r="EQ1" s="360"/>
      <c r="ER1" s="360"/>
      <c r="ES1" s="360"/>
      <c r="ET1" s="360"/>
      <c r="EU1" s="360"/>
      <c r="EV1" s="360"/>
      <c r="EW1" s="360"/>
      <c r="EX1" s="360"/>
      <c r="EY1" s="360"/>
      <c r="EZ1" s="360"/>
      <c r="FA1" s="360"/>
      <c r="FB1" s="360"/>
      <c r="FC1" s="360"/>
      <c r="FD1" s="360"/>
      <c r="FE1" s="360"/>
      <c r="FF1" s="360"/>
      <c r="FG1" s="360"/>
      <c r="FH1" s="360"/>
      <c r="FI1" s="360"/>
      <c r="FJ1" s="360"/>
      <c r="FK1" s="360"/>
      <c r="FL1" s="360"/>
      <c r="FM1" s="360"/>
      <c r="FN1" s="360"/>
      <c r="FO1" s="360"/>
      <c r="FP1" s="360"/>
      <c r="FQ1" s="360"/>
      <c r="FR1" s="360"/>
      <c r="FS1" s="360"/>
      <c r="FT1" s="360"/>
      <c r="FU1" s="360"/>
      <c r="FV1" s="360"/>
      <c r="FW1" s="360"/>
      <c r="FX1" s="360"/>
      <c r="FY1" s="360"/>
      <c r="FZ1" s="360"/>
      <c r="GA1" s="360"/>
      <c r="GB1" s="360"/>
      <c r="GC1" s="360"/>
      <c r="GD1" s="360"/>
      <c r="GE1" s="360"/>
      <c r="GF1" s="360"/>
      <c r="GG1" s="360"/>
      <c r="GH1" s="360"/>
      <c r="GI1" s="360"/>
      <c r="GJ1" s="360"/>
      <c r="GK1" s="360"/>
      <c r="GL1" s="360"/>
      <c r="GM1" s="360"/>
      <c r="GN1" s="360"/>
      <c r="GO1" s="360"/>
      <c r="GP1" s="360"/>
      <c r="GQ1" s="360"/>
      <c r="GR1" s="360"/>
      <c r="GS1" s="360"/>
      <c r="GT1" s="360"/>
      <c r="GU1" s="360"/>
      <c r="GV1" s="360"/>
      <c r="GW1" s="360"/>
      <c r="GX1" s="360"/>
      <c r="GY1" s="360"/>
      <c r="GZ1" s="360"/>
      <c r="HA1" s="360"/>
      <c r="HB1" s="360"/>
      <c r="HC1" s="360"/>
      <c r="HD1" s="360"/>
      <c r="HE1" s="360"/>
      <c r="HF1" s="360"/>
      <c r="HG1" s="360"/>
      <c r="HH1" s="360"/>
      <c r="HI1" s="360"/>
      <c r="HJ1" s="360"/>
      <c r="HK1" s="360"/>
      <c r="HL1" s="360"/>
      <c r="HM1" s="360"/>
      <c r="HN1" s="360"/>
      <c r="HO1" s="360"/>
      <c r="HP1" s="360"/>
      <c r="HQ1" s="360"/>
      <c r="HR1" s="360"/>
      <c r="HS1" s="360"/>
      <c r="HT1" s="360"/>
      <c r="HU1" s="360"/>
      <c r="HV1" s="360"/>
      <c r="HW1" s="360"/>
      <c r="HX1" s="360"/>
      <c r="HY1" s="360"/>
      <c r="HZ1" s="360"/>
      <c r="IA1" s="360"/>
      <c r="IB1" s="360"/>
      <c r="IC1" s="360"/>
      <c r="ID1" s="360"/>
      <c r="IE1" s="360"/>
      <c r="IF1" s="360"/>
      <c r="IG1" s="360"/>
      <c r="IH1" s="360"/>
      <c r="II1" s="360"/>
      <c r="IJ1" s="360"/>
      <c r="IK1" s="360"/>
      <c r="IL1" s="360"/>
      <c r="IM1" s="360"/>
      <c r="IN1" s="360"/>
      <c r="IO1" s="360"/>
      <c r="IP1" s="360"/>
      <c r="IQ1" s="360"/>
      <c r="IR1" s="360"/>
      <c r="IS1" s="360"/>
      <c r="IT1" s="360"/>
    </row>
    <row r="2" spans="1:254" ht="13.5" customHeight="1" thickBot="1">
      <c r="A2" s="360"/>
      <c r="B2" s="528"/>
      <c r="C2" s="530"/>
      <c r="D2" s="369"/>
      <c r="E2" s="534"/>
      <c r="F2" s="532"/>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c r="ED2" s="360"/>
      <c r="EE2" s="360"/>
      <c r="EF2" s="360"/>
      <c r="EG2" s="360"/>
      <c r="EH2" s="360"/>
      <c r="EI2" s="360"/>
      <c r="EJ2" s="360"/>
      <c r="EK2" s="360"/>
      <c r="EL2" s="360"/>
      <c r="EM2" s="360"/>
      <c r="EN2" s="360"/>
      <c r="EO2" s="360"/>
      <c r="EP2" s="360"/>
      <c r="EQ2" s="360"/>
      <c r="ER2" s="360"/>
      <c r="ES2" s="360"/>
      <c r="ET2" s="360"/>
      <c r="EU2" s="360"/>
      <c r="EV2" s="360"/>
      <c r="EW2" s="360"/>
      <c r="EX2" s="360"/>
      <c r="EY2" s="360"/>
      <c r="EZ2" s="360"/>
      <c r="FA2" s="360"/>
      <c r="FB2" s="360"/>
      <c r="FC2" s="360"/>
      <c r="FD2" s="360"/>
      <c r="FE2" s="360"/>
      <c r="FF2" s="360"/>
      <c r="FG2" s="360"/>
      <c r="FH2" s="360"/>
      <c r="FI2" s="360"/>
      <c r="FJ2" s="360"/>
      <c r="FK2" s="360"/>
      <c r="FL2" s="360"/>
      <c r="FM2" s="360"/>
      <c r="FN2" s="360"/>
      <c r="FO2" s="360"/>
      <c r="FP2" s="360"/>
      <c r="FQ2" s="360"/>
      <c r="FR2" s="360"/>
      <c r="FS2" s="360"/>
      <c r="FT2" s="360"/>
      <c r="FU2" s="360"/>
      <c r="FV2" s="360"/>
      <c r="FW2" s="360"/>
      <c r="FX2" s="360"/>
      <c r="FY2" s="360"/>
      <c r="FZ2" s="360"/>
      <c r="GA2" s="360"/>
      <c r="GB2" s="360"/>
      <c r="GC2" s="360"/>
      <c r="GD2" s="360"/>
      <c r="GE2" s="360"/>
      <c r="GF2" s="360"/>
      <c r="GG2" s="360"/>
      <c r="GH2" s="360"/>
      <c r="GI2" s="360"/>
      <c r="GJ2" s="360"/>
      <c r="GK2" s="360"/>
      <c r="GL2" s="360"/>
      <c r="GM2" s="360"/>
      <c r="GN2" s="360"/>
      <c r="GO2" s="360"/>
      <c r="GP2" s="360"/>
      <c r="GQ2" s="360"/>
      <c r="GR2" s="360"/>
      <c r="GS2" s="360"/>
      <c r="GT2" s="360"/>
      <c r="GU2" s="360"/>
      <c r="GV2" s="360"/>
      <c r="GW2" s="360"/>
      <c r="GX2" s="360"/>
      <c r="GY2" s="360"/>
      <c r="GZ2" s="360"/>
      <c r="HA2" s="360"/>
      <c r="HB2" s="360"/>
      <c r="HC2" s="360"/>
      <c r="HD2" s="360"/>
      <c r="HE2" s="360"/>
      <c r="HF2" s="360"/>
      <c r="HG2" s="360"/>
      <c r="HH2" s="360"/>
      <c r="HI2" s="360"/>
      <c r="HJ2" s="360"/>
      <c r="HK2" s="360"/>
      <c r="HL2" s="360"/>
      <c r="HM2" s="360"/>
      <c r="HN2" s="360"/>
      <c r="HO2" s="360"/>
      <c r="HP2" s="360"/>
      <c r="HQ2" s="360"/>
      <c r="HR2" s="360"/>
      <c r="HS2" s="360"/>
      <c r="HT2" s="360"/>
      <c r="HU2" s="360"/>
      <c r="HV2" s="360"/>
      <c r="HW2" s="360"/>
      <c r="HX2" s="360"/>
      <c r="HY2" s="360"/>
      <c r="HZ2" s="360"/>
      <c r="IA2" s="360"/>
      <c r="IB2" s="360"/>
      <c r="IC2" s="360"/>
      <c r="ID2" s="360"/>
      <c r="IE2" s="360"/>
      <c r="IF2" s="360"/>
      <c r="IG2" s="360"/>
      <c r="IH2" s="360"/>
      <c r="II2" s="360"/>
      <c r="IJ2" s="360"/>
      <c r="IK2" s="360"/>
      <c r="IL2" s="360"/>
      <c r="IM2" s="360"/>
      <c r="IN2" s="360"/>
      <c r="IO2" s="360"/>
      <c r="IP2" s="360"/>
      <c r="IQ2" s="360"/>
      <c r="IR2" s="360"/>
      <c r="IS2" s="360"/>
      <c r="IT2" s="360"/>
    </row>
    <row r="3" spans="1:254" ht="23.25">
      <c r="A3" s="360"/>
      <c r="B3" s="536" t="s">
        <v>1349</v>
      </c>
      <c r="C3" s="536"/>
      <c r="D3" s="536"/>
      <c r="E3" s="536"/>
      <c r="F3" s="536"/>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0"/>
      <c r="FF3" s="360"/>
      <c r="FG3" s="360"/>
      <c r="FH3" s="360"/>
      <c r="FI3" s="360"/>
      <c r="FJ3" s="360"/>
      <c r="FK3" s="360"/>
      <c r="FL3" s="360"/>
      <c r="FM3" s="360"/>
      <c r="FN3" s="360"/>
      <c r="FO3" s="360"/>
      <c r="FP3" s="360"/>
      <c r="FQ3" s="360"/>
      <c r="FR3" s="360"/>
      <c r="FS3" s="360"/>
      <c r="FT3" s="360"/>
      <c r="FU3" s="360"/>
      <c r="FV3" s="360"/>
      <c r="FW3" s="360"/>
      <c r="FX3" s="360"/>
      <c r="FY3" s="360"/>
      <c r="FZ3" s="360"/>
      <c r="GA3" s="360"/>
      <c r="GB3" s="360"/>
      <c r="GC3" s="360"/>
      <c r="GD3" s="360"/>
      <c r="GE3" s="360"/>
      <c r="GF3" s="360"/>
      <c r="GG3" s="360"/>
      <c r="GH3" s="360"/>
      <c r="GI3" s="360"/>
      <c r="GJ3" s="360"/>
      <c r="GK3" s="360"/>
      <c r="GL3" s="360"/>
      <c r="GM3" s="360"/>
      <c r="GN3" s="360"/>
      <c r="GO3" s="360"/>
      <c r="GP3" s="360"/>
      <c r="GQ3" s="360"/>
      <c r="GR3" s="360"/>
      <c r="GS3" s="360"/>
      <c r="GT3" s="360"/>
      <c r="GU3" s="360"/>
      <c r="GV3" s="360"/>
      <c r="GW3" s="360"/>
      <c r="GX3" s="360"/>
      <c r="GY3" s="360"/>
      <c r="GZ3" s="360"/>
      <c r="HA3" s="360"/>
      <c r="HB3" s="360"/>
      <c r="HC3" s="360"/>
      <c r="HD3" s="360"/>
      <c r="HE3" s="360"/>
      <c r="HF3" s="360"/>
      <c r="HG3" s="360"/>
      <c r="HH3" s="360"/>
      <c r="HI3" s="360"/>
      <c r="HJ3" s="360"/>
      <c r="HK3" s="360"/>
      <c r="HL3" s="360"/>
      <c r="HM3" s="360"/>
      <c r="HN3" s="360"/>
      <c r="HO3" s="360"/>
      <c r="HP3" s="360"/>
      <c r="HQ3" s="360"/>
      <c r="HR3" s="360"/>
      <c r="HS3" s="360"/>
      <c r="HT3" s="360"/>
      <c r="HU3" s="360"/>
      <c r="HV3" s="360"/>
      <c r="HW3" s="360"/>
      <c r="HX3" s="360"/>
      <c r="HY3" s="360"/>
      <c r="HZ3" s="360"/>
      <c r="IA3" s="360"/>
      <c r="IB3" s="360"/>
      <c r="IC3" s="360"/>
      <c r="ID3" s="360"/>
      <c r="IE3" s="360"/>
      <c r="IF3" s="360"/>
      <c r="IG3" s="360"/>
      <c r="IH3" s="360"/>
      <c r="II3" s="360"/>
      <c r="IJ3" s="360"/>
      <c r="IK3" s="360"/>
      <c r="IL3" s="360"/>
      <c r="IM3" s="360"/>
      <c r="IN3" s="360"/>
      <c r="IO3" s="360"/>
      <c r="IP3" s="360"/>
      <c r="IQ3" s="360"/>
      <c r="IR3" s="360"/>
      <c r="IS3" s="360"/>
      <c r="IT3" s="360"/>
    </row>
    <row r="4" spans="1:254" ht="18.75" customHeight="1">
      <c r="A4" s="360"/>
      <c r="B4" s="390" t="s">
        <v>1348</v>
      </c>
      <c r="C4" s="391"/>
      <c r="D4" s="370"/>
      <c r="E4" s="389">
        <v>-758889</v>
      </c>
      <c r="F4" s="361"/>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360"/>
      <c r="EP4" s="360"/>
      <c r="EQ4" s="360"/>
      <c r="ER4" s="360"/>
      <c r="ES4" s="360"/>
      <c r="ET4" s="360"/>
      <c r="EU4" s="360"/>
      <c r="EV4" s="360"/>
      <c r="EW4" s="360"/>
      <c r="EX4" s="360"/>
      <c r="EY4" s="360"/>
      <c r="EZ4" s="360"/>
      <c r="FA4" s="360"/>
      <c r="FB4" s="360"/>
      <c r="FC4" s="360"/>
      <c r="FD4" s="360"/>
      <c r="FE4" s="360"/>
      <c r="FF4" s="360"/>
      <c r="FG4" s="360"/>
      <c r="FH4" s="360"/>
      <c r="FI4" s="360"/>
      <c r="FJ4" s="360"/>
      <c r="FK4" s="360"/>
      <c r="FL4" s="360"/>
      <c r="FM4" s="360"/>
      <c r="FN4" s="360"/>
      <c r="FO4" s="360"/>
      <c r="FP4" s="360"/>
      <c r="FQ4" s="360"/>
      <c r="FR4" s="360"/>
      <c r="FS4" s="360"/>
      <c r="FT4" s="360"/>
      <c r="FU4" s="360"/>
      <c r="FV4" s="360"/>
      <c r="FW4" s="360"/>
      <c r="FX4" s="360"/>
      <c r="FY4" s="360"/>
      <c r="FZ4" s="360"/>
      <c r="GA4" s="360"/>
      <c r="GB4" s="360"/>
      <c r="GC4" s="360"/>
      <c r="GD4" s="360"/>
      <c r="GE4" s="360"/>
      <c r="GF4" s="360"/>
      <c r="GG4" s="360"/>
      <c r="GH4" s="360"/>
      <c r="GI4" s="360"/>
      <c r="GJ4" s="360"/>
      <c r="GK4" s="360"/>
      <c r="GL4" s="360"/>
      <c r="GM4" s="360"/>
      <c r="GN4" s="360"/>
      <c r="GO4" s="360"/>
      <c r="GP4" s="360"/>
      <c r="GQ4" s="360"/>
      <c r="GR4" s="360"/>
      <c r="GS4" s="360"/>
      <c r="GT4" s="360"/>
      <c r="GU4" s="360"/>
      <c r="GV4" s="360"/>
      <c r="GW4" s="360"/>
      <c r="GX4" s="360"/>
      <c r="GY4" s="360"/>
      <c r="GZ4" s="360"/>
      <c r="HA4" s="360"/>
      <c r="HB4" s="360"/>
      <c r="HC4" s="360"/>
      <c r="HD4" s="360"/>
      <c r="HE4" s="360"/>
      <c r="HF4" s="360"/>
      <c r="HG4" s="360"/>
      <c r="HH4" s="360"/>
      <c r="HI4" s="360"/>
      <c r="HJ4" s="360"/>
      <c r="HK4" s="360"/>
      <c r="HL4" s="360"/>
      <c r="HM4" s="360"/>
      <c r="HN4" s="360"/>
      <c r="HO4" s="360"/>
      <c r="HP4" s="360"/>
      <c r="HQ4" s="360"/>
      <c r="HR4" s="360"/>
      <c r="HS4" s="360"/>
      <c r="HT4" s="360"/>
      <c r="HU4" s="360"/>
      <c r="HV4" s="360"/>
      <c r="HW4" s="360"/>
      <c r="HX4" s="360"/>
      <c r="HY4" s="360"/>
      <c r="HZ4" s="360"/>
      <c r="IA4" s="360"/>
      <c r="IB4" s="360"/>
      <c r="IC4" s="360"/>
      <c r="ID4" s="360"/>
      <c r="IE4" s="360"/>
      <c r="IF4" s="360"/>
      <c r="IG4" s="360"/>
      <c r="IH4" s="360"/>
      <c r="II4" s="360"/>
      <c r="IJ4" s="360"/>
      <c r="IK4" s="360"/>
      <c r="IL4" s="360"/>
      <c r="IM4" s="360"/>
      <c r="IN4" s="360"/>
      <c r="IO4" s="360"/>
      <c r="IP4" s="360"/>
      <c r="IQ4" s="360"/>
      <c r="IR4" s="360"/>
      <c r="IS4" s="360"/>
      <c r="IT4" s="360"/>
    </row>
    <row r="5" spans="1:254" s="323" customFormat="1" ht="18.75" customHeight="1">
      <c r="A5" s="362"/>
      <c r="B5" s="363" t="s">
        <v>611</v>
      </c>
      <c r="C5" s="371">
        <v>2833188</v>
      </c>
      <c r="D5" s="372"/>
      <c r="E5" s="373">
        <f>'I-TI'!Q4</f>
        <v>3290346</v>
      </c>
      <c r="F5" s="364">
        <f>(E5/C5)-1</f>
        <v>0.16135815907733631</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c r="DF5" s="362"/>
      <c r="DG5" s="362"/>
      <c r="DH5" s="362"/>
      <c r="DI5" s="362"/>
      <c r="DJ5" s="362"/>
      <c r="DK5" s="362"/>
      <c r="DL5" s="362"/>
      <c r="DM5" s="362"/>
      <c r="DN5" s="362"/>
      <c r="DO5" s="362"/>
      <c r="DP5" s="362"/>
      <c r="DQ5" s="362"/>
      <c r="DR5" s="362"/>
      <c r="DS5" s="362"/>
      <c r="DT5" s="362"/>
      <c r="DU5" s="362"/>
      <c r="DV5" s="362"/>
      <c r="DW5" s="362"/>
      <c r="DX5" s="362"/>
      <c r="DY5" s="362"/>
      <c r="DZ5" s="362"/>
      <c r="EA5" s="362"/>
      <c r="EB5" s="362"/>
      <c r="EC5" s="362"/>
      <c r="ED5" s="362"/>
      <c r="EE5" s="362"/>
      <c r="EF5" s="362"/>
      <c r="EG5" s="362"/>
      <c r="EH5" s="362"/>
      <c r="EI5" s="362"/>
      <c r="EJ5" s="362"/>
      <c r="EK5" s="362"/>
      <c r="EL5" s="362"/>
      <c r="EM5" s="362"/>
      <c r="EN5" s="362"/>
      <c r="EO5" s="362"/>
      <c r="EP5" s="362"/>
      <c r="EQ5" s="362"/>
      <c r="ER5" s="362"/>
      <c r="ES5" s="362"/>
      <c r="ET5" s="362"/>
      <c r="EU5" s="362"/>
      <c r="EV5" s="362"/>
      <c r="EW5" s="362"/>
      <c r="EX5" s="362"/>
      <c r="EY5" s="362"/>
      <c r="EZ5" s="362"/>
      <c r="FA5" s="362"/>
      <c r="FB5" s="362"/>
      <c r="FC5" s="362"/>
      <c r="FD5" s="362"/>
      <c r="FE5" s="362"/>
      <c r="FF5" s="362"/>
      <c r="FG5" s="362"/>
      <c r="FH5" s="362"/>
      <c r="FI5" s="362"/>
      <c r="FJ5" s="362"/>
      <c r="FK5" s="362"/>
      <c r="FL5" s="362"/>
      <c r="FM5" s="362"/>
      <c r="FN5" s="362"/>
      <c r="FO5" s="362"/>
      <c r="FP5" s="362"/>
      <c r="FQ5" s="362"/>
      <c r="FR5" s="362"/>
      <c r="FS5" s="362"/>
      <c r="FT5" s="362"/>
      <c r="FU5" s="362"/>
      <c r="FV5" s="362"/>
      <c r="FW5" s="362"/>
      <c r="FX5" s="362"/>
      <c r="FY5" s="362"/>
      <c r="FZ5" s="362"/>
      <c r="GA5" s="362"/>
      <c r="GB5" s="362"/>
      <c r="GC5" s="362"/>
      <c r="GD5" s="362"/>
      <c r="GE5" s="362"/>
      <c r="GF5" s="362"/>
      <c r="GG5" s="362"/>
      <c r="GH5" s="362"/>
      <c r="GI5" s="362"/>
      <c r="GJ5" s="362"/>
      <c r="GK5" s="362"/>
      <c r="GL5" s="362"/>
      <c r="GM5" s="362"/>
      <c r="GN5" s="362"/>
      <c r="GO5" s="362"/>
      <c r="GP5" s="362"/>
      <c r="GQ5" s="362"/>
      <c r="GR5" s="362"/>
      <c r="GS5" s="362"/>
      <c r="GT5" s="362"/>
      <c r="GU5" s="362"/>
      <c r="GV5" s="362"/>
      <c r="GW5" s="362"/>
      <c r="GX5" s="362"/>
      <c r="GY5" s="362"/>
      <c r="GZ5" s="362"/>
      <c r="HA5" s="362"/>
      <c r="HB5" s="362"/>
      <c r="HC5" s="362"/>
      <c r="HD5" s="362"/>
      <c r="HE5" s="362"/>
      <c r="HF5" s="362"/>
      <c r="HG5" s="362"/>
      <c r="HH5" s="362"/>
      <c r="HI5" s="362"/>
      <c r="HJ5" s="362"/>
      <c r="HK5" s="362"/>
      <c r="HL5" s="362"/>
      <c r="HM5" s="362"/>
      <c r="HN5" s="362"/>
      <c r="HO5" s="362"/>
      <c r="HP5" s="362"/>
      <c r="HQ5" s="362"/>
      <c r="HR5" s="362"/>
      <c r="HS5" s="362"/>
      <c r="HT5" s="362"/>
      <c r="HU5" s="362"/>
      <c r="HV5" s="362"/>
      <c r="HW5" s="362"/>
      <c r="HX5" s="362"/>
      <c r="HY5" s="362"/>
      <c r="HZ5" s="362"/>
      <c r="IA5" s="362"/>
      <c r="IB5" s="362"/>
      <c r="IC5" s="362"/>
      <c r="ID5" s="362"/>
      <c r="IE5" s="362"/>
      <c r="IF5" s="362"/>
      <c r="IG5" s="362"/>
      <c r="IH5" s="362"/>
      <c r="II5" s="362"/>
      <c r="IJ5" s="362"/>
      <c r="IK5" s="362"/>
      <c r="IL5" s="362"/>
      <c r="IM5" s="362"/>
      <c r="IN5" s="362"/>
      <c r="IO5" s="362"/>
      <c r="IP5" s="362"/>
      <c r="IQ5" s="362"/>
      <c r="IR5" s="362"/>
      <c r="IS5" s="362"/>
      <c r="IT5" s="362"/>
    </row>
    <row r="6" spans="1:254" s="323" customFormat="1" ht="18.75" customHeight="1">
      <c r="A6" s="362"/>
      <c r="B6" s="363" t="s">
        <v>583</v>
      </c>
      <c r="C6" s="371">
        <v>0</v>
      </c>
      <c r="D6" s="372"/>
      <c r="E6" s="373">
        <f>'Est. Ing.'!C5</f>
        <v>0</v>
      </c>
      <c r="F6" s="364" t="e">
        <f t="shared" ref="F6:F14" si="0">(E6/C6)-1</f>
        <v>#DIV/0!</v>
      </c>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2"/>
      <c r="DO6" s="362"/>
      <c r="DP6" s="362"/>
      <c r="DQ6" s="362"/>
      <c r="DR6" s="362"/>
      <c r="DS6" s="362"/>
      <c r="DT6" s="362"/>
      <c r="DU6" s="362"/>
      <c r="DV6" s="362"/>
      <c r="DW6" s="362"/>
      <c r="DX6" s="362"/>
      <c r="DY6" s="362"/>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62"/>
      <c r="FC6" s="362"/>
      <c r="FD6" s="362"/>
      <c r="FE6" s="362"/>
      <c r="FF6" s="362"/>
      <c r="FG6" s="362"/>
      <c r="FH6" s="362"/>
      <c r="FI6" s="362"/>
      <c r="FJ6" s="362"/>
      <c r="FK6" s="362"/>
      <c r="FL6" s="362"/>
      <c r="FM6" s="362"/>
      <c r="FN6" s="362"/>
      <c r="FO6" s="362"/>
      <c r="FP6" s="362"/>
      <c r="FQ6" s="362"/>
      <c r="FR6" s="362"/>
      <c r="FS6" s="362"/>
      <c r="FT6" s="362"/>
      <c r="FU6" s="362"/>
      <c r="FV6" s="362"/>
      <c r="FW6" s="362"/>
      <c r="FX6" s="362"/>
      <c r="FY6" s="362"/>
      <c r="FZ6" s="362"/>
      <c r="GA6" s="362"/>
      <c r="GB6" s="362"/>
      <c r="GC6" s="362"/>
      <c r="GD6" s="362"/>
      <c r="GE6" s="362"/>
      <c r="GF6" s="362"/>
      <c r="GG6" s="362"/>
      <c r="GH6" s="362"/>
      <c r="GI6" s="362"/>
      <c r="GJ6" s="362"/>
      <c r="GK6" s="362"/>
      <c r="GL6" s="362"/>
      <c r="GM6" s="362"/>
      <c r="GN6" s="362"/>
      <c r="GO6" s="362"/>
      <c r="GP6" s="362"/>
      <c r="GQ6" s="362"/>
      <c r="GR6" s="362"/>
      <c r="GS6" s="362"/>
      <c r="GT6" s="362"/>
      <c r="GU6" s="362"/>
      <c r="GV6" s="362"/>
      <c r="GW6" s="362"/>
      <c r="GX6" s="362"/>
      <c r="GY6" s="362"/>
      <c r="GZ6" s="362"/>
      <c r="HA6" s="362"/>
      <c r="HB6" s="362"/>
      <c r="HC6" s="362"/>
      <c r="HD6" s="362"/>
      <c r="HE6" s="362"/>
      <c r="HF6" s="362"/>
      <c r="HG6" s="362"/>
      <c r="HH6" s="362"/>
      <c r="HI6" s="362"/>
      <c r="HJ6" s="362"/>
      <c r="HK6" s="362"/>
      <c r="HL6" s="362"/>
      <c r="HM6" s="362"/>
      <c r="HN6" s="362"/>
      <c r="HO6" s="362"/>
      <c r="HP6" s="362"/>
      <c r="HQ6" s="362"/>
      <c r="HR6" s="362"/>
      <c r="HS6" s="362"/>
      <c r="HT6" s="362"/>
      <c r="HU6" s="362"/>
      <c r="HV6" s="362"/>
      <c r="HW6" s="362"/>
      <c r="HX6" s="362"/>
      <c r="HY6" s="362"/>
      <c r="HZ6" s="362"/>
      <c r="IA6" s="362"/>
      <c r="IB6" s="362"/>
      <c r="IC6" s="362"/>
      <c r="ID6" s="362"/>
      <c r="IE6" s="362"/>
      <c r="IF6" s="362"/>
      <c r="IG6" s="362"/>
      <c r="IH6" s="362"/>
      <c r="II6" s="362"/>
      <c r="IJ6" s="362"/>
      <c r="IK6" s="362"/>
      <c r="IL6" s="362"/>
      <c r="IM6" s="362"/>
      <c r="IN6" s="362"/>
      <c r="IO6" s="362"/>
      <c r="IP6" s="362"/>
      <c r="IQ6" s="362"/>
      <c r="IR6" s="362"/>
      <c r="IS6" s="362"/>
      <c r="IT6" s="362"/>
    </row>
    <row r="7" spans="1:254" s="323" customFormat="1" ht="18.75" customHeight="1">
      <c r="A7" s="362"/>
      <c r="B7" s="363" t="s">
        <v>578</v>
      </c>
      <c r="C7" s="371">
        <v>0</v>
      </c>
      <c r="D7" s="372"/>
      <c r="E7" s="373">
        <f>'Est. Ing.'!C6</f>
        <v>0</v>
      </c>
      <c r="F7" s="364" t="e">
        <f t="shared" si="0"/>
        <v>#DIV/0!</v>
      </c>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362"/>
      <c r="CJ7" s="362"/>
      <c r="CK7" s="362"/>
      <c r="CL7" s="362"/>
      <c r="CM7" s="362"/>
      <c r="CN7" s="362"/>
      <c r="CO7" s="362"/>
      <c r="CP7" s="362"/>
      <c r="CQ7" s="362"/>
      <c r="CR7" s="362"/>
      <c r="CS7" s="362"/>
      <c r="CT7" s="362"/>
      <c r="CU7" s="362"/>
      <c r="CV7" s="362"/>
      <c r="CW7" s="362"/>
      <c r="CX7" s="362"/>
      <c r="CY7" s="362"/>
      <c r="CZ7" s="362"/>
      <c r="DA7" s="362"/>
      <c r="DB7" s="362"/>
      <c r="DC7" s="362"/>
      <c r="DD7" s="362"/>
      <c r="DE7" s="362"/>
      <c r="DF7" s="362"/>
      <c r="DG7" s="362"/>
      <c r="DH7" s="362"/>
      <c r="DI7" s="362"/>
      <c r="DJ7" s="362"/>
      <c r="DK7" s="362"/>
      <c r="DL7" s="362"/>
      <c r="DM7" s="362"/>
      <c r="DN7" s="362"/>
      <c r="DO7" s="362"/>
      <c r="DP7" s="362"/>
      <c r="DQ7" s="362"/>
      <c r="DR7" s="362"/>
      <c r="DS7" s="362"/>
      <c r="DT7" s="362"/>
      <c r="DU7" s="362"/>
      <c r="DV7" s="362"/>
      <c r="DW7" s="362"/>
      <c r="DX7" s="362"/>
      <c r="DY7" s="362"/>
      <c r="DZ7" s="362"/>
      <c r="EA7" s="362"/>
      <c r="EB7" s="362"/>
      <c r="EC7" s="362"/>
      <c r="ED7" s="362"/>
      <c r="EE7" s="362"/>
      <c r="EF7" s="362"/>
      <c r="EG7" s="362"/>
      <c r="EH7" s="362"/>
      <c r="EI7" s="362"/>
      <c r="EJ7" s="362"/>
      <c r="EK7" s="362"/>
      <c r="EL7" s="362"/>
      <c r="EM7" s="362"/>
      <c r="EN7" s="362"/>
      <c r="EO7" s="362"/>
      <c r="EP7" s="362"/>
      <c r="EQ7" s="362"/>
      <c r="ER7" s="362"/>
      <c r="ES7" s="362"/>
      <c r="ET7" s="362"/>
      <c r="EU7" s="362"/>
      <c r="EV7" s="362"/>
      <c r="EW7" s="362"/>
      <c r="EX7" s="362"/>
      <c r="EY7" s="362"/>
      <c r="EZ7" s="362"/>
      <c r="FA7" s="362"/>
      <c r="FB7" s="362"/>
      <c r="FC7" s="362"/>
      <c r="FD7" s="362"/>
      <c r="FE7" s="362"/>
      <c r="FF7" s="362"/>
      <c r="FG7" s="362"/>
      <c r="FH7" s="362"/>
      <c r="FI7" s="362"/>
      <c r="FJ7" s="362"/>
      <c r="FK7" s="362"/>
      <c r="FL7" s="362"/>
      <c r="FM7" s="362"/>
      <c r="FN7" s="362"/>
      <c r="FO7" s="362"/>
      <c r="FP7" s="362"/>
      <c r="FQ7" s="362"/>
      <c r="FR7" s="362"/>
      <c r="FS7" s="362"/>
      <c r="FT7" s="362"/>
      <c r="FU7" s="362"/>
      <c r="FV7" s="362"/>
      <c r="FW7" s="362"/>
      <c r="FX7" s="362"/>
      <c r="FY7" s="362"/>
      <c r="FZ7" s="362"/>
      <c r="GA7" s="362"/>
      <c r="GB7" s="362"/>
      <c r="GC7" s="362"/>
      <c r="GD7" s="362"/>
      <c r="GE7" s="362"/>
      <c r="GF7" s="362"/>
      <c r="GG7" s="362"/>
      <c r="GH7" s="362"/>
      <c r="GI7" s="362"/>
      <c r="GJ7" s="362"/>
      <c r="GK7" s="362"/>
      <c r="GL7" s="362"/>
      <c r="GM7" s="362"/>
      <c r="GN7" s="362"/>
      <c r="GO7" s="362"/>
      <c r="GP7" s="362"/>
      <c r="GQ7" s="362"/>
      <c r="GR7" s="362"/>
      <c r="GS7" s="362"/>
      <c r="GT7" s="362"/>
      <c r="GU7" s="362"/>
      <c r="GV7" s="362"/>
      <c r="GW7" s="362"/>
      <c r="GX7" s="362"/>
      <c r="GY7" s="362"/>
      <c r="GZ7" s="362"/>
      <c r="HA7" s="362"/>
      <c r="HB7" s="362"/>
      <c r="HC7" s="362"/>
      <c r="HD7" s="362"/>
      <c r="HE7" s="362"/>
      <c r="HF7" s="362"/>
      <c r="HG7" s="362"/>
      <c r="HH7" s="362"/>
      <c r="HI7" s="362"/>
      <c r="HJ7" s="362"/>
      <c r="HK7" s="362"/>
      <c r="HL7" s="362"/>
      <c r="HM7" s="362"/>
      <c r="HN7" s="362"/>
      <c r="HO7" s="362"/>
      <c r="HP7" s="362"/>
      <c r="HQ7" s="362"/>
      <c r="HR7" s="362"/>
      <c r="HS7" s="362"/>
      <c r="HT7" s="362"/>
      <c r="HU7" s="362"/>
      <c r="HV7" s="362"/>
      <c r="HW7" s="362"/>
      <c r="HX7" s="362"/>
      <c r="HY7" s="362"/>
      <c r="HZ7" s="362"/>
      <c r="IA7" s="362"/>
      <c r="IB7" s="362"/>
      <c r="IC7" s="362"/>
      <c r="ID7" s="362"/>
      <c r="IE7" s="362"/>
      <c r="IF7" s="362"/>
      <c r="IG7" s="362"/>
      <c r="IH7" s="362"/>
      <c r="II7" s="362"/>
      <c r="IJ7" s="362"/>
      <c r="IK7" s="362"/>
      <c r="IL7" s="362"/>
      <c r="IM7" s="362"/>
      <c r="IN7" s="362"/>
      <c r="IO7" s="362"/>
      <c r="IP7" s="362"/>
      <c r="IQ7" s="362"/>
      <c r="IR7" s="362"/>
      <c r="IS7" s="362"/>
      <c r="IT7" s="362"/>
    </row>
    <row r="8" spans="1:254" s="323" customFormat="1" ht="18.75" customHeight="1">
      <c r="A8" s="362"/>
      <c r="B8" s="363" t="s">
        <v>570</v>
      </c>
      <c r="C8" s="371">
        <v>5420433</v>
      </c>
      <c r="D8" s="372"/>
      <c r="E8" s="373">
        <f>'Est. Ing.'!C7</f>
        <v>5464429</v>
      </c>
      <c r="F8" s="364">
        <f t="shared" si="0"/>
        <v>8.1166947363799924E-3</v>
      </c>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c r="DF8" s="362"/>
      <c r="DG8" s="362"/>
      <c r="DH8" s="362"/>
      <c r="DI8" s="362"/>
      <c r="DJ8" s="362"/>
      <c r="DK8" s="362"/>
      <c r="DL8" s="362"/>
      <c r="DM8" s="362"/>
      <c r="DN8" s="362"/>
      <c r="DO8" s="362"/>
      <c r="DP8" s="362"/>
      <c r="DQ8" s="362"/>
      <c r="DR8" s="362"/>
      <c r="DS8" s="362"/>
      <c r="DT8" s="362"/>
      <c r="DU8" s="362"/>
      <c r="DV8" s="362"/>
      <c r="DW8" s="362"/>
      <c r="DX8" s="362"/>
      <c r="DY8" s="362"/>
      <c r="DZ8" s="362"/>
      <c r="EA8" s="362"/>
      <c r="EB8" s="362"/>
      <c r="EC8" s="362"/>
      <c r="ED8" s="362"/>
      <c r="EE8" s="362"/>
      <c r="EF8" s="362"/>
      <c r="EG8" s="362"/>
      <c r="EH8" s="362"/>
      <c r="EI8" s="362"/>
      <c r="EJ8" s="362"/>
      <c r="EK8" s="362"/>
      <c r="EL8" s="362"/>
      <c r="EM8" s="362"/>
      <c r="EN8" s="362"/>
      <c r="EO8" s="362"/>
      <c r="EP8" s="362"/>
      <c r="EQ8" s="362"/>
      <c r="ER8" s="362"/>
      <c r="ES8" s="362"/>
      <c r="ET8" s="362"/>
      <c r="EU8" s="362"/>
      <c r="EV8" s="362"/>
      <c r="EW8" s="362"/>
      <c r="EX8" s="362"/>
      <c r="EY8" s="362"/>
      <c r="EZ8" s="362"/>
      <c r="FA8" s="362"/>
      <c r="FB8" s="362"/>
      <c r="FC8" s="362"/>
      <c r="FD8" s="362"/>
      <c r="FE8" s="362"/>
      <c r="FF8" s="362"/>
      <c r="FG8" s="362"/>
      <c r="FH8" s="362"/>
      <c r="FI8" s="362"/>
      <c r="FJ8" s="362"/>
      <c r="FK8" s="362"/>
      <c r="FL8" s="362"/>
      <c r="FM8" s="362"/>
      <c r="FN8" s="362"/>
      <c r="FO8" s="362"/>
      <c r="FP8" s="362"/>
      <c r="FQ8" s="362"/>
      <c r="FR8" s="362"/>
      <c r="FS8" s="362"/>
      <c r="FT8" s="362"/>
      <c r="FU8" s="362"/>
      <c r="FV8" s="362"/>
      <c r="FW8" s="362"/>
      <c r="FX8" s="362"/>
      <c r="FY8" s="362"/>
      <c r="FZ8" s="362"/>
      <c r="GA8" s="362"/>
      <c r="GB8" s="362"/>
      <c r="GC8" s="362"/>
      <c r="GD8" s="362"/>
      <c r="GE8" s="362"/>
      <c r="GF8" s="362"/>
      <c r="GG8" s="362"/>
      <c r="GH8" s="362"/>
      <c r="GI8" s="362"/>
      <c r="GJ8" s="362"/>
      <c r="GK8" s="362"/>
      <c r="GL8" s="362"/>
      <c r="GM8" s="362"/>
      <c r="GN8" s="362"/>
      <c r="GO8" s="362"/>
      <c r="GP8" s="362"/>
      <c r="GQ8" s="362"/>
      <c r="GR8" s="362"/>
      <c r="GS8" s="362"/>
      <c r="GT8" s="362"/>
      <c r="GU8" s="362"/>
      <c r="GV8" s="362"/>
      <c r="GW8" s="362"/>
      <c r="GX8" s="362"/>
      <c r="GY8" s="362"/>
      <c r="GZ8" s="362"/>
      <c r="HA8" s="362"/>
      <c r="HB8" s="362"/>
      <c r="HC8" s="362"/>
      <c r="HD8" s="362"/>
      <c r="HE8" s="362"/>
      <c r="HF8" s="362"/>
      <c r="HG8" s="362"/>
      <c r="HH8" s="362"/>
      <c r="HI8" s="362"/>
      <c r="HJ8" s="362"/>
      <c r="HK8" s="362"/>
      <c r="HL8" s="362"/>
      <c r="HM8" s="362"/>
      <c r="HN8" s="362"/>
      <c r="HO8" s="362"/>
      <c r="HP8" s="362"/>
      <c r="HQ8" s="362"/>
      <c r="HR8" s="362"/>
      <c r="HS8" s="362"/>
      <c r="HT8" s="362"/>
      <c r="HU8" s="362"/>
      <c r="HV8" s="362"/>
      <c r="HW8" s="362"/>
      <c r="HX8" s="362"/>
      <c r="HY8" s="362"/>
      <c r="HZ8" s="362"/>
      <c r="IA8" s="362"/>
      <c r="IB8" s="362"/>
      <c r="IC8" s="362"/>
      <c r="ID8" s="362"/>
      <c r="IE8" s="362"/>
      <c r="IF8" s="362"/>
      <c r="IG8" s="362"/>
      <c r="IH8" s="362"/>
      <c r="II8" s="362"/>
      <c r="IJ8" s="362"/>
      <c r="IK8" s="362"/>
      <c r="IL8" s="362"/>
      <c r="IM8" s="362"/>
      <c r="IN8" s="362"/>
      <c r="IO8" s="362"/>
      <c r="IP8" s="362"/>
      <c r="IQ8" s="362"/>
      <c r="IR8" s="362"/>
      <c r="IS8" s="362"/>
      <c r="IT8" s="362"/>
    </row>
    <row r="9" spans="1:254" s="323" customFormat="1" ht="18.75" customHeight="1">
      <c r="A9" s="362"/>
      <c r="B9" s="363" t="s">
        <v>1169</v>
      </c>
      <c r="C9" s="371">
        <v>1038461</v>
      </c>
      <c r="D9" s="372"/>
      <c r="E9" s="373">
        <f>'Est. Ing.'!C8</f>
        <v>1024554</v>
      </c>
      <c r="F9" s="364">
        <f t="shared" si="0"/>
        <v>-1.3391932869891154E-2</v>
      </c>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c r="DF9" s="362"/>
      <c r="DG9" s="362"/>
      <c r="DH9" s="362"/>
      <c r="DI9" s="362"/>
      <c r="DJ9" s="362"/>
      <c r="DK9" s="362"/>
      <c r="DL9" s="362"/>
      <c r="DM9" s="362"/>
      <c r="DN9" s="362"/>
      <c r="DO9" s="362"/>
      <c r="DP9" s="362"/>
      <c r="DQ9" s="362"/>
      <c r="DR9" s="362"/>
      <c r="DS9" s="362"/>
      <c r="DT9" s="362"/>
      <c r="DU9" s="362"/>
      <c r="DV9" s="362"/>
      <c r="DW9" s="362"/>
      <c r="DX9" s="362"/>
      <c r="DY9" s="362"/>
      <c r="DZ9" s="362"/>
      <c r="EA9" s="362"/>
      <c r="EB9" s="362"/>
      <c r="EC9" s="362"/>
      <c r="ED9" s="362"/>
      <c r="EE9" s="362"/>
      <c r="EF9" s="362"/>
      <c r="EG9" s="362"/>
      <c r="EH9" s="362"/>
      <c r="EI9" s="362"/>
      <c r="EJ9" s="362"/>
      <c r="EK9" s="362"/>
      <c r="EL9" s="362"/>
      <c r="EM9" s="362"/>
      <c r="EN9" s="362"/>
      <c r="EO9" s="362"/>
      <c r="EP9" s="362"/>
      <c r="EQ9" s="362"/>
      <c r="ER9" s="362"/>
      <c r="ES9" s="362"/>
      <c r="ET9" s="362"/>
      <c r="EU9" s="362"/>
      <c r="EV9" s="362"/>
      <c r="EW9" s="362"/>
      <c r="EX9" s="362"/>
      <c r="EY9" s="362"/>
      <c r="EZ9" s="362"/>
      <c r="FA9" s="362"/>
      <c r="FB9" s="362"/>
      <c r="FC9" s="362"/>
      <c r="FD9" s="362"/>
      <c r="FE9" s="362"/>
      <c r="FF9" s="362"/>
      <c r="FG9" s="362"/>
      <c r="FH9" s="362"/>
      <c r="FI9" s="362"/>
      <c r="FJ9" s="362"/>
      <c r="FK9" s="362"/>
      <c r="FL9" s="362"/>
      <c r="FM9" s="362"/>
      <c r="FN9" s="362"/>
      <c r="FO9" s="362"/>
      <c r="FP9" s="362"/>
      <c r="FQ9" s="362"/>
      <c r="FR9" s="362"/>
      <c r="FS9" s="362"/>
      <c r="FT9" s="362"/>
      <c r="FU9" s="362"/>
      <c r="FV9" s="362"/>
      <c r="FW9" s="362"/>
      <c r="FX9" s="362"/>
      <c r="FY9" s="362"/>
      <c r="FZ9" s="362"/>
      <c r="GA9" s="362"/>
      <c r="GB9" s="362"/>
      <c r="GC9" s="362"/>
      <c r="GD9" s="362"/>
      <c r="GE9" s="362"/>
      <c r="GF9" s="362"/>
      <c r="GG9" s="362"/>
      <c r="GH9" s="362"/>
      <c r="GI9" s="362"/>
      <c r="GJ9" s="362"/>
      <c r="GK9" s="362"/>
      <c r="GL9" s="362"/>
      <c r="GM9" s="362"/>
      <c r="GN9" s="362"/>
      <c r="GO9" s="362"/>
      <c r="GP9" s="362"/>
      <c r="GQ9" s="362"/>
      <c r="GR9" s="362"/>
      <c r="GS9" s="362"/>
      <c r="GT9" s="362"/>
      <c r="GU9" s="362"/>
      <c r="GV9" s="362"/>
      <c r="GW9" s="362"/>
      <c r="GX9" s="362"/>
      <c r="GY9" s="362"/>
      <c r="GZ9" s="362"/>
      <c r="HA9" s="362"/>
      <c r="HB9" s="362"/>
      <c r="HC9" s="362"/>
      <c r="HD9" s="362"/>
      <c r="HE9" s="362"/>
      <c r="HF9" s="362"/>
      <c r="HG9" s="362"/>
      <c r="HH9" s="362"/>
      <c r="HI9" s="362"/>
      <c r="HJ9" s="362"/>
      <c r="HK9" s="362"/>
      <c r="HL9" s="362"/>
      <c r="HM9" s="362"/>
      <c r="HN9" s="362"/>
      <c r="HO9" s="362"/>
      <c r="HP9" s="362"/>
      <c r="HQ9" s="362"/>
      <c r="HR9" s="362"/>
      <c r="HS9" s="362"/>
      <c r="HT9" s="362"/>
      <c r="HU9" s="362"/>
      <c r="HV9" s="362"/>
      <c r="HW9" s="362"/>
      <c r="HX9" s="362"/>
      <c r="HY9" s="362"/>
      <c r="HZ9" s="362"/>
      <c r="IA9" s="362"/>
      <c r="IB9" s="362"/>
      <c r="IC9" s="362"/>
      <c r="ID9" s="362"/>
      <c r="IE9" s="362"/>
      <c r="IF9" s="362"/>
      <c r="IG9" s="362"/>
      <c r="IH9" s="362"/>
      <c r="II9" s="362"/>
      <c r="IJ9" s="362"/>
      <c r="IK9" s="362"/>
      <c r="IL9" s="362"/>
      <c r="IM9" s="362"/>
      <c r="IN9" s="362"/>
      <c r="IO9" s="362"/>
      <c r="IP9" s="362"/>
      <c r="IQ9" s="362"/>
      <c r="IR9" s="362"/>
      <c r="IS9" s="362"/>
      <c r="IT9" s="362"/>
    </row>
    <row r="10" spans="1:254" s="323" customFormat="1" ht="18.75" customHeight="1">
      <c r="A10" s="362"/>
      <c r="B10" s="363" t="s">
        <v>1171</v>
      </c>
      <c r="C10" s="371">
        <v>5330496</v>
      </c>
      <c r="D10" s="372"/>
      <c r="E10" s="373">
        <f>'Est. Ing.'!C9</f>
        <v>13840087</v>
      </c>
      <c r="F10" s="364">
        <f t="shared" si="0"/>
        <v>1.5963975960210832</v>
      </c>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2"/>
      <c r="DO10" s="362"/>
      <c r="DP10" s="362"/>
      <c r="DQ10" s="362"/>
      <c r="DR10" s="362"/>
      <c r="DS10" s="362"/>
      <c r="DT10" s="362"/>
      <c r="DU10" s="362"/>
      <c r="DV10" s="362"/>
      <c r="DW10" s="362"/>
      <c r="DX10" s="362"/>
      <c r="DY10" s="362"/>
      <c r="DZ10" s="362"/>
      <c r="EA10" s="362"/>
      <c r="EB10" s="362"/>
      <c r="EC10" s="362"/>
      <c r="ED10" s="362"/>
      <c r="EE10" s="362"/>
      <c r="EF10" s="362"/>
      <c r="EG10" s="362"/>
      <c r="EH10" s="362"/>
      <c r="EI10" s="362"/>
      <c r="EJ10" s="362"/>
      <c r="EK10" s="362"/>
      <c r="EL10" s="362"/>
      <c r="EM10" s="362"/>
      <c r="EN10" s="362"/>
      <c r="EO10" s="362"/>
      <c r="EP10" s="362"/>
      <c r="EQ10" s="362"/>
      <c r="ER10" s="362"/>
      <c r="ES10" s="362"/>
      <c r="ET10" s="362"/>
      <c r="EU10" s="362"/>
      <c r="EV10" s="362"/>
      <c r="EW10" s="362"/>
      <c r="EX10" s="362"/>
      <c r="EY10" s="362"/>
      <c r="EZ10" s="362"/>
      <c r="FA10" s="362"/>
      <c r="FB10" s="362"/>
      <c r="FC10" s="362"/>
      <c r="FD10" s="362"/>
      <c r="FE10" s="362"/>
      <c r="FF10" s="362"/>
      <c r="FG10" s="362"/>
      <c r="FH10" s="362"/>
      <c r="FI10" s="362"/>
      <c r="FJ10" s="362"/>
      <c r="FK10" s="362"/>
      <c r="FL10" s="362"/>
      <c r="FM10" s="362"/>
      <c r="FN10" s="362"/>
      <c r="FO10" s="362"/>
      <c r="FP10" s="362"/>
      <c r="FQ10" s="362"/>
      <c r="FR10" s="362"/>
      <c r="FS10" s="362"/>
      <c r="FT10" s="362"/>
      <c r="FU10" s="362"/>
      <c r="FV10" s="362"/>
      <c r="FW10" s="362"/>
      <c r="FX10" s="362"/>
      <c r="FY10" s="362"/>
      <c r="FZ10" s="362"/>
      <c r="GA10" s="362"/>
      <c r="GB10" s="362"/>
      <c r="GC10" s="362"/>
      <c r="GD10" s="362"/>
      <c r="GE10" s="362"/>
      <c r="GF10" s="362"/>
      <c r="GG10" s="362"/>
      <c r="GH10" s="362"/>
      <c r="GI10" s="362"/>
      <c r="GJ10" s="362"/>
      <c r="GK10" s="362"/>
      <c r="GL10" s="362"/>
      <c r="GM10" s="362"/>
      <c r="GN10" s="362"/>
      <c r="GO10" s="362"/>
      <c r="GP10" s="362"/>
      <c r="GQ10" s="362"/>
      <c r="GR10" s="362"/>
      <c r="GS10" s="362"/>
      <c r="GT10" s="362"/>
      <c r="GU10" s="362"/>
      <c r="GV10" s="362"/>
      <c r="GW10" s="362"/>
      <c r="GX10" s="362"/>
      <c r="GY10" s="362"/>
      <c r="GZ10" s="362"/>
      <c r="HA10" s="362"/>
      <c r="HB10" s="362"/>
      <c r="HC10" s="362"/>
      <c r="HD10" s="362"/>
      <c r="HE10" s="362"/>
      <c r="HF10" s="362"/>
      <c r="HG10" s="362"/>
      <c r="HH10" s="362"/>
      <c r="HI10" s="362"/>
      <c r="HJ10" s="362"/>
      <c r="HK10" s="362"/>
      <c r="HL10" s="362"/>
      <c r="HM10" s="362"/>
      <c r="HN10" s="362"/>
      <c r="HO10" s="362"/>
      <c r="HP10" s="362"/>
      <c r="HQ10" s="362"/>
      <c r="HR10" s="362"/>
      <c r="HS10" s="362"/>
      <c r="HT10" s="362"/>
      <c r="HU10" s="362"/>
      <c r="HV10" s="362"/>
      <c r="HW10" s="362"/>
      <c r="HX10" s="362"/>
      <c r="HY10" s="362"/>
      <c r="HZ10" s="362"/>
      <c r="IA10" s="362"/>
      <c r="IB10" s="362"/>
      <c r="IC10" s="362"/>
      <c r="ID10" s="362"/>
      <c r="IE10" s="362"/>
      <c r="IF10" s="362"/>
      <c r="IG10" s="362"/>
      <c r="IH10" s="362"/>
      <c r="II10" s="362"/>
      <c r="IJ10" s="362"/>
      <c r="IK10" s="362"/>
      <c r="IL10" s="362"/>
      <c r="IM10" s="362"/>
      <c r="IN10" s="362"/>
      <c r="IO10" s="362"/>
      <c r="IP10" s="362"/>
      <c r="IQ10" s="362"/>
      <c r="IR10" s="362"/>
      <c r="IS10" s="362"/>
      <c r="IT10" s="362"/>
    </row>
    <row r="11" spans="1:254" s="323" customFormat="1" ht="18.75" customHeight="1">
      <c r="A11" s="362"/>
      <c r="B11" s="363" t="s">
        <v>1255</v>
      </c>
      <c r="C11" s="371">
        <v>0</v>
      </c>
      <c r="D11" s="372"/>
      <c r="E11" s="373">
        <f>'Est. Ing.'!C10</f>
        <v>0</v>
      </c>
      <c r="F11" s="364" t="e">
        <f t="shared" si="0"/>
        <v>#DIV/0!</v>
      </c>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2"/>
      <c r="BS11" s="362"/>
      <c r="BT11" s="362"/>
      <c r="BU11" s="362"/>
      <c r="BV11" s="362"/>
      <c r="BW11" s="362"/>
      <c r="BX11" s="362"/>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c r="DF11" s="362"/>
      <c r="DG11" s="362"/>
      <c r="DH11" s="362"/>
      <c r="DI11" s="362"/>
      <c r="DJ11" s="362"/>
      <c r="DK11" s="362"/>
      <c r="DL11" s="362"/>
      <c r="DM11" s="362"/>
      <c r="DN11" s="362"/>
      <c r="DO11" s="362"/>
      <c r="DP11" s="362"/>
      <c r="DQ11" s="362"/>
      <c r="DR11" s="362"/>
      <c r="DS11" s="362"/>
      <c r="DT11" s="362"/>
      <c r="DU11" s="362"/>
      <c r="DV11" s="362"/>
      <c r="DW11" s="362"/>
      <c r="DX11" s="362"/>
      <c r="DY11" s="362"/>
      <c r="DZ11" s="362"/>
      <c r="EA11" s="362"/>
      <c r="EB11" s="362"/>
      <c r="EC11" s="362"/>
      <c r="ED11" s="362"/>
      <c r="EE11" s="362"/>
      <c r="EF11" s="362"/>
      <c r="EG11" s="362"/>
      <c r="EH11" s="362"/>
      <c r="EI11" s="362"/>
      <c r="EJ11" s="362"/>
      <c r="EK11" s="362"/>
      <c r="EL11" s="362"/>
      <c r="EM11" s="362"/>
      <c r="EN11" s="362"/>
      <c r="EO11" s="362"/>
      <c r="EP11" s="362"/>
      <c r="EQ11" s="362"/>
      <c r="ER11" s="362"/>
      <c r="ES11" s="362"/>
      <c r="ET11" s="362"/>
      <c r="EU11" s="362"/>
      <c r="EV11" s="362"/>
      <c r="EW11" s="362"/>
      <c r="EX11" s="362"/>
      <c r="EY11" s="362"/>
      <c r="EZ11" s="362"/>
      <c r="FA11" s="362"/>
      <c r="FB11" s="362"/>
      <c r="FC11" s="362"/>
      <c r="FD11" s="362"/>
      <c r="FE11" s="362"/>
      <c r="FF11" s="362"/>
      <c r="FG11" s="362"/>
      <c r="FH11" s="362"/>
      <c r="FI11" s="362"/>
      <c r="FJ11" s="362"/>
      <c r="FK11" s="362"/>
      <c r="FL11" s="362"/>
      <c r="FM11" s="362"/>
      <c r="FN11" s="362"/>
      <c r="FO11" s="362"/>
      <c r="FP11" s="362"/>
      <c r="FQ11" s="362"/>
      <c r="FR11" s="362"/>
      <c r="FS11" s="362"/>
      <c r="FT11" s="362"/>
      <c r="FU11" s="362"/>
      <c r="FV11" s="362"/>
      <c r="FW11" s="362"/>
      <c r="FX11" s="362"/>
      <c r="FY11" s="362"/>
      <c r="FZ11" s="362"/>
      <c r="GA11" s="362"/>
      <c r="GB11" s="362"/>
      <c r="GC11" s="362"/>
      <c r="GD11" s="362"/>
      <c r="GE11" s="362"/>
      <c r="GF11" s="362"/>
      <c r="GG11" s="362"/>
      <c r="GH11" s="362"/>
      <c r="GI11" s="362"/>
      <c r="GJ11" s="362"/>
      <c r="GK11" s="362"/>
      <c r="GL11" s="362"/>
      <c r="GM11" s="362"/>
      <c r="GN11" s="362"/>
      <c r="GO11" s="362"/>
      <c r="GP11" s="362"/>
      <c r="GQ11" s="362"/>
      <c r="GR11" s="362"/>
      <c r="GS11" s="362"/>
      <c r="GT11" s="362"/>
      <c r="GU11" s="362"/>
      <c r="GV11" s="362"/>
      <c r="GW11" s="362"/>
      <c r="GX11" s="362"/>
      <c r="GY11" s="362"/>
      <c r="GZ11" s="362"/>
      <c r="HA11" s="362"/>
      <c r="HB11" s="362"/>
      <c r="HC11" s="362"/>
      <c r="HD11" s="362"/>
      <c r="HE11" s="362"/>
      <c r="HF11" s="362"/>
      <c r="HG11" s="362"/>
      <c r="HH11" s="362"/>
      <c r="HI11" s="362"/>
      <c r="HJ11" s="362"/>
      <c r="HK11" s="362"/>
      <c r="HL11" s="362"/>
      <c r="HM11" s="362"/>
      <c r="HN11" s="362"/>
      <c r="HO11" s="362"/>
      <c r="HP11" s="362"/>
      <c r="HQ11" s="362"/>
      <c r="HR11" s="362"/>
      <c r="HS11" s="362"/>
      <c r="HT11" s="362"/>
      <c r="HU11" s="362"/>
      <c r="HV11" s="362"/>
      <c r="HW11" s="362"/>
      <c r="HX11" s="362"/>
      <c r="HY11" s="362"/>
      <c r="HZ11" s="362"/>
      <c r="IA11" s="362"/>
      <c r="IB11" s="362"/>
      <c r="IC11" s="362"/>
      <c r="ID11" s="362"/>
      <c r="IE11" s="362"/>
      <c r="IF11" s="362"/>
      <c r="IG11" s="362"/>
      <c r="IH11" s="362"/>
      <c r="II11" s="362"/>
      <c r="IJ11" s="362"/>
      <c r="IK11" s="362"/>
      <c r="IL11" s="362"/>
      <c r="IM11" s="362"/>
      <c r="IN11" s="362"/>
      <c r="IO11" s="362"/>
      <c r="IP11" s="362"/>
      <c r="IQ11" s="362"/>
      <c r="IR11" s="362"/>
      <c r="IS11" s="362"/>
      <c r="IT11" s="362"/>
    </row>
    <row r="12" spans="1:254" s="323" customFormat="1" ht="18.75" customHeight="1">
      <c r="A12" s="362"/>
      <c r="B12" s="363" t="s">
        <v>263</v>
      </c>
      <c r="C12" s="371">
        <f>28023542+14654772</f>
        <v>42678314</v>
      </c>
      <c r="D12" s="372"/>
      <c r="E12" s="373">
        <f>'Est. Ing.'!C11</f>
        <v>45939410</v>
      </c>
      <c r="F12" s="364">
        <f t="shared" si="0"/>
        <v>7.6411078469500904E-2</v>
      </c>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c r="DF12" s="362"/>
      <c r="DG12" s="362"/>
      <c r="DH12" s="362"/>
      <c r="DI12" s="362"/>
      <c r="DJ12" s="362"/>
      <c r="DK12" s="362"/>
      <c r="DL12" s="362"/>
      <c r="DM12" s="362"/>
      <c r="DN12" s="362"/>
      <c r="DO12" s="362"/>
      <c r="DP12" s="362"/>
      <c r="DQ12" s="362"/>
      <c r="DR12" s="362"/>
      <c r="DS12" s="362"/>
      <c r="DT12" s="362"/>
      <c r="DU12" s="362"/>
      <c r="DV12" s="362"/>
      <c r="DW12" s="362"/>
      <c r="DX12" s="362"/>
      <c r="DY12" s="362"/>
      <c r="DZ12" s="362"/>
      <c r="EA12" s="362"/>
      <c r="EB12" s="362"/>
      <c r="EC12" s="362"/>
      <c r="ED12" s="362"/>
      <c r="EE12" s="362"/>
      <c r="EF12" s="362"/>
      <c r="EG12" s="362"/>
      <c r="EH12" s="362"/>
      <c r="EI12" s="362"/>
      <c r="EJ12" s="362"/>
      <c r="EK12" s="362"/>
      <c r="EL12" s="362"/>
      <c r="EM12" s="362"/>
      <c r="EN12" s="362"/>
      <c r="EO12" s="362"/>
      <c r="EP12" s="362"/>
      <c r="EQ12" s="362"/>
      <c r="ER12" s="362"/>
      <c r="ES12" s="362"/>
      <c r="ET12" s="362"/>
      <c r="EU12" s="362"/>
      <c r="EV12" s="362"/>
      <c r="EW12" s="362"/>
      <c r="EX12" s="362"/>
      <c r="EY12" s="362"/>
      <c r="EZ12" s="362"/>
      <c r="FA12" s="362"/>
      <c r="FB12" s="362"/>
      <c r="FC12" s="362"/>
      <c r="FD12" s="362"/>
      <c r="FE12" s="362"/>
      <c r="FF12" s="362"/>
      <c r="FG12" s="362"/>
      <c r="FH12" s="362"/>
      <c r="FI12" s="362"/>
      <c r="FJ12" s="362"/>
      <c r="FK12" s="362"/>
      <c r="FL12" s="362"/>
      <c r="FM12" s="362"/>
      <c r="FN12" s="362"/>
      <c r="FO12" s="362"/>
      <c r="FP12" s="362"/>
      <c r="FQ12" s="362"/>
      <c r="FR12" s="362"/>
      <c r="FS12" s="362"/>
      <c r="FT12" s="362"/>
      <c r="FU12" s="362"/>
      <c r="FV12" s="362"/>
      <c r="FW12" s="362"/>
      <c r="FX12" s="362"/>
      <c r="FY12" s="362"/>
      <c r="FZ12" s="362"/>
      <c r="GA12" s="362"/>
      <c r="GB12" s="362"/>
      <c r="GC12" s="362"/>
      <c r="GD12" s="362"/>
      <c r="GE12" s="362"/>
      <c r="GF12" s="362"/>
      <c r="GG12" s="362"/>
      <c r="GH12" s="362"/>
      <c r="GI12" s="362"/>
      <c r="GJ12" s="362"/>
      <c r="GK12" s="362"/>
      <c r="GL12" s="362"/>
      <c r="GM12" s="362"/>
      <c r="GN12" s="362"/>
      <c r="GO12" s="362"/>
      <c r="GP12" s="362"/>
      <c r="GQ12" s="362"/>
      <c r="GR12" s="362"/>
      <c r="GS12" s="362"/>
      <c r="GT12" s="362"/>
      <c r="GU12" s="362"/>
      <c r="GV12" s="362"/>
      <c r="GW12" s="362"/>
      <c r="GX12" s="362"/>
      <c r="GY12" s="362"/>
      <c r="GZ12" s="362"/>
      <c r="HA12" s="362"/>
      <c r="HB12" s="362"/>
      <c r="HC12" s="362"/>
      <c r="HD12" s="362"/>
      <c r="HE12" s="362"/>
      <c r="HF12" s="362"/>
      <c r="HG12" s="362"/>
      <c r="HH12" s="362"/>
      <c r="HI12" s="362"/>
      <c r="HJ12" s="362"/>
      <c r="HK12" s="362"/>
      <c r="HL12" s="362"/>
      <c r="HM12" s="362"/>
      <c r="HN12" s="362"/>
      <c r="HO12" s="362"/>
      <c r="HP12" s="362"/>
      <c r="HQ12" s="362"/>
      <c r="HR12" s="362"/>
      <c r="HS12" s="362"/>
      <c r="HT12" s="362"/>
      <c r="HU12" s="362"/>
      <c r="HV12" s="362"/>
      <c r="HW12" s="362"/>
      <c r="HX12" s="362"/>
      <c r="HY12" s="362"/>
      <c r="HZ12" s="362"/>
      <c r="IA12" s="362"/>
      <c r="IB12" s="362"/>
      <c r="IC12" s="362"/>
      <c r="ID12" s="362"/>
      <c r="IE12" s="362"/>
      <c r="IF12" s="362"/>
      <c r="IG12" s="362"/>
      <c r="IH12" s="362"/>
      <c r="II12" s="362"/>
      <c r="IJ12" s="362"/>
      <c r="IK12" s="362"/>
      <c r="IL12" s="362"/>
      <c r="IM12" s="362"/>
      <c r="IN12" s="362"/>
      <c r="IO12" s="362"/>
      <c r="IP12" s="362"/>
      <c r="IQ12" s="362"/>
      <c r="IR12" s="362"/>
      <c r="IS12" s="362"/>
      <c r="IT12" s="362"/>
    </row>
    <row r="13" spans="1:254" s="323" customFormat="1" ht="18.75" customHeight="1">
      <c r="A13" s="362"/>
      <c r="B13" s="363" t="s">
        <v>361</v>
      </c>
      <c r="C13" s="371">
        <v>0</v>
      </c>
      <c r="D13" s="372"/>
      <c r="E13" s="373">
        <f>'Est. Ing.'!C12</f>
        <v>2204275</v>
      </c>
      <c r="F13" s="364" t="e">
        <f t="shared" si="0"/>
        <v>#DIV/0!</v>
      </c>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c r="DF13" s="362"/>
      <c r="DG13" s="362"/>
      <c r="DH13" s="362"/>
      <c r="DI13" s="362"/>
      <c r="DJ13" s="362"/>
      <c r="DK13" s="362"/>
      <c r="DL13" s="362"/>
      <c r="DM13" s="362"/>
      <c r="DN13" s="362"/>
      <c r="DO13" s="362"/>
      <c r="DP13" s="362"/>
      <c r="DQ13" s="362"/>
      <c r="DR13" s="362"/>
      <c r="DS13" s="362"/>
      <c r="DT13" s="362"/>
      <c r="DU13" s="362"/>
      <c r="DV13" s="362"/>
      <c r="DW13" s="362"/>
      <c r="DX13" s="362"/>
      <c r="DY13" s="362"/>
      <c r="DZ13" s="362"/>
      <c r="EA13" s="362"/>
      <c r="EB13" s="362"/>
      <c r="EC13" s="362"/>
      <c r="ED13" s="362"/>
      <c r="EE13" s="362"/>
      <c r="EF13" s="362"/>
      <c r="EG13" s="362"/>
      <c r="EH13" s="362"/>
      <c r="EI13" s="362"/>
      <c r="EJ13" s="362"/>
      <c r="EK13" s="362"/>
      <c r="EL13" s="362"/>
      <c r="EM13" s="362"/>
      <c r="EN13" s="362"/>
      <c r="EO13" s="362"/>
      <c r="EP13" s="362"/>
      <c r="EQ13" s="362"/>
      <c r="ER13" s="362"/>
      <c r="ES13" s="362"/>
      <c r="ET13" s="362"/>
      <c r="EU13" s="362"/>
      <c r="EV13" s="362"/>
      <c r="EW13" s="362"/>
      <c r="EX13" s="362"/>
      <c r="EY13" s="362"/>
      <c r="EZ13" s="362"/>
      <c r="FA13" s="362"/>
      <c r="FB13" s="362"/>
      <c r="FC13" s="362"/>
      <c r="FD13" s="362"/>
      <c r="FE13" s="362"/>
      <c r="FF13" s="362"/>
      <c r="FG13" s="362"/>
      <c r="FH13" s="362"/>
      <c r="FI13" s="362"/>
      <c r="FJ13" s="362"/>
      <c r="FK13" s="362"/>
      <c r="FL13" s="362"/>
      <c r="FM13" s="362"/>
      <c r="FN13" s="362"/>
      <c r="FO13" s="362"/>
      <c r="FP13" s="362"/>
      <c r="FQ13" s="362"/>
      <c r="FR13" s="362"/>
      <c r="FS13" s="362"/>
      <c r="FT13" s="362"/>
      <c r="FU13" s="362"/>
      <c r="FV13" s="362"/>
      <c r="FW13" s="362"/>
      <c r="FX13" s="362"/>
      <c r="FY13" s="362"/>
      <c r="FZ13" s="362"/>
      <c r="GA13" s="362"/>
      <c r="GB13" s="362"/>
      <c r="GC13" s="362"/>
      <c r="GD13" s="362"/>
      <c r="GE13" s="362"/>
      <c r="GF13" s="362"/>
      <c r="GG13" s="362"/>
      <c r="GH13" s="362"/>
      <c r="GI13" s="362"/>
      <c r="GJ13" s="362"/>
      <c r="GK13" s="362"/>
      <c r="GL13" s="362"/>
      <c r="GM13" s="362"/>
      <c r="GN13" s="362"/>
      <c r="GO13" s="362"/>
      <c r="GP13" s="362"/>
      <c r="GQ13" s="362"/>
      <c r="GR13" s="362"/>
      <c r="GS13" s="362"/>
      <c r="GT13" s="362"/>
      <c r="GU13" s="362"/>
      <c r="GV13" s="362"/>
      <c r="GW13" s="362"/>
      <c r="GX13" s="362"/>
      <c r="GY13" s="362"/>
      <c r="GZ13" s="362"/>
      <c r="HA13" s="362"/>
      <c r="HB13" s="362"/>
      <c r="HC13" s="362"/>
      <c r="HD13" s="362"/>
      <c r="HE13" s="362"/>
      <c r="HF13" s="362"/>
      <c r="HG13" s="362"/>
      <c r="HH13" s="362"/>
      <c r="HI13" s="362"/>
      <c r="HJ13" s="362"/>
      <c r="HK13" s="362"/>
      <c r="HL13" s="362"/>
      <c r="HM13" s="362"/>
      <c r="HN13" s="362"/>
      <c r="HO13" s="362"/>
      <c r="HP13" s="362"/>
      <c r="HQ13" s="362"/>
      <c r="HR13" s="362"/>
      <c r="HS13" s="362"/>
      <c r="HT13" s="362"/>
      <c r="HU13" s="362"/>
      <c r="HV13" s="362"/>
      <c r="HW13" s="362"/>
      <c r="HX13" s="362"/>
      <c r="HY13" s="362"/>
      <c r="HZ13" s="362"/>
      <c r="IA13" s="362"/>
      <c r="IB13" s="362"/>
      <c r="IC13" s="362"/>
      <c r="ID13" s="362"/>
      <c r="IE13" s="362"/>
      <c r="IF13" s="362"/>
      <c r="IG13" s="362"/>
      <c r="IH13" s="362"/>
      <c r="II13" s="362"/>
      <c r="IJ13" s="362"/>
      <c r="IK13" s="362"/>
      <c r="IL13" s="362"/>
      <c r="IM13" s="362"/>
      <c r="IN13" s="362"/>
      <c r="IO13" s="362"/>
      <c r="IP13" s="362"/>
      <c r="IQ13" s="362"/>
      <c r="IR13" s="362"/>
      <c r="IS13" s="362"/>
      <c r="IT13" s="362"/>
    </row>
    <row r="14" spans="1:254" s="323" customFormat="1" ht="18.75" customHeight="1">
      <c r="A14" s="362"/>
      <c r="B14" s="363" t="s">
        <v>1179</v>
      </c>
      <c r="C14" s="371">
        <v>0</v>
      </c>
      <c r="D14" s="372"/>
      <c r="E14" s="373">
        <f>'Est. Ing.'!C13</f>
        <v>9480000</v>
      </c>
      <c r="F14" s="364" t="e">
        <f t="shared" si="0"/>
        <v>#DIV/0!</v>
      </c>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2"/>
      <c r="CR14" s="362"/>
      <c r="CS14" s="362"/>
      <c r="CT14" s="362"/>
      <c r="CU14" s="362"/>
      <c r="CV14" s="362"/>
      <c r="CW14" s="362"/>
      <c r="CX14" s="362"/>
      <c r="CY14" s="362"/>
      <c r="CZ14" s="362"/>
      <c r="DA14" s="362"/>
      <c r="DB14" s="362"/>
      <c r="DC14" s="362"/>
      <c r="DD14" s="362"/>
      <c r="DE14" s="362"/>
      <c r="DF14" s="362"/>
      <c r="DG14" s="362"/>
      <c r="DH14" s="362"/>
      <c r="DI14" s="362"/>
      <c r="DJ14" s="362"/>
      <c r="DK14" s="362"/>
      <c r="DL14" s="362"/>
      <c r="DM14" s="362"/>
      <c r="DN14" s="362"/>
      <c r="DO14" s="362"/>
      <c r="DP14" s="362"/>
      <c r="DQ14" s="362"/>
      <c r="DR14" s="362"/>
      <c r="DS14" s="362"/>
      <c r="DT14" s="362"/>
      <c r="DU14" s="362"/>
      <c r="DV14" s="362"/>
      <c r="DW14" s="362"/>
      <c r="DX14" s="362"/>
      <c r="DY14" s="362"/>
      <c r="DZ14" s="362"/>
      <c r="EA14" s="362"/>
      <c r="EB14" s="362"/>
      <c r="EC14" s="362"/>
      <c r="ED14" s="362"/>
      <c r="EE14" s="362"/>
      <c r="EF14" s="362"/>
      <c r="EG14" s="362"/>
      <c r="EH14" s="362"/>
      <c r="EI14" s="362"/>
      <c r="EJ14" s="362"/>
      <c r="EK14" s="362"/>
      <c r="EL14" s="362"/>
      <c r="EM14" s="362"/>
      <c r="EN14" s="362"/>
      <c r="EO14" s="362"/>
      <c r="EP14" s="362"/>
      <c r="EQ14" s="362"/>
      <c r="ER14" s="362"/>
      <c r="ES14" s="362"/>
      <c r="ET14" s="362"/>
      <c r="EU14" s="362"/>
      <c r="EV14" s="362"/>
      <c r="EW14" s="362"/>
      <c r="EX14" s="362"/>
      <c r="EY14" s="362"/>
      <c r="EZ14" s="362"/>
      <c r="FA14" s="362"/>
      <c r="FB14" s="362"/>
      <c r="FC14" s="362"/>
      <c r="FD14" s="362"/>
      <c r="FE14" s="362"/>
      <c r="FF14" s="362"/>
      <c r="FG14" s="362"/>
      <c r="FH14" s="362"/>
      <c r="FI14" s="362"/>
      <c r="FJ14" s="362"/>
      <c r="FK14" s="362"/>
      <c r="FL14" s="362"/>
      <c r="FM14" s="362"/>
      <c r="FN14" s="362"/>
      <c r="FO14" s="362"/>
      <c r="FP14" s="362"/>
      <c r="FQ14" s="362"/>
      <c r="FR14" s="362"/>
      <c r="FS14" s="362"/>
      <c r="FT14" s="362"/>
      <c r="FU14" s="362"/>
      <c r="FV14" s="362"/>
      <c r="FW14" s="362"/>
      <c r="FX14" s="362"/>
      <c r="FY14" s="362"/>
      <c r="FZ14" s="362"/>
      <c r="GA14" s="362"/>
      <c r="GB14" s="362"/>
      <c r="GC14" s="362"/>
      <c r="GD14" s="362"/>
      <c r="GE14" s="362"/>
      <c r="GF14" s="362"/>
      <c r="GG14" s="362"/>
      <c r="GH14" s="362"/>
      <c r="GI14" s="362"/>
      <c r="GJ14" s="362"/>
      <c r="GK14" s="362"/>
      <c r="GL14" s="362"/>
      <c r="GM14" s="362"/>
      <c r="GN14" s="362"/>
      <c r="GO14" s="362"/>
      <c r="GP14" s="362"/>
      <c r="GQ14" s="362"/>
      <c r="GR14" s="362"/>
      <c r="GS14" s="362"/>
      <c r="GT14" s="362"/>
      <c r="GU14" s="362"/>
      <c r="GV14" s="362"/>
      <c r="GW14" s="362"/>
      <c r="GX14" s="362"/>
      <c r="GY14" s="362"/>
      <c r="GZ14" s="362"/>
      <c r="HA14" s="362"/>
      <c r="HB14" s="362"/>
      <c r="HC14" s="362"/>
      <c r="HD14" s="362"/>
      <c r="HE14" s="362"/>
      <c r="HF14" s="362"/>
      <c r="HG14" s="362"/>
      <c r="HH14" s="362"/>
      <c r="HI14" s="362"/>
      <c r="HJ14" s="362"/>
      <c r="HK14" s="362"/>
      <c r="HL14" s="362"/>
      <c r="HM14" s="362"/>
      <c r="HN14" s="362"/>
      <c r="HO14" s="362"/>
      <c r="HP14" s="362"/>
      <c r="HQ14" s="362"/>
      <c r="HR14" s="362"/>
      <c r="HS14" s="362"/>
      <c r="HT14" s="362"/>
      <c r="HU14" s="362"/>
      <c r="HV14" s="362"/>
      <c r="HW14" s="362"/>
      <c r="HX14" s="362"/>
      <c r="HY14" s="362"/>
      <c r="HZ14" s="362"/>
      <c r="IA14" s="362"/>
      <c r="IB14" s="362"/>
      <c r="IC14" s="362"/>
      <c r="ID14" s="362"/>
      <c r="IE14" s="362"/>
      <c r="IF14" s="362"/>
      <c r="IG14" s="362"/>
      <c r="IH14" s="362"/>
      <c r="II14" s="362"/>
      <c r="IJ14" s="362"/>
      <c r="IK14" s="362"/>
      <c r="IL14" s="362"/>
      <c r="IM14" s="362"/>
      <c r="IN14" s="362"/>
      <c r="IO14" s="362"/>
      <c r="IP14" s="362"/>
      <c r="IQ14" s="362"/>
      <c r="IR14" s="362"/>
      <c r="IS14" s="362"/>
      <c r="IT14" s="362"/>
    </row>
    <row r="15" spans="1:254" ht="15.75">
      <c r="A15" s="360"/>
      <c r="B15" s="365" t="s">
        <v>1188</v>
      </c>
      <c r="C15" s="374">
        <f>SUM(C5:C14)</f>
        <v>57300892</v>
      </c>
      <c r="D15" s="375"/>
      <c r="E15" s="386">
        <f>SUM(E4:E14)</f>
        <v>80484212</v>
      </c>
      <c r="F15" s="366">
        <f>(E15/C15)-1</f>
        <v>0.40458916416170276</v>
      </c>
      <c r="G15" s="360"/>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0"/>
      <c r="FA15" s="360"/>
      <c r="FB15" s="360"/>
      <c r="FC15" s="360"/>
      <c r="FD15" s="360"/>
      <c r="FE15" s="360"/>
      <c r="FF15" s="360"/>
      <c r="FG15" s="360"/>
      <c r="FH15" s="360"/>
      <c r="FI15" s="360"/>
      <c r="FJ15" s="360"/>
      <c r="FK15" s="360"/>
      <c r="FL15" s="360"/>
      <c r="FM15" s="360"/>
      <c r="FN15" s="360"/>
      <c r="FO15" s="360"/>
      <c r="FP15" s="360"/>
      <c r="FQ15" s="360"/>
      <c r="FR15" s="360"/>
      <c r="FS15" s="360"/>
      <c r="FT15" s="360"/>
      <c r="FU15" s="360"/>
      <c r="FV15" s="360"/>
      <c r="FW15" s="360"/>
      <c r="FX15" s="360"/>
      <c r="FY15" s="360"/>
      <c r="FZ15" s="360"/>
      <c r="GA15" s="360"/>
      <c r="GB15" s="360"/>
      <c r="GC15" s="360"/>
      <c r="GD15" s="360"/>
      <c r="GE15" s="360"/>
      <c r="GF15" s="360"/>
      <c r="GG15" s="360"/>
      <c r="GH15" s="360"/>
      <c r="GI15" s="360"/>
      <c r="GJ15" s="360"/>
      <c r="GK15" s="360"/>
      <c r="GL15" s="360"/>
      <c r="GM15" s="360"/>
      <c r="GN15" s="360"/>
      <c r="GO15" s="360"/>
      <c r="GP15" s="360"/>
      <c r="GQ15" s="360"/>
      <c r="GR15" s="360"/>
      <c r="GS15" s="360"/>
      <c r="GT15" s="360"/>
      <c r="GU15" s="360"/>
      <c r="GV15" s="360"/>
      <c r="GW15" s="360"/>
      <c r="GX15" s="360"/>
      <c r="GY15" s="360"/>
      <c r="GZ15" s="360"/>
      <c r="HA15" s="360"/>
      <c r="HB15" s="360"/>
      <c r="HC15" s="360"/>
      <c r="HD15" s="360"/>
      <c r="HE15" s="360"/>
      <c r="HF15" s="360"/>
      <c r="HG15" s="360"/>
      <c r="HH15" s="360"/>
      <c r="HI15" s="360"/>
      <c r="HJ15" s="360"/>
      <c r="HK15" s="360"/>
      <c r="HL15" s="360"/>
      <c r="HM15" s="360"/>
      <c r="HN15" s="360"/>
      <c r="HO15" s="360"/>
      <c r="HP15" s="360"/>
      <c r="HQ15" s="360"/>
      <c r="HR15" s="360"/>
      <c r="HS15" s="360"/>
      <c r="HT15" s="360"/>
      <c r="HU15" s="360"/>
      <c r="HV15" s="360"/>
      <c r="HW15" s="360"/>
      <c r="HX15" s="360"/>
      <c r="HY15" s="360"/>
      <c r="HZ15" s="360"/>
      <c r="IA15" s="360"/>
      <c r="IB15" s="360"/>
      <c r="IC15" s="360"/>
      <c r="ID15" s="360"/>
      <c r="IE15" s="360"/>
      <c r="IF15" s="360"/>
      <c r="IG15" s="360"/>
      <c r="IH15" s="360"/>
      <c r="II15" s="360"/>
      <c r="IJ15" s="360"/>
      <c r="IK15" s="360"/>
      <c r="IL15" s="360"/>
      <c r="IM15" s="360"/>
      <c r="IN15" s="360"/>
      <c r="IO15" s="360"/>
      <c r="IP15" s="360"/>
      <c r="IQ15" s="360"/>
      <c r="IR15" s="360"/>
      <c r="IS15" s="360"/>
      <c r="IT15" s="360"/>
    </row>
    <row r="16" spans="1:254" ht="23.25">
      <c r="A16" s="360"/>
      <c r="B16" s="535" t="s">
        <v>1350</v>
      </c>
      <c r="C16" s="535"/>
      <c r="D16" s="535"/>
      <c r="E16" s="535"/>
      <c r="F16" s="535"/>
      <c r="G16" s="360"/>
      <c r="H16" s="360"/>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0"/>
      <c r="EN16" s="360"/>
      <c r="EO16" s="360"/>
      <c r="EP16" s="360"/>
      <c r="EQ16" s="360"/>
      <c r="ER16" s="360"/>
      <c r="ES16" s="360"/>
      <c r="ET16" s="360"/>
      <c r="EU16" s="360"/>
      <c r="EV16" s="360"/>
      <c r="EW16" s="360"/>
      <c r="EX16" s="360"/>
      <c r="EY16" s="360"/>
      <c r="EZ16" s="360"/>
      <c r="FA16" s="360"/>
      <c r="FB16" s="360"/>
      <c r="FC16" s="360"/>
      <c r="FD16" s="360"/>
      <c r="FE16" s="360"/>
      <c r="FF16" s="360"/>
      <c r="FG16" s="360"/>
      <c r="FH16" s="360"/>
      <c r="FI16" s="360"/>
      <c r="FJ16" s="360"/>
      <c r="FK16" s="360"/>
      <c r="FL16" s="360"/>
      <c r="FM16" s="360"/>
      <c r="FN16" s="360"/>
      <c r="FO16" s="360"/>
      <c r="FP16" s="360"/>
      <c r="FQ16" s="360"/>
      <c r="FR16" s="360"/>
      <c r="FS16" s="360"/>
      <c r="FT16" s="360"/>
      <c r="FU16" s="360"/>
      <c r="FV16" s="360"/>
      <c r="FW16" s="360"/>
      <c r="FX16" s="360"/>
      <c r="FY16" s="360"/>
      <c r="FZ16" s="360"/>
      <c r="GA16" s="360"/>
      <c r="GB16" s="360"/>
      <c r="GC16" s="360"/>
      <c r="GD16" s="360"/>
      <c r="GE16" s="360"/>
      <c r="GF16" s="360"/>
      <c r="GG16" s="360"/>
      <c r="GH16" s="360"/>
      <c r="GI16" s="360"/>
      <c r="GJ16" s="360"/>
      <c r="GK16" s="360"/>
      <c r="GL16" s="360"/>
      <c r="GM16" s="360"/>
      <c r="GN16" s="360"/>
      <c r="GO16" s="360"/>
      <c r="GP16" s="360"/>
      <c r="GQ16" s="360"/>
      <c r="GR16" s="360"/>
      <c r="GS16" s="360"/>
      <c r="GT16" s="360"/>
      <c r="GU16" s="360"/>
      <c r="GV16" s="360"/>
      <c r="GW16" s="360"/>
      <c r="GX16" s="360"/>
      <c r="GY16" s="360"/>
      <c r="GZ16" s="360"/>
      <c r="HA16" s="360"/>
      <c r="HB16" s="360"/>
      <c r="HC16" s="360"/>
      <c r="HD16" s="360"/>
      <c r="HE16" s="360"/>
      <c r="HF16" s="360"/>
      <c r="HG16" s="360"/>
      <c r="HH16" s="360"/>
      <c r="HI16" s="360"/>
      <c r="HJ16" s="360"/>
      <c r="HK16" s="360"/>
      <c r="HL16" s="360"/>
      <c r="HM16" s="360"/>
      <c r="HN16" s="360"/>
      <c r="HO16" s="360"/>
      <c r="HP16" s="360"/>
      <c r="HQ16" s="360"/>
      <c r="HR16" s="360"/>
      <c r="HS16" s="360"/>
      <c r="HT16" s="360"/>
      <c r="HU16" s="360"/>
      <c r="HV16" s="360"/>
      <c r="HW16" s="360"/>
      <c r="HX16" s="360"/>
      <c r="HY16" s="360"/>
      <c r="HZ16" s="360"/>
      <c r="IA16" s="360"/>
      <c r="IB16" s="360"/>
      <c r="IC16" s="360"/>
      <c r="ID16" s="360"/>
      <c r="IE16" s="360"/>
      <c r="IF16" s="360"/>
      <c r="IG16" s="360"/>
      <c r="IH16" s="360"/>
      <c r="II16" s="360"/>
      <c r="IJ16" s="360"/>
      <c r="IK16" s="360"/>
      <c r="IL16" s="360"/>
      <c r="IM16" s="360"/>
      <c r="IN16" s="360"/>
      <c r="IO16" s="360"/>
      <c r="IP16" s="360"/>
      <c r="IQ16" s="360"/>
      <c r="IR16" s="360"/>
      <c r="IS16" s="360"/>
      <c r="IT16" s="360"/>
    </row>
    <row r="17" spans="1:254" s="323" customFormat="1" ht="18.75" customHeight="1">
      <c r="A17" s="362"/>
      <c r="B17" s="363" t="s">
        <v>0</v>
      </c>
      <c r="C17" s="371">
        <v>28396652</v>
      </c>
      <c r="D17" s="372"/>
      <c r="E17" s="373">
        <f>'E-OG'!P5</f>
        <v>30624123</v>
      </c>
      <c r="F17" s="364">
        <f>(E17/C17)-1</f>
        <v>7.8441324702644533E-2</v>
      </c>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c r="DF17" s="362"/>
      <c r="DG17" s="362"/>
      <c r="DH17" s="362"/>
      <c r="DI17" s="362"/>
      <c r="DJ17" s="362"/>
      <c r="DK17" s="362"/>
      <c r="DL17" s="362"/>
      <c r="DM17" s="362"/>
      <c r="DN17" s="362"/>
      <c r="DO17" s="362"/>
      <c r="DP17" s="362"/>
      <c r="DQ17" s="362"/>
      <c r="DR17" s="362"/>
      <c r="DS17" s="362"/>
      <c r="DT17" s="362"/>
      <c r="DU17" s="362"/>
      <c r="DV17" s="362"/>
      <c r="DW17" s="362"/>
      <c r="DX17" s="362"/>
      <c r="DY17" s="362"/>
      <c r="DZ17" s="362"/>
      <c r="EA17" s="362"/>
      <c r="EB17" s="362"/>
      <c r="EC17" s="362"/>
      <c r="ED17" s="362"/>
      <c r="EE17" s="362"/>
      <c r="EF17" s="362"/>
      <c r="EG17" s="362"/>
      <c r="EH17" s="362"/>
      <c r="EI17" s="362"/>
      <c r="EJ17" s="362"/>
      <c r="EK17" s="362"/>
      <c r="EL17" s="362"/>
      <c r="EM17" s="362"/>
      <c r="EN17" s="362"/>
      <c r="EO17" s="362"/>
      <c r="EP17" s="362"/>
      <c r="EQ17" s="362"/>
      <c r="ER17" s="362"/>
      <c r="ES17" s="362"/>
      <c r="ET17" s="362"/>
      <c r="EU17" s="362"/>
      <c r="EV17" s="362"/>
      <c r="EW17" s="362"/>
      <c r="EX17" s="362"/>
      <c r="EY17" s="362"/>
      <c r="EZ17" s="362"/>
      <c r="FA17" s="362"/>
      <c r="FB17" s="362"/>
      <c r="FC17" s="362"/>
      <c r="FD17" s="362"/>
      <c r="FE17" s="362"/>
      <c r="FF17" s="362"/>
      <c r="FG17" s="362"/>
      <c r="FH17" s="362"/>
      <c r="FI17" s="362"/>
      <c r="FJ17" s="362"/>
      <c r="FK17" s="362"/>
      <c r="FL17" s="362"/>
      <c r="FM17" s="362"/>
      <c r="FN17" s="362"/>
      <c r="FO17" s="362"/>
      <c r="FP17" s="362"/>
      <c r="FQ17" s="362"/>
      <c r="FR17" s="362"/>
      <c r="FS17" s="362"/>
      <c r="FT17" s="362"/>
      <c r="FU17" s="362"/>
      <c r="FV17" s="362"/>
      <c r="FW17" s="362"/>
      <c r="FX17" s="362"/>
      <c r="FY17" s="362"/>
      <c r="FZ17" s="362"/>
      <c r="GA17" s="362"/>
      <c r="GB17" s="362"/>
      <c r="GC17" s="362"/>
      <c r="GD17" s="362"/>
      <c r="GE17" s="362"/>
      <c r="GF17" s="362"/>
      <c r="GG17" s="362"/>
      <c r="GH17" s="362"/>
      <c r="GI17" s="362"/>
      <c r="GJ17" s="362"/>
      <c r="GK17" s="362"/>
      <c r="GL17" s="362"/>
      <c r="GM17" s="362"/>
      <c r="GN17" s="362"/>
      <c r="GO17" s="362"/>
      <c r="GP17" s="362"/>
      <c r="GQ17" s="362"/>
      <c r="GR17" s="362"/>
      <c r="GS17" s="362"/>
      <c r="GT17" s="362"/>
      <c r="GU17" s="362"/>
      <c r="GV17" s="362"/>
      <c r="GW17" s="362"/>
      <c r="GX17" s="362"/>
      <c r="GY17" s="362"/>
      <c r="GZ17" s="362"/>
      <c r="HA17" s="362"/>
      <c r="HB17" s="362"/>
      <c r="HC17" s="362"/>
      <c r="HD17" s="362"/>
      <c r="HE17" s="362"/>
      <c r="HF17" s="362"/>
      <c r="HG17" s="362"/>
      <c r="HH17" s="362"/>
      <c r="HI17" s="362"/>
      <c r="HJ17" s="362"/>
      <c r="HK17" s="362"/>
      <c r="HL17" s="362"/>
      <c r="HM17" s="362"/>
      <c r="HN17" s="362"/>
      <c r="HO17" s="362"/>
      <c r="HP17" s="362"/>
      <c r="HQ17" s="362"/>
      <c r="HR17" s="362"/>
      <c r="HS17" s="362"/>
      <c r="HT17" s="362"/>
      <c r="HU17" s="362"/>
      <c r="HV17" s="362"/>
      <c r="HW17" s="362"/>
      <c r="HX17" s="362"/>
      <c r="HY17" s="362"/>
      <c r="HZ17" s="362"/>
      <c r="IA17" s="362"/>
      <c r="IB17" s="362"/>
      <c r="IC17" s="362"/>
      <c r="ID17" s="362"/>
      <c r="IE17" s="362"/>
      <c r="IF17" s="362"/>
      <c r="IG17" s="362"/>
      <c r="IH17" s="362"/>
      <c r="II17" s="362"/>
      <c r="IJ17" s="362"/>
      <c r="IK17" s="362"/>
      <c r="IL17" s="362"/>
      <c r="IM17" s="362"/>
      <c r="IN17" s="362"/>
      <c r="IO17" s="362"/>
      <c r="IP17" s="362"/>
      <c r="IQ17" s="362"/>
      <c r="IR17" s="362"/>
      <c r="IS17" s="362"/>
      <c r="IT17" s="362"/>
    </row>
    <row r="18" spans="1:254" s="323" customFormat="1" ht="18.75" customHeight="1">
      <c r="A18" s="362"/>
      <c r="B18" s="363" t="s">
        <v>35</v>
      </c>
      <c r="C18" s="371">
        <v>9359805</v>
      </c>
      <c r="D18" s="372"/>
      <c r="E18" s="373">
        <f>'Est. Egr.'!D4</f>
        <v>10841267</v>
      </c>
      <c r="F18" s="364">
        <f t="shared" ref="F18:F25" si="1">(E18/C18)-1</f>
        <v>0.15827915218319188</v>
      </c>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2"/>
      <c r="CO18" s="362"/>
      <c r="CP18" s="362"/>
      <c r="CQ18" s="362"/>
      <c r="CR18" s="362"/>
      <c r="CS18" s="362"/>
      <c r="CT18" s="362"/>
      <c r="CU18" s="362"/>
      <c r="CV18" s="362"/>
      <c r="CW18" s="362"/>
      <c r="CX18" s="362"/>
      <c r="CY18" s="362"/>
      <c r="CZ18" s="362"/>
      <c r="DA18" s="362"/>
      <c r="DB18" s="362"/>
      <c r="DC18" s="362"/>
      <c r="DD18" s="362"/>
      <c r="DE18" s="362"/>
      <c r="DF18" s="362"/>
      <c r="DG18" s="362"/>
      <c r="DH18" s="362"/>
      <c r="DI18" s="362"/>
      <c r="DJ18" s="362"/>
      <c r="DK18" s="362"/>
      <c r="DL18" s="362"/>
      <c r="DM18" s="362"/>
      <c r="DN18" s="362"/>
      <c r="DO18" s="362"/>
      <c r="DP18" s="362"/>
      <c r="DQ18" s="362"/>
      <c r="DR18" s="362"/>
      <c r="DS18" s="362"/>
      <c r="DT18" s="362"/>
      <c r="DU18" s="362"/>
      <c r="DV18" s="362"/>
      <c r="DW18" s="362"/>
      <c r="DX18" s="362"/>
      <c r="DY18" s="362"/>
      <c r="DZ18" s="362"/>
      <c r="EA18" s="362"/>
      <c r="EB18" s="362"/>
      <c r="EC18" s="362"/>
      <c r="ED18" s="362"/>
      <c r="EE18" s="362"/>
      <c r="EF18" s="362"/>
      <c r="EG18" s="362"/>
      <c r="EH18" s="362"/>
      <c r="EI18" s="362"/>
      <c r="EJ18" s="362"/>
      <c r="EK18" s="362"/>
      <c r="EL18" s="362"/>
      <c r="EM18" s="362"/>
      <c r="EN18" s="362"/>
      <c r="EO18" s="362"/>
      <c r="EP18" s="362"/>
      <c r="EQ18" s="362"/>
      <c r="ER18" s="362"/>
      <c r="ES18" s="362"/>
      <c r="ET18" s="362"/>
      <c r="EU18" s="362"/>
      <c r="EV18" s="362"/>
      <c r="EW18" s="362"/>
      <c r="EX18" s="362"/>
      <c r="EY18" s="362"/>
      <c r="EZ18" s="362"/>
      <c r="FA18" s="362"/>
      <c r="FB18" s="362"/>
      <c r="FC18" s="362"/>
      <c r="FD18" s="362"/>
      <c r="FE18" s="362"/>
      <c r="FF18" s="362"/>
      <c r="FG18" s="362"/>
      <c r="FH18" s="362"/>
      <c r="FI18" s="362"/>
      <c r="FJ18" s="362"/>
      <c r="FK18" s="362"/>
      <c r="FL18" s="362"/>
      <c r="FM18" s="362"/>
      <c r="FN18" s="362"/>
      <c r="FO18" s="362"/>
      <c r="FP18" s="362"/>
      <c r="FQ18" s="362"/>
      <c r="FR18" s="362"/>
      <c r="FS18" s="362"/>
      <c r="FT18" s="362"/>
      <c r="FU18" s="362"/>
      <c r="FV18" s="362"/>
      <c r="FW18" s="362"/>
      <c r="FX18" s="362"/>
      <c r="FY18" s="362"/>
      <c r="FZ18" s="362"/>
      <c r="GA18" s="362"/>
      <c r="GB18" s="362"/>
      <c r="GC18" s="362"/>
      <c r="GD18" s="362"/>
      <c r="GE18" s="362"/>
      <c r="GF18" s="362"/>
      <c r="GG18" s="362"/>
      <c r="GH18" s="362"/>
      <c r="GI18" s="362"/>
      <c r="GJ18" s="362"/>
      <c r="GK18" s="362"/>
      <c r="GL18" s="362"/>
      <c r="GM18" s="362"/>
      <c r="GN18" s="362"/>
      <c r="GO18" s="362"/>
      <c r="GP18" s="362"/>
      <c r="GQ18" s="362"/>
      <c r="GR18" s="362"/>
      <c r="GS18" s="362"/>
      <c r="GT18" s="362"/>
      <c r="GU18" s="362"/>
      <c r="GV18" s="362"/>
      <c r="GW18" s="362"/>
      <c r="GX18" s="362"/>
      <c r="GY18" s="362"/>
      <c r="GZ18" s="362"/>
      <c r="HA18" s="362"/>
      <c r="HB18" s="362"/>
      <c r="HC18" s="362"/>
      <c r="HD18" s="362"/>
      <c r="HE18" s="362"/>
      <c r="HF18" s="362"/>
      <c r="HG18" s="362"/>
      <c r="HH18" s="362"/>
      <c r="HI18" s="362"/>
      <c r="HJ18" s="362"/>
      <c r="HK18" s="362"/>
      <c r="HL18" s="362"/>
      <c r="HM18" s="362"/>
      <c r="HN18" s="362"/>
      <c r="HO18" s="362"/>
      <c r="HP18" s="362"/>
      <c r="HQ18" s="362"/>
      <c r="HR18" s="362"/>
      <c r="HS18" s="362"/>
      <c r="HT18" s="362"/>
      <c r="HU18" s="362"/>
      <c r="HV18" s="362"/>
      <c r="HW18" s="362"/>
      <c r="HX18" s="362"/>
      <c r="HY18" s="362"/>
      <c r="HZ18" s="362"/>
      <c r="IA18" s="362"/>
      <c r="IB18" s="362"/>
      <c r="IC18" s="362"/>
      <c r="ID18" s="362"/>
      <c r="IE18" s="362"/>
      <c r="IF18" s="362"/>
      <c r="IG18" s="362"/>
      <c r="IH18" s="362"/>
      <c r="II18" s="362"/>
      <c r="IJ18" s="362"/>
      <c r="IK18" s="362"/>
      <c r="IL18" s="362"/>
      <c r="IM18" s="362"/>
      <c r="IN18" s="362"/>
      <c r="IO18" s="362"/>
      <c r="IP18" s="362"/>
      <c r="IQ18" s="362"/>
      <c r="IR18" s="362"/>
      <c r="IS18" s="362"/>
      <c r="IT18" s="362"/>
    </row>
    <row r="19" spans="1:254" s="323" customFormat="1" ht="18.75" customHeight="1">
      <c r="A19" s="362"/>
      <c r="B19" s="363" t="s">
        <v>92</v>
      </c>
      <c r="C19" s="371">
        <v>8526530</v>
      </c>
      <c r="D19" s="372"/>
      <c r="E19" s="373">
        <f>'Est. Egr.'!D5</f>
        <v>9233554</v>
      </c>
      <c r="F19" s="364">
        <f t="shared" si="1"/>
        <v>8.2920484652021287E-2</v>
      </c>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2"/>
      <c r="CL19" s="362"/>
      <c r="CM19" s="362"/>
      <c r="CN19" s="362"/>
      <c r="CO19" s="362"/>
      <c r="CP19" s="362"/>
      <c r="CQ19" s="362"/>
      <c r="CR19" s="362"/>
      <c r="CS19" s="362"/>
      <c r="CT19" s="362"/>
      <c r="CU19" s="362"/>
      <c r="CV19" s="362"/>
      <c r="CW19" s="362"/>
      <c r="CX19" s="362"/>
      <c r="CY19" s="362"/>
      <c r="CZ19" s="362"/>
      <c r="DA19" s="362"/>
      <c r="DB19" s="362"/>
      <c r="DC19" s="362"/>
      <c r="DD19" s="362"/>
      <c r="DE19" s="362"/>
      <c r="DF19" s="362"/>
      <c r="DG19" s="362"/>
      <c r="DH19" s="362"/>
      <c r="DI19" s="362"/>
      <c r="DJ19" s="362"/>
      <c r="DK19" s="362"/>
      <c r="DL19" s="362"/>
      <c r="DM19" s="362"/>
      <c r="DN19" s="362"/>
      <c r="DO19" s="362"/>
      <c r="DP19" s="362"/>
      <c r="DQ19" s="362"/>
      <c r="DR19" s="362"/>
      <c r="DS19" s="362"/>
      <c r="DT19" s="362"/>
      <c r="DU19" s="362"/>
      <c r="DV19" s="362"/>
      <c r="DW19" s="362"/>
      <c r="DX19" s="362"/>
      <c r="DY19" s="362"/>
      <c r="DZ19" s="362"/>
      <c r="EA19" s="362"/>
      <c r="EB19" s="362"/>
      <c r="EC19" s="362"/>
      <c r="ED19" s="362"/>
      <c r="EE19" s="362"/>
      <c r="EF19" s="362"/>
      <c r="EG19" s="362"/>
      <c r="EH19" s="362"/>
      <c r="EI19" s="362"/>
      <c r="EJ19" s="362"/>
      <c r="EK19" s="362"/>
      <c r="EL19" s="362"/>
      <c r="EM19" s="362"/>
      <c r="EN19" s="362"/>
      <c r="EO19" s="362"/>
      <c r="EP19" s="362"/>
      <c r="EQ19" s="362"/>
      <c r="ER19" s="362"/>
      <c r="ES19" s="362"/>
      <c r="ET19" s="362"/>
      <c r="EU19" s="362"/>
      <c r="EV19" s="362"/>
      <c r="EW19" s="362"/>
      <c r="EX19" s="362"/>
      <c r="EY19" s="362"/>
      <c r="EZ19" s="362"/>
      <c r="FA19" s="362"/>
      <c r="FB19" s="362"/>
      <c r="FC19" s="362"/>
      <c r="FD19" s="362"/>
      <c r="FE19" s="362"/>
      <c r="FF19" s="362"/>
      <c r="FG19" s="362"/>
      <c r="FH19" s="362"/>
      <c r="FI19" s="362"/>
      <c r="FJ19" s="362"/>
      <c r="FK19" s="362"/>
      <c r="FL19" s="362"/>
      <c r="FM19" s="362"/>
      <c r="FN19" s="362"/>
      <c r="FO19" s="362"/>
      <c r="FP19" s="362"/>
      <c r="FQ19" s="362"/>
      <c r="FR19" s="362"/>
      <c r="FS19" s="362"/>
      <c r="FT19" s="362"/>
      <c r="FU19" s="362"/>
      <c r="FV19" s="362"/>
      <c r="FW19" s="362"/>
      <c r="FX19" s="362"/>
      <c r="FY19" s="362"/>
      <c r="FZ19" s="362"/>
      <c r="GA19" s="362"/>
      <c r="GB19" s="362"/>
      <c r="GC19" s="362"/>
      <c r="GD19" s="362"/>
      <c r="GE19" s="362"/>
      <c r="GF19" s="362"/>
      <c r="GG19" s="362"/>
      <c r="GH19" s="362"/>
      <c r="GI19" s="362"/>
      <c r="GJ19" s="362"/>
      <c r="GK19" s="362"/>
      <c r="GL19" s="362"/>
      <c r="GM19" s="362"/>
      <c r="GN19" s="362"/>
      <c r="GO19" s="362"/>
      <c r="GP19" s="362"/>
      <c r="GQ19" s="362"/>
      <c r="GR19" s="362"/>
      <c r="GS19" s="362"/>
      <c r="GT19" s="362"/>
      <c r="GU19" s="362"/>
      <c r="GV19" s="362"/>
      <c r="GW19" s="362"/>
      <c r="GX19" s="362"/>
      <c r="GY19" s="362"/>
      <c r="GZ19" s="362"/>
      <c r="HA19" s="362"/>
      <c r="HB19" s="362"/>
      <c r="HC19" s="362"/>
      <c r="HD19" s="362"/>
      <c r="HE19" s="362"/>
      <c r="HF19" s="362"/>
      <c r="HG19" s="362"/>
      <c r="HH19" s="362"/>
      <c r="HI19" s="362"/>
      <c r="HJ19" s="362"/>
      <c r="HK19" s="362"/>
      <c r="HL19" s="362"/>
      <c r="HM19" s="362"/>
      <c r="HN19" s="362"/>
      <c r="HO19" s="362"/>
      <c r="HP19" s="362"/>
      <c r="HQ19" s="362"/>
      <c r="HR19" s="362"/>
      <c r="HS19" s="362"/>
      <c r="HT19" s="362"/>
      <c r="HU19" s="362"/>
      <c r="HV19" s="362"/>
      <c r="HW19" s="362"/>
      <c r="HX19" s="362"/>
      <c r="HY19" s="362"/>
      <c r="HZ19" s="362"/>
      <c r="IA19" s="362"/>
      <c r="IB19" s="362"/>
      <c r="IC19" s="362"/>
      <c r="ID19" s="362"/>
      <c r="IE19" s="362"/>
      <c r="IF19" s="362"/>
      <c r="IG19" s="362"/>
      <c r="IH19" s="362"/>
      <c r="II19" s="362"/>
      <c r="IJ19" s="362"/>
      <c r="IK19" s="362"/>
      <c r="IL19" s="362"/>
      <c r="IM19" s="362"/>
      <c r="IN19" s="362"/>
      <c r="IO19" s="362"/>
      <c r="IP19" s="362"/>
      <c r="IQ19" s="362"/>
      <c r="IR19" s="362"/>
      <c r="IS19" s="362"/>
      <c r="IT19" s="362"/>
    </row>
    <row r="20" spans="1:254" s="323" customFormat="1" ht="18.75" customHeight="1">
      <c r="A20" s="362"/>
      <c r="B20" s="363" t="s">
        <v>154</v>
      </c>
      <c r="C20" s="371">
        <v>1689247</v>
      </c>
      <c r="D20" s="372"/>
      <c r="E20" s="373">
        <f>'Est. Egr.'!D6</f>
        <v>3234761</v>
      </c>
      <c r="F20" s="364">
        <f t="shared" si="1"/>
        <v>0.91491297601830879</v>
      </c>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2"/>
      <c r="CF20" s="362"/>
      <c r="CG20" s="362"/>
      <c r="CH20" s="362"/>
      <c r="CI20" s="362"/>
      <c r="CJ20" s="362"/>
      <c r="CK20" s="362"/>
      <c r="CL20" s="362"/>
      <c r="CM20" s="362"/>
      <c r="CN20" s="362"/>
      <c r="CO20" s="362"/>
      <c r="CP20" s="362"/>
      <c r="CQ20" s="362"/>
      <c r="CR20" s="362"/>
      <c r="CS20" s="362"/>
      <c r="CT20" s="362"/>
      <c r="CU20" s="362"/>
      <c r="CV20" s="362"/>
      <c r="CW20" s="362"/>
      <c r="CX20" s="362"/>
      <c r="CY20" s="362"/>
      <c r="CZ20" s="362"/>
      <c r="DA20" s="362"/>
      <c r="DB20" s="362"/>
      <c r="DC20" s="362"/>
      <c r="DD20" s="362"/>
      <c r="DE20" s="362"/>
      <c r="DF20" s="362"/>
      <c r="DG20" s="362"/>
      <c r="DH20" s="362"/>
      <c r="DI20" s="362"/>
      <c r="DJ20" s="362"/>
      <c r="DK20" s="362"/>
      <c r="DL20" s="362"/>
      <c r="DM20" s="362"/>
      <c r="DN20" s="362"/>
      <c r="DO20" s="362"/>
      <c r="DP20" s="362"/>
      <c r="DQ20" s="362"/>
      <c r="DR20" s="362"/>
      <c r="DS20" s="362"/>
      <c r="DT20" s="362"/>
      <c r="DU20" s="362"/>
      <c r="DV20" s="362"/>
      <c r="DW20" s="362"/>
      <c r="DX20" s="362"/>
      <c r="DY20" s="362"/>
      <c r="DZ20" s="362"/>
      <c r="EA20" s="362"/>
      <c r="EB20" s="362"/>
      <c r="EC20" s="362"/>
      <c r="ED20" s="362"/>
      <c r="EE20" s="362"/>
      <c r="EF20" s="362"/>
      <c r="EG20" s="362"/>
      <c r="EH20" s="362"/>
      <c r="EI20" s="362"/>
      <c r="EJ20" s="362"/>
      <c r="EK20" s="362"/>
      <c r="EL20" s="362"/>
      <c r="EM20" s="362"/>
      <c r="EN20" s="362"/>
      <c r="EO20" s="362"/>
      <c r="EP20" s="362"/>
      <c r="EQ20" s="362"/>
      <c r="ER20" s="362"/>
      <c r="ES20" s="362"/>
      <c r="ET20" s="362"/>
      <c r="EU20" s="362"/>
      <c r="EV20" s="362"/>
      <c r="EW20" s="362"/>
      <c r="EX20" s="362"/>
      <c r="EY20" s="362"/>
      <c r="EZ20" s="362"/>
      <c r="FA20" s="362"/>
      <c r="FB20" s="362"/>
      <c r="FC20" s="362"/>
      <c r="FD20" s="362"/>
      <c r="FE20" s="362"/>
      <c r="FF20" s="362"/>
      <c r="FG20" s="362"/>
      <c r="FH20" s="362"/>
      <c r="FI20" s="362"/>
      <c r="FJ20" s="362"/>
      <c r="FK20" s="362"/>
      <c r="FL20" s="362"/>
      <c r="FM20" s="362"/>
      <c r="FN20" s="362"/>
      <c r="FO20" s="362"/>
      <c r="FP20" s="362"/>
      <c r="FQ20" s="362"/>
      <c r="FR20" s="362"/>
      <c r="FS20" s="362"/>
      <c r="FT20" s="362"/>
      <c r="FU20" s="362"/>
      <c r="FV20" s="362"/>
      <c r="FW20" s="362"/>
      <c r="FX20" s="362"/>
      <c r="FY20" s="362"/>
      <c r="FZ20" s="362"/>
      <c r="GA20" s="362"/>
      <c r="GB20" s="362"/>
      <c r="GC20" s="362"/>
      <c r="GD20" s="362"/>
      <c r="GE20" s="362"/>
      <c r="GF20" s="362"/>
      <c r="GG20" s="362"/>
      <c r="GH20" s="362"/>
      <c r="GI20" s="362"/>
      <c r="GJ20" s="362"/>
      <c r="GK20" s="362"/>
      <c r="GL20" s="362"/>
      <c r="GM20" s="362"/>
      <c r="GN20" s="362"/>
      <c r="GO20" s="362"/>
      <c r="GP20" s="362"/>
      <c r="GQ20" s="362"/>
      <c r="GR20" s="362"/>
      <c r="GS20" s="362"/>
      <c r="GT20" s="362"/>
      <c r="GU20" s="362"/>
      <c r="GV20" s="362"/>
      <c r="GW20" s="362"/>
      <c r="GX20" s="362"/>
      <c r="GY20" s="362"/>
      <c r="GZ20" s="362"/>
      <c r="HA20" s="362"/>
      <c r="HB20" s="362"/>
      <c r="HC20" s="362"/>
      <c r="HD20" s="362"/>
      <c r="HE20" s="362"/>
      <c r="HF20" s="362"/>
      <c r="HG20" s="362"/>
      <c r="HH20" s="362"/>
      <c r="HI20" s="362"/>
      <c r="HJ20" s="362"/>
      <c r="HK20" s="362"/>
      <c r="HL20" s="362"/>
      <c r="HM20" s="362"/>
      <c r="HN20" s="362"/>
      <c r="HO20" s="362"/>
      <c r="HP20" s="362"/>
      <c r="HQ20" s="362"/>
      <c r="HR20" s="362"/>
      <c r="HS20" s="362"/>
      <c r="HT20" s="362"/>
      <c r="HU20" s="362"/>
      <c r="HV20" s="362"/>
      <c r="HW20" s="362"/>
      <c r="HX20" s="362"/>
      <c r="HY20" s="362"/>
      <c r="HZ20" s="362"/>
      <c r="IA20" s="362"/>
      <c r="IB20" s="362"/>
      <c r="IC20" s="362"/>
      <c r="ID20" s="362"/>
      <c r="IE20" s="362"/>
      <c r="IF20" s="362"/>
      <c r="IG20" s="362"/>
      <c r="IH20" s="362"/>
      <c r="II20" s="362"/>
      <c r="IJ20" s="362"/>
      <c r="IK20" s="362"/>
      <c r="IL20" s="362"/>
      <c r="IM20" s="362"/>
      <c r="IN20" s="362"/>
      <c r="IO20" s="362"/>
      <c r="IP20" s="362"/>
      <c r="IQ20" s="362"/>
      <c r="IR20" s="362"/>
      <c r="IS20" s="362"/>
      <c r="IT20" s="362"/>
    </row>
    <row r="21" spans="1:254" s="323" customFormat="1" ht="18.75" customHeight="1">
      <c r="A21" s="362"/>
      <c r="B21" s="363" t="s">
        <v>190</v>
      </c>
      <c r="C21" s="371">
        <v>1985408</v>
      </c>
      <c r="D21" s="372"/>
      <c r="E21" s="373">
        <f>'Est. Egr.'!D7</f>
        <v>159913</v>
      </c>
      <c r="F21" s="364">
        <f t="shared" si="1"/>
        <v>-0.91945584988072981</v>
      </c>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2"/>
      <c r="CT21" s="362"/>
      <c r="CU21" s="362"/>
      <c r="CV21" s="362"/>
      <c r="CW21" s="362"/>
      <c r="CX21" s="362"/>
      <c r="CY21" s="362"/>
      <c r="CZ21" s="362"/>
      <c r="DA21" s="362"/>
      <c r="DB21" s="362"/>
      <c r="DC21" s="362"/>
      <c r="DD21" s="362"/>
      <c r="DE21" s="362"/>
      <c r="DF21" s="362"/>
      <c r="DG21" s="362"/>
      <c r="DH21" s="362"/>
      <c r="DI21" s="362"/>
      <c r="DJ21" s="362"/>
      <c r="DK21" s="362"/>
      <c r="DL21" s="362"/>
      <c r="DM21" s="362"/>
      <c r="DN21" s="362"/>
      <c r="DO21" s="362"/>
      <c r="DP21" s="362"/>
      <c r="DQ21" s="362"/>
      <c r="DR21" s="362"/>
      <c r="DS21" s="362"/>
      <c r="DT21" s="362"/>
      <c r="DU21" s="362"/>
      <c r="DV21" s="362"/>
      <c r="DW21" s="362"/>
      <c r="DX21" s="362"/>
      <c r="DY21" s="362"/>
      <c r="DZ21" s="362"/>
      <c r="EA21" s="362"/>
      <c r="EB21" s="362"/>
      <c r="EC21" s="362"/>
      <c r="ED21" s="362"/>
      <c r="EE21" s="362"/>
      <c r="EF21" s="362"/>
      <c r="EG21" s="362"/>
      <c r="EH21" s="362"/>
      <c r="EI21" s="362"/>
      <c r="EJ21" s="362"/>
      <c r="EK21" s="362"/>
      <c r="EL21" s="362"/>
      <c r="EM21" s="362"/>
      <c r="EN21" s="362"/>
      <c r="EO21" s="362"/>
      <c r="EP21" s="362"/>
      <c r="EQ21" s="362"/>
      <c r="ER21" s="362"/>
      <c r="ES21" s="362"/>
      <c r="ET21" s="362"/>
      <c r="EU21" s="362"/>
      <c r="EV21" s="362"/>
      <c r="EW21" s="362"/>
      <c r="EX21" s="362"/>
      <c r="EY21" s="362"/>
      <c r="EZ21" s="362"/>
      <c r="FA21" s="362"/>
      <c r="FB21" s="362"/>
      <c r="FC21" s="362"/>
      <c r="FD21" s="362"/>
      <c r="FE21" s="362"/>
      <c r="FF21" s="362"/>
      <c r="FG21" s="362"/>
      <c r="FH21" s="362"/>
      <c r="FI21" s="362"/>
      <c r="FJ21" s="362"/>
      <c r="FK21" s="362"/>
      <c r="FL21" s="362"/>
      <c r="FM21" s="362"/>
      <c r="FN21" s="362"/>
      <c r="FO21" s="362"/>
      <c r="FP21" s="362"/>
      <c r="FQ21" s="362"/>
      <c r="FR21" s="362"/>
      <c r="FS21" s="362"/>
      <c r="FT21" s="362"/>
      <c r="FU21" s="362"/>
      <c r="FV21" s="362"/>
      <c r="FW21" s="362"/>
      <c r="FX21" s="362"/>
      <c r="FY21" s="362"/>
      <c r="FZ21" s="362"/>
      <c r="GA21" s="362"/>
      <c r="GB21" s="362"/>
      <c r="GC21" s="362"/>
      <c r="GD21" s="362"/>
      <c r="GE21" s="362"/>
      <c r="GF21" s="362"/>
      <c r="GG21" s="362"/>
      <c r="GH21" s="362"/>
      <c r="GI21" s="362"/>
      <c r="GJ21" s="362"/>
      <c r="GK21" s="362"/>
      <c r="GL21" s="362"/>
      <c r="GM21" s="362"/>
      <c r="GN21" s="362"/>
      <c r="GO21" s="362"/>
      <c r="GP21" s="362"/>
      <c r="GQ21" s="362"/>
      <c r="GR21" s="362"/>
      <c r="GS21" s="362"/>
      <c r="GT21" s="362"/>
      <c r="GU21" s="362"/>
      <c r="GV21" s="362"/>
      <c r="GW21" s="362"/>
      <c r="GX21" s="362"/>
      <c r="GY21" s="362"/>
      <c r="GZ21" s="362"/>
      <c r="HA21" s="362"/>
      <c r="HB21" s="362"/>
      <c r="HC21" s="362"/>
      <c r="HD21" s="362"/>
      <c r="HE21" s="362"/>
      <c r="HF21" s="362"/>
      <c r="HG21" s="362"/>
      <c r="HH21" s="362"/>
      <c r="HI21" s="362"/>
      <c r="HJ21" s="362"/>
      <c r="HK21" s="362"/>
      <c r="HL21" s="362"/>
      <c r="HM21" s="362"/>
      <c r="HN21" s="362"/>
      <c r="HO21" s="362"/>
      <c r="HP21" s="362"/>
      <c r="HQ21" s="362"/>
      <c r="HR21" s="362"/>
      <c r="HS21" s="362"/>
      <c r="HT21" s="362"/>
      <c r="HU21" s="362"/>
      <c r="HV21" s="362"/>
      <c r="HW21" s="362"/>
      <c r="HX21" s="362"/>
      <c r="HY21" s="362"/>
      <c r="HZ21" s="362"/>
      <c r="IA21" s="362"/>
      <c r="IB21" s="362"/>
      <c r="IC21" s="362"/>
      <c r="ID21" s="362"/>
      <c r="IE21" s="362"/>
      <c r="IF21" s="362"/>
      <c r="IG21" s="362"/>
      <c r="IH21" s="362"/>
      <c r="II21" s="362"/>
      <c r="IJ21" s="362"/>
      <c r="IK21" s="362"/>
      <c r="IL21" s="362"/>
      <c r="IM21" s="362"/>
      <c r="IN21" s="362"/>
      <c r="IO21" s="362"/>
      <c r="IP21" s="362"/>
      <c r="IQ21" s="362"/>
      <c r="IR21" s="362"/>
      <c r="IS21" s="362"/>
      <c r="IT21" s="362"/>
    </row>
    <row r="22" spans="1:254" s="323" customFormat="1" ht="18.75" customHeight="1">
      <c r="A22" s="362"/>
      <c r="B22" s="363" t="s">
        <v>1321</v>
      </c>
      <c r="C22" s="371">
        <v>11309549</v>
      </c>
      <c r="D22" s="372"/>
      <c r="E22" s="373">
        <f>'Est. Egr.'!D8</f>
        <v>25428144</v>
      </c>
      <c r="F22" s="364">
        <f t="shared" si="1"/>
        <v>1.2483782509806538</v>
      </c>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362"/>
      <c r="ED22" s="362"/>
      <c r="EE22" s="362"/>
      <c r="EF22" s="362"/>
      <c r="EG22" s="362"/>
      <c r="EH22" s="362"/>
      <c r="EI22" s="362"/>
      <c r="EJ22" s="362"/>
      <c r="EK22" s="362"/>
      <c r="EL22" s="362"/>
      <c r="EM22" s="362"/>
      <c r="EN22" s="362"/>
      <c r="EO22" s="362"/>
      <c r="EP22" s="362"/>
      <c r="EQ22" s="362"/>
      <c r="ER22" s="362"/>
      <c r="ES22" s="362"/>
      <c r="ET22" s="362"/>
      <c r="EU22" s="362"/>
      <c r="EV22" s="362"/>
      <c r="EW22" s="362"/>
      <c r="EX22" s="362"/>
      <c r="EY22" s="362"/>
      <c r="EZ22" s="362"/>
      <c r="FA22" s="362"/>
      <c r="FB22" s="362"/>
      <c r="FC22" s="362"/>
      <c r="FD22" s="362"/>
      <c r="FE22" s="362"/>
      <c r="FF22" s="362"/>
      <c r="FG22" s="362"/>
      <c r="FH22" s="362"/>
      <c r="FI22" s="362"/>
      <c r="FJ22" s="362"/>
      <c r="FK22" s="362"/>
      <c r="FL22" s="362"/>
      <c r="FM22" s="362"/>
      <c r="FN22" s="362"/>
      <c r="FO22" s="362"/>
      <c r="FP22" s="362"/>
      <c r="FQ22" s="362"/>
      <c r="FR22" s="362"/>
      <c r="FS22" s="362"/>
      <c r="FT22" s="362"/>
      <c r="FU22" s="362"/>
      <c r="FV22" s="362"/>
      <c r="FW22" s="362"/>
      <c r="FX22" s="362"/>
      <c r="FY22" s="362"/>
      <c r="FZ22" s="362"/>
      <c r="GA22" s="362"/>
      <c r="GB22" s="362"/>
      <c r="GC22" s="362"/>
      <c r="GD22" s="362"/>
      <c r="GE22" s="362"/>
      <c r="GF22" s="362"/>
      <c r="GG22" s="362"/>
      <c r="GH22" s="362"/>
      <c r="GI22" s="362"/>
      <c r="GJ22" s="362"/>
      <c r="GK22" s="362"/>
      <c r="GL22" s="362"/>
      <c r="GM22" s="362"/>
      <c r="GN22" s="362"/>
      <c r="GO22" s="362"/>
      <c r="GP22" s="362"/>
      <c r="GQ22" s="362"/>
      <c r="GR22" s="362"/>
      <c r="GS22" s="362"/>
      <c r="GT22" s="362"/>
      <c r="GU22" s="362"/>
      <c r="GV22" s="362"/>
      <c r="GW22" s="362"/>
      <c r="GX22" s="362"/>
      <c r="GY22" s="362"/>
      <c r="GZ22" s="362"/>
      <c r="HA22" s="362"/>
      <c r="HB22" s="362"/>
      <c r="HC22" s="362"/>
      <c r="HD22" s="362"/>
      <c r="HE22" s="362"/>
      <c r="HF22" s="362"/>
      <c r="HG22" s="362"/>
      <c r="HH22" s="362"/>
      <c r="HI22" s="362"/>
      <c r="HJ22" s="362"/>
      <c r="HK22" s="362"/>
      <c r="HL22" s="362"/>
      <c r="HM22" s="362"/>
      <c r="HN22" s="362"/>
      <c r="HO22" s="362"/>
      <c r="HP22" s="362"/>
      <c r="HQ22" s="362"/>
      <c r="HR22" s="362"/>
      <c r="HS22" s="362"/>
      <c r="HT22" s="362"/>
      <c r="HU22" s="362"/>
      <c r="HV22" s="362"/>
      <c r="HW22" s="362"/>
      <c r="HX22" s="362"/>
      <c r="HY22" s="362"/>
      <c r="HZ22" s="362"/>
      <c r="IA22" s="362"/>
      <c r="IB22" s="362"/>
      <c r="IC22" s="362"/>
      <c r="ID22" s="362"/>
      <c r="IE22" s="362"/>
      <c r="IF22" s="362"/>
      <c r="IG22" s="362"/>
      <c r="IH22" s="362"/>
      <c r="II22" s="362"/>
      <c r="IJ22" s="362"/>
      <c r="IK22" s="362"/>
      <c r="IL22" s="362"/>
      <c r="IM22" s="362"/>
      <c r="IN22" s="362"/>
      <c r="IO22" s="362"/>
      <c r="IP22" s="362"/>
      <c r="IQ22" s="362"/>
      <c r="IR22" s="362"/>
      <c r="IS22" s="362"/>
      <c r="IT22" s="362"/>
    </row>
    <row r="23" spans="1:254" s="323" customFormat="1" ht="18.75" customHeight="1">
      <c r="A23" s="362"/>
      <c r="B23" s="363" t="s">
        <v>235</v>
      </c>
      <c r="C23" s="371">
        <v>8880</v>
      </c>
      <c r="D23" s="372"/>
      <c r="E23" s="373">
        <f>'Est. Egr.'!D9</f>
        <v>0</v>
      </c>
      <c r="F23" s="364">
        <f t="shared" si="1"/>
        <v>-1</v>
      </c>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362"/>
      <c r="BW23" s="362"/>
      <c r="BX23" s="362"/>
      <c r="BY23" s="362"/>
      <c r="BZ23" s="362"/>
      <c r="CA23" s="362"/>
      <c r="CB23" s="362"/>
      <c r="CC23" s="362"/>
      <c r="CD23" s="362"/>
      <c r="CE23" s="362"/>
      <c r="CF23" s="362"/>
      <c r="CG23" s="362"/>
      <c r="CH23" s="362"/>
      <c r="CI23" s="362"/>
      <c r="CJ23" s="362"/>
      <c r="CK23" s="362"/>
      <c r="CL23" s="362"/>
      <c r="CM23" s="362"/>
      <c r="CN23" s="362"/>
      <c r="CO23" s="362"/>
      <c r="CP23" s="362"/>
      <c r="CQ23" s="362"/>
      <c r="CR23" s="362"/>
      <c r="CS23" s="362"/>
      <c r="CT23" s="362"/>
      <c r="CU23" s="362"/>
      <c r="CV23" s="362"/>
      <c r="CW23" s="362"/>
      <c r="CX23" s="362"/>
      <c r="CY23" s="362"/>
      <c r="CZ23" s="362"/>
      <c r="DA23" s="362"/>
      <c r="DB23" s="362"/>
      <c r="DC23" s="362"/>
      <c r="DD23" s="362"/>
      <c r="DE23" s="362"/>
      <c r="DF23" s="362"/>
      <c r="DG23" s="362"/>
      <c r="DH23" s="362"/>
      <c r="DI23" s="362"/>
      <c r="DJ23" s="362"/>
      <c r="DK23" s="362"/>
      <c r="DL23" s="362"/>
      <c r="DM23" s="362"/>
      <c r="DN23" s="362"/>
      <c r="DO23" s="362"/>
      <c r="DP23" s="362"/>
      <c r="DQ23" s="362"/>
      <c r="DR23" s="362"/>
      <c r="DS23" s="362"/>
      <c r="DT23" s="362"/>
      <c r="DU23" s="362"/>
      <c r="DV23" s="362"/>
      <c r="DW23" s="362"/>
      <c r="DX23" s="362"/>
      <c r="DY23" s="362"/>
      <c r="DZ23" s="362"/>
      <c r="EA23" s="362"/>
      <c r="EB23" s="362"/>
      <c r="EC23" s="362"/>
      <c r="ED23" s="362"/>
      <c r="EE23" s="362"/>
      <c r="EF23" s="362"/>
      <c r="EG23" s="362"/>
      <c r="EH23" s="362"/>
      <c r="EI23" s="362"/>
      <c r="EJ23" s="362"/>
      <c r="EK23" s="362"/>
      <c r="EL23" s="362"/>
      <c r="EM23" s="362"/>
      <c r="EN23" s="362"/>
      <c r="EO23" s="362"/>
      <c r="EP23" s="362"/>
      <c r="EQ23" s="362"/>
      <c r="ER23" s="362"/>
      <c r="ES23" s="362"/>
      <c r="ET23" s="362"/>
      <c r="EU23" s="362"/>
      <c r="EV23" s="362"/>
      <c r="EW23" s="362"/>
      <c r="EX23" s="362"/>
      <c r="EY23" s="362"/>
      <c r="EZ23" s="362"/>
      <c r="FA23" s="362"/>
      <c r="FB23" s="362"/>
      <c r="FC23" s="362"/>
      <c r="FD23" s="362"/>
      <c r="FE23" s="362"/>
      <c r="FF23" s="362"/>
      <c r="FG23" s="362"/>
      <c r="FH23" s="362"/>
      <c r="FI23" s="362"/>
      <c r="FJ23" s="362"/>
      <c r="FK23" s="362"/>
      <c r="FL23" s="362"/>
      <c r="FM23" s="362"/>
      <c r="FN23" s="362"/>
      <c r="FO23" s="362"/>
      <c r="FP23" s="362"/>
      <c r="FQ23" s="362"/>
      <c r="FR23" s="362"/>
      <c r="FS23" s="362"/>
      <c r="FT23" s="362"/>
      <c r="FU23" s="362"/>
      <c r="FV23" s="362"/>
      <c r="FW23" s="362"/>
      <c r="FX23" s="362"/>
      <c r="FY23" s="362"/>
      <c r="FZ23" s="362"/>
      <c r="GA23" s="362"/>
      <c r="GB23" s="362"/>
      <c r="GC23" s="362"/>
      <c r="GD23" s="362"/>
      <c r="GE23" s="362"/>
      <c r="GF23" s="362"/>
      <c r="GG23" s="362"/>
      <c r="GH23" s="362"/>
      <c r="GI23" s="362"/>
      <c r="GJ23" s="362"/>
      <c r="GK23" s="362"/>
      <c r="GL23" s="362"/>
      <c r="GM23" s="362"/>
      <c r="GN23" s="362"/>
      <c r="GO23" s="362"/>
      <c r="GP23" s="362"/>
      <c r="GQ23" s="362"/>
      <c r="GR23" s="362"/>
      <c r="GS23" s="362"/>
      <c r="GT23" s="362"/>
      <c r="GU23" s="362"/>
      <c r="GV23" s="362"/>
      <c r="GW23" s="362"/>
      <c r="GX23" s="362"/>
      <c r="GY23" s="362"/>
      <c r="GZ23" s="362"/>
      <c r="HA23" s="362"/>
      <c r="HB23" s="362"/>
      <c r="HC23" s="362"/>
      <c r="HD23" s="362"/>
      <c r="HE23" s="362"/>
      <c r="HF23" s="362"/>
      <c r="HG23" s="362"/>
      <c r="HH23" s="362"/>
      <c r="HI23" s="362"/>
      <c r="HJ23" s="362"/>
      <c r="HK23" s="362"/>
      <c r="HL23" s="362"/>
      <c r="HM23" s="362"/>
      <c r="HN23" s="362"/>
      <c r="HO23" s="362"/>
      <c r="HP23" s="362"/>
      <c r="HQ23" s="362"/>
      <c r="HR23" s="362"/>
      <c r="HS23" s="362"/>
      <c r="HT23" s="362"/>
      <c r="HU23" s="362"/>
      <c r="HV23" s="362"/>
      <c r="HW23" s="362"/>
      <c r="HX23" s="362"/>
      <c r="HY23" s="362"/>
      <c r="HZ23" s="362"/>
      <c r="IA23" s="362"/>
      <c r="IB23" s="362"/>
      <c r="IC23" s="362"/>
      <c r="ID23" s="362"/>
      <c r="IE23" s="362"/>
      <c r="IF23" s="362"/>
      <c r="IG23" s="362"/>
      <c r="IH23" s="362"/>
      <c r="II23" s="362"/>
      <c r="IJ23" s="362"/>
      <c r="IK23" s="362"/>
      <c r="IL23" s="362"/>
      <c r="IM23" s="362"/>
      <c r="IN23" s="362"/>
      <c r="IO23" s="362"/>
      <c r="IP23" s="362"/>
      <c r="IQ23" s="362"/>
      <c r="IR23" s="362"/>
      <c r="IS23" s="362"/>
      <c r="IT23" s="362"/>
    </row>
    <row r="24" spans="1:254" s="323" customFormat="1" ht="18.75" customHeight="1">
      <c r="A24" s="362"/>
      <c r="B24" s="363" t="s">
        <v>263</v>
      </c>
      <c r="C24" s="371">
        <v>0</v>
      </c>
      <c r="D24" s="372"/>
      <c r="E24" s="373">
        <f>'Est. Egr.'!D10</f>
        <v>0</v>
      </c>
      <c r="F24" s="364" t="e">
        <f t="shared" si="1"/>
        <v>#DIV/0!</v>
      </c>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362"/>
      <c r="BP24" s="362"/>
      <c r="BQ24" s="362"/>
      <c r="BR24" s="362"/>
      <c r="BS24" s="362"/>
      <c r="BT24" s="362"/>
      <c r="BU24" s="362"/>
      <c r="BV24" s="362"/>
      <c r="BW24" s="362"/>
      <c r="BX24" s="362"/>
      <c r="BY24" s="362"/>
      <c r="BZ24" s="362"/>
      <c r="CA24" s="362"/>
      <c r="CB24" s="362"/>
      <c r="CC24" s="362"/>
      <c r="CD24" s="362"/>
      <c r="CE24" s="362"/>
      <c r="CF24" s="362"/>
      <c r="CG24" s="362"/>
      <c r="CH24" s="362"/>
      <c r="CI24" s="362"/>
      <c r="CJ24" s="362"/>
      <c r="CK24" s="362"/>
      <c r="CL24" s="362"/>
      <c r="CM24" s="362"/>
      <c r="CN24" s="362"/>
      <c r="CO24" s="362"/>
      <c r="CP24" s="362"/>
      <c r="CQ24" s="362"/>
      <c r="CR24" s="362"/>
      <c r="CS24" s="362"/>
      <c r="CT24" s="362"/>
      <c r="CU24" s="362"/>
      <c r="CV24" s="362"/>
      <c r="CW24" s="362"/>
      <c r="CX24" s="362"/>
      <c r="CY24" s="362"/>
      <c r="CZ24" s="362"/>
      <c r="DA24" s="362"/>
      <c r="DB24" s="362"/>
      <c r="DC24" s="362"/>
      <c r="DD24" s="362"/>
      <c r="DE24" s="362"/>
      <c r="DF24" s="362"/>
      <c r="DG24" s="362"/>
      <c r="DH24" s="362"/>
      <c r="DI24" s="362"/>
      <c r="DJ24" s="362"/>
      <c r="DK24" s="362"/>
      <c r="DL24" s="362"/>
      <c r="DM24" s="362"/>
      <c r="DN24" s="362"/>
      <c r="DO24" s="362"/>
      <c r="DP24" s="362"/>
      <c r="DQ24" s="362"/>
      <c r="DR24" s="362"/>
      <c r="DS24" s="362"/>
      <c r="DT24" s="362"/>
      <c r="DU24" s="362"/>
      <c r="DV24" s="362"/>
      <c r="DW24" s="362"/>
      <c r="DX24" s="362"/>
      <c r="DY24" s="362"/>
      <c r="DZ24" s="362"/>
      <c r="EA24" s="362"/>
      <c r="EB24" s="362"/>
      <c r="EC24" s="362"/>
      <c r="ED24" s="362"/>
      <c r="EE24" s="362"/>
      <c r="EF24" s="362"/>
      <c r="EG24" s="362"/>
      <c r="EH24" s="362"/>
      <c r="EI24" s="362"/>
      <c r="EJ24" s="362"/>
      <c r="EK24" s="362"/>
      <c r="EL24" s="362"/>
      <c r="EM24" s="362"/>
      <c r="EN24" s="362"/>
      <c r="EO24" s="362"/>
      <c r="EP24" s="362"/>
      <c r="EQ24" s="362"/>
      <c r="ER24" s="362"/>
      <c r="ES24" s="362"/>
      <c r="ET24" s="362"/>
      <c r="EU24" s="362"/>
      <c r="EV24" s="362"/>
      <c r="EW24" s="362"/>
      <c r="EX24" s="362"/>
      <c r="EY24" s="362"/>
      <c r="EZ24" s="362"/>
      <c r="FA24" s="362"/>
      <c r="FB24" s="362"/>
      <c r="FC24" s="362"/>
      <c r="FD24" s="362"/>
      <c r="FE24" s="362"/>
      <c r="FF24" s="362"/>
      <c r="FG24" s="362"/>
      <c r="FH24" s="362"/>
      <c r="FI24" s="362"/>
      <c r="FJ24" s="362"/>
      <c r="FK24" s="362"/>
      <c r="FL24" s="362"/>
      <c r="FM24" s="362"/>
      <c r="FN24" s="362"/>
      <c r="FO24" s="362"/>
      <c r="FP24" s="362"/>
      <c r="FQ24" s="362"/>
      <c r="FR24" s="362"/>
      <c r="FS24" s="362"/>
      <c r="FT24" s="362"/>
      <c r="FU24" s="362"/>
      <c r="FV24" s="362"/>
      <c r="FW24" s="362"/>
      <c r="FX24" s="362"/>
      <c r="FY24" s="362"/>
      <c r="FZ24" s="362"/>
      <c r="GA24" s="362"/>
      <c r="GB24" s="362"/>
      <c r="GC24" s="362"/>
      <c r="GD24" s="362"/>
      <c r="GE24" s="362"/>
      <c r="GF24" s="362"/>
      <c r="GG24" s="362"/>
      <c r="GH24" s="362"/>
      <c r="GI24" s="362"/>
      <c r="GJ24" s="362"/>
      <c r="GK24" s="362"/>
      <c r="GL24" s="362"/>
      <c r="GM24" s="362"/>
      <c r="GN24" s="362"/>
      <c r="GO24" s="362"/>
      <c r="GP24" s="362"/>
      <c r="GQ24" s="362"/>
      <c r="GR24" s="362"/>
      <c r="GS24" s="362"/>
      <c r="GT24" s="362"/>
      <c r="GU24" s="362"/>
      <c r="GV24" s="362"/>
      <c r="GW24" s="362"/>
      <c r="GX24" s="362"/>
      <c r="GY24" s="362"/>
      <c r="GZ24" s="362"/>
      <c r="HA24" s="362"/>
      <c r="HB24" s="362"/>
      <c r="HC24" s="362"/>
      <c r="HD24" s="362"/>
      <c r="HE24" s="362"/>
      <c r="HF24" s="362"/>
      <c r="HG24" s="362"/>
      <c r="HH24" s="362"/>
      <c r="HI24" s="362"/>
      <c r="HJ24" s="362"/>
      <c r="HK24" s="362"/>
      <c r="HL24" s="362"/>
      <c r="HM24" s="362"/>
      <c r="HN24" s="362"/>
      <c r="HO24" s="362"/>
      <c r="HP24" s="362"/>
      <c r="HQ24" s="362"/>
      <c r="HR24" s="362"/>
      <c r="HS24" s="362"/>
      <c r="HT24" s="362"/>
      <c r="HU24" s="362"/>
      <c r="HV24" s="362"/>
      <c r="HW24" s="362"/>
      <c r="HX24" s="362"/>
      <c r="HY24" s="362"/>
      <c r="HZ24" s="362"/>
      <c r="IA24" s="362"/>
      <c r="IB24" s="362"/>
      <c r="IC24" s="362"/>
      <c r="ID24" s="362"/>
      <c r="IE24" s="362"/>
      <c r="IF24" s="362"/>
      <c r="IG24" s="362"/>
      <c r="IH24" s="362"/>
      <c r="II24" s="362"/>
      <c r="IJ24" s="362"/>
      <c r="IK24" s="362"/>
      <c r="IL24" s="362"/>
      <c r="IM24" s="362"/>
      <c r="IN24" s="362"/>
      <c r="IO24" s="362"/>
      <c r="IP24" s="362"/>
      <c r="IQ24" s="362"/>
      <c r="IR24" s="362"/>
      <c r="IS24" s="362"/>
      <c r="IT24" s="362"/>
    </row>
    <row r="25" spans="1:254" s="323" customFormat="1" ht="18.75" customHeight="1">
      <c r="A25" s="362"/>
      <c r="B25" s="363" t="s">
        <v>318</v>
      </c>
      <c r="C25" s="371">
        <v>1694465</v>
      </c>
      <c r="D25" s="372"/>
      <c r="E25" s="373">
        <f>'Est. Egr.'!D11</f>
        <v>1721339</v>
      </c>
      <c r="F25" s="364">
        <f t="shared" si="1"/>
        <v>1.5859873175309014E-2</v>
      </c>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362"/>
      <c r="CH25" s="362"/>
      <c r="CI25" s="362"/>
      <c r="CJ25" s="362"/>
      <c r="CK25" s="362"/>
      <c r="CL25" s="362"/>
      <c r="CM25" s="362"/>
      <c r="CN25" s="362"/>
      <c r="CO25" s="362"/>
      <c r="CP25" s="362"/>
      <c r="CQ25" s="362"/>
      <c r="CR25" s="362"/>
      <c r="CS25" s="362"/>
      <c r="CT25" s="362"/>
      <c r="CU25" s="362"/>
      <c r="CV25" s="362"/>
      <c r="CW25" s="362"/>
      <c r="CX25" s="362"/>
      <c r="CY25" s="362"/>
      <c r="CZ25" s="362"/>
      <c r="DA25" s="362"/>
      <c r="DB25" s="362"/>
      <c r="DC25" s="362"/>
      <c r="DD25" s="362"/>
      <c r="DE25" s="362"/>
      <c r="DF25" s="362"/>
      <c r="DG25" s="362"/>
      <c r="DH25" s="362"/>
      <c r="DI25" s="362"/>
      <c r="DJ25" s="362"/>
      <c r="DK25" s="362"/>
      <c r="DL25" s="362"/>
      <c r="DM25" s="362"/>
      <c r="DN25" s="362"/>
      <c r="DO25" s="362"/>
      <c r="DP25" s="362"/>
      <c r="DQ25" s="362"/>
      <c r="DR25" s="362"/>
      <c r="DS25" s="362"/>
      <c r="DT25" s="362"/>
      <c r="DU25" s="362"/>
      <c r="DV25" s="362"/>
      <c r="DW25" s="362"/>
      <c r="DX25" s="362"/>
      <c r="DY25" s="362"/>
      <c r="DZ25" s="362"/>
      <c r="EA25" s="362"/>
      <c r="EB25" s="362"/>
      <c r="EC25" s="362"/>
      <c r="ED25" s="362"/>
      <c r="EE25" s="362"/>
      <c r="EF25" s="362"/>
      <c r="EG25" s="362"/>
      <c r="EH25" s="362"/>
      <c r="EI25" s="362"/>
      <c r="EJ25" s="362"/>
      <c r="EK25" s="362"/>
      <c r="EL25" s="362"/>
      <c r="EM25" s="362"/>
      <c r="EN25" s="362"/>
      <c r="EO25" s="362"/>
      <c r="EP25" s="362"/>
      <c r="EQ25" s="362"/>
      <c r="ER25" s="362"/>
      <c r="ES25" s="362"/>
      <c r="ET25" s="362"/>
      <c r="EU25" s="362"/>
      <c r="EV25" s="362"/>
      <c r="EW25" s="362"/>
      <c r="EX25" s="362"/>
      <c r="EY25" s="362"/>
      <c r="EZ25" s="362"/>
      <c r="FA25" s="362"/>
      <c r="FB25" s="362"/>
      <c r="FC25" s="362"/>
      <c r="FD25" s="362"/>
      <c r="FE25" s="362"/>
      <c r="FF25" s="362"/>
      <c r="FG25" s="362"/>
      <c r="FH25" s="362"/>
      <c r="FI25" s="362"/>
      <c r="FJ25" s="362"/>
      <c r="FK25" s="362"/>
      <c r="FL25" s="362"/>
      <c r="FM25" s="362"/>
      <c r="FN25" s="362"/>
      <c r="FO25" s="362"/>
      <c r="FP25" s="362"/>
      <c r="FQ25" s="362"/>
      <c r="FR25" s="362"/>
      <c r="FS25" s="362"/>
      <c r="FT25" s="362"/>
      <c r="FU25" s="362"/>
      <c r="FV25" s="362"/>
      <c r="FW25" s="362"/>
      <c r="FX25" s="362"/>
      <c r="FY25" s="362"/>
      <c r="FZ25" s="362"/>
      <c r="GA25" s="362"/>
      <c r="GB25" s="362"/>
      <c r="GC25" s="362"/>
      <c r="GD25" s="362"/>
      <c r="GE25" s="362"/>
      <c r="GF25" s="362"/>
      <c r="GG25" s="362"/>
      <c r="GH25" s="362"/>
      <c r="GI25" s="362"/>
      <c r="GJ25" s="362"/>
      <c r="GK25" s="362"/>
      <c r="GL25" s="362"/>
      <c r="GM25" s="362"/>
      <c r="GN25" s="362"/>
      <c r="GO25" s="362"/>
      <c r="GP25" s="362"/>
      <c r="GQ25" s="362"/>
      <c r="GR25" s="362"/>
      <c r="GS25" s="362"/>
      <c r="GT25" s="362"/>
      <c r="GU25" s="362"/>
      <c r="GV25" s="362"/>
      <c r="GW25" s="362"/>
      <c r="GX25" s="362"/>
      <c r="GY25" s="362"/>
      <c r="GZ25" s="362"/>
      <c r="HA25" s="362"/>
      <c r="HB25" s="362"/>
      <c r="HC25" s="362"/>
      <c r="HD25" s="362"/>
      <c r="HE25" s="362"/>
      <c r="HF25" s="362"/>
      <c r="HG25" s="362"/>
      <c r="HH25" s="362"/>
      <c r="HI25" s="362"/>
      <c r="HJ25" s="362"/>
      <c r="HK25" s="362"/>
      <c r="HL25" s="362"/>
      <c r="HM25" s="362"/>
      <c r="HN25" s="362"/>
      <c r="HO25" s="362"/>
      <c r="HP25" s="362"/>
      <c r="HQ25" s="362"/>
      <c r="HR25" s="362"/>
      <c r="HS25" s="362"/>
      <c r="HT25" s="362"/>
      <c r="HU25" s="362"/>
      <c r="HV25" s="362"/>
      <c r="HW25" s="362"/>
      <c r="HX25" s="362"/>
      <c r="HY25" s="362"/>
      <c r="HZ25" s="362"/>
      <c r="IA25" s="362"/>
      <c r="IB25" s="362"/>
      <c r="IC25" s="362"/>
      <c r="ID25" s="362"/>
      <c r="IE25" s="362"/>
      <c r="IF25" s="362"/>
      <c r="IG25" s="362"/>
      <c r="IH25" s="362"/>
      <c r="II25" s="362"/>
      <c r="IJ25" s="362"/>
      <c r="IK25" s="362"/>
      <c r="IL25" s="362"/>
      <c r="IM25" s="362"/>
      <c r="IN25" s="362"/>
      <c r="IO25" s="362"/>
      <c r="IP25" s="362"/>
      <c r="IQ25" s="362"/>
      <c r="IR25" s="362"/>
      <c r="IS25" s="362"/>
      <c r="IT25" s="362"/>
    </row>
    <row r="26" spans="1:254" ht="15.75">
      <c r="A26" s="360"/>
      <c r="B26" s="367" t="s">
        <v>1059</v>
      </c>
      <c r="C26" s="376">
        <f>SUM(C17:C25)</f>
        <v>62970536</v>
      </c>
      <c r="D26" s="377"/>
      <c r="E26" s="376">
        <f>SUM(E17:E25)</f>
        <v>81243101</v>
      </c>
      <c r="F26" s="368">
        <f>(E26/C26)-1</f>
        <v>0.29017642473298944</v>
      </c>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c r="EO26" s="360"/>
      <c r="EP26" s="360"/>
      <c r="EQ26" s="360"/>
      <c r="ER26" s="360"/>
      <c r="ES26" s="360"/>
      <c r="ET26" s="360"/>
      <c r="EU26" s="360"/>
      <c r="EV26" s="360"/>
      <c r="EW26" s="360"/>
      <c r="EX26" s="360"/>
      <c r="EY26" s="360"/>
      <c r="EZ26" s="360"/>
      <c r="FA26" s="360"/>
      <c r="FB26" s="360"/>
      <c r="FC26" s="360"/>
      <c r="FD26" s="360"/>
      <c r="FE26" s="360"/>
      <c r="FF26" s="360"/>
      <c r="FG26" s="360"/>
      <c r="FH26" s="360"/>
      <c r="FI26" s="360"/>
      <c r="FJ26" s="360"/>
      <c r="FK26" s="360"/>
      <c r="FL26" s="360"/>
      <c r="FM26" s="360"/>
      <c r="FN26" s="360"/>
      <c r="FO26" s="360"/>
      <c r="FP26" s="360"/>
      <c r="FQ26" s="360"/>
      <c r="FR26" s="360"/>
      <c r="FS26" s="360"/>
      <c r="FT26" s="360"/>
      <c r="FU26" s="360"/>
      <c r="FV26" s="360"/>
      <c r="FW26" s="360"/>
      <c r="FX26" s="360"/>
      <c r="FY26" s="360"/>
      <c r="FZ26" s="360"/>
      <c r="GA26" s="360"/>
      <c r="GB26" s="360"/>
      <c r="GC26" s="360"/>
      <c r="GD26" s="360"/>
      <c r="GE26" s="360"/>
      <c r="GF26" s="360"/>
      <c r="GG26" s="360"/>
      <c r="GH26" s="360"/>
      <c r="GI26" s="360"/>
      <c r="GJ26" s="360"/>
      <c r="GK26" s="360"/>
      <c r="GL26" s="360"/>
      <c r="GM26" s="360"/>
      <c r="GN26" s="360"/>
      <c r="GO26" s="360"/>
      <c r="GP26" s="360"/>
      <c r="GQ26" s="360"/>
      <c r="GR26" s="360"/>
      <c r="GS26" s="360"/>
      <c r="GT26" s="360"/>
      <c r="GU26" s="360"/>
      <c r="GV26" s="360"/>
      <c r="GW26" s="360"/>
      <c r="GX26" s="360"/>
      <c r="GY26" s="360"/>
      <c r="GZ26" s="360"/>
      <c r="HA26" s="360"/>
      <c r="HB26" s="360"/>
      <c r="HC26" s="360"/>
      <c r="HD26" s="360"/>
      <c r="HE26" s="360"/>
      <c r="HF26" s="360"/>
      <c r="HG26" s="360"/>
      <c r="HH26" s="360"/>
      <c r="HI26" s="360"/>
      <c r="HJ26" s="360"/>
      <c r="HK26" s="360"/>
      <c r="HL26" s="360"/>
      <c r="HM26" s="360"/>
      <c r="HN26" s="360"/>
      <c r="HO26" s="360"/>
      <c r="HP26" s="360"/>
      <c r="HQ26" s="360"/>
      <c r="HR26" s="360"/>
      <c r="HS26" s="360"/>
      <c r="HT26" s="360"/>
      <c r="HU26" s="360"/>
      <c r="HV26" s="360"/>
      <c r="HW26" s="360"/>
      <c r="HX26" s="360"/>
      <c r="HY26" s="360"/>
      <c r="HZ26" s="360"/>
      <c r="IA26" s="360"/>
      <c r="IB26" s="360"/>
      <c r="IC26" s="360"/>
      <c r="ID26" s="360"/>
      <c r="IE26" s="360"/>
      <c r="IF26" s="360"/>
      <c r="IG26" s="360"/>
      <c r="IH26" s="360"/>
      <c r="II26" s="360"/>
      <c r="IJ26" s="360"/>
      <c r="IK26" s="360"/>
      <c r="IL26" s="360"/>
      <c r="IM26" s="360"/>
      <c r="IN26" s="360"/>
      <c r="IO26" s="360"/>
      <c r="IP26" s="360"/>
      <c r="IQ26" s="360"/>
      <c r="IR26" s="360"/>
      <c r="IS26" s="360"/>
      <c r="IT26" s="360"/>
    </row>
    <row r="27" spans="1:254" ht="12.75" hidden="1">
      <c r="A27" s="360"/>
      <c r="B27" s="360"/>
      <c r="C27" s="378"/>
      <c r="D27" s="370"/>
      <c r="E27" s="379"/>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360"/>
      <c r="FA27" s="360"/>
      <c r="FB27" s="360"/>
      <c r="FC27" s="360"/>
      <c r="FD27" s="360"/>
      <c r="FE27" s="360"/>
      <c r="FF27" s="360"/>
      <c r="FG27" s="360"/>
      <c r="FH27" s="360"/>
      <c r="FI27" s="360"/>
      <c r="FJ27" s="360"/>
      <c r="FK27" s="360"/>
      <c r="FL27" s="360"/>
      <c r="FM27" s="360"/>
      <c r="FN27" s="360"/>
      <c r="FO27" s="360"/>
      <c r="FP27" s="360"/>
      <c r="FQ27" s="360"/>
      <c r="FR27" s="360"/>
      <c r="FS27" s="360"/>
      <c r="FT27" s="360"/>
      <c r="FU27" s="360"/>
      <c r="FV27" s="360"/>
      <c r="FW27" s="360"/>
      <c r="FX27" s="360"/>
      <c r="FY27" s="360"/>
      <c r="FZ27" s="360"/>
      <c r="GA27" s="360"/>
      <c r="GB27" s="360"/>
      <c r="GC27" s="360"/>
      <c r="GD27" s="360"/>
      <c r="GE27" s="360"/>
      <c r="GF27" s="360"/>
      <c r="GG27" s="360"/>
      <c r="GH27" s="360"/>
      <c r="GI27" s="360"/>
      <c r="GJ27" s="360"/>
      <c r="GK27" s="360"/>
      <c r="GL27" s="360"/>
      <c r="GM27" s="360"/>
      <c r="GN27" s="360"/>
      <c r="GO27" s="360"/>
      <c r="GP27" s="360"/>
      <c r="GQ27" s="360"/>
      <c r="GR27" s="360"/>
      <c r="GS27" s="360"/>
      <c r="GT27" s="360"/>
      <c r="GU27" s="360"/>
      <c r="GV27" s="360"/>
      <c r="GW27" s="360"/>
      <c r="GX27" s="360"/>
      <c r="GY27" s="360"/>
      <c r="GZ27" s="360"/>
      <c r="HA27" s="360"/>
      <c r="HB27" s="360"/>
      <c r="HC27" s="360"/>
      <c r="HD27" s="360"/>
      <c r="HE27" s="360"/>
      <c r="HF27" s="360"/>
      <c r="HG27" s="360"/>
      <c r="HH27" s="360"/>
      <c r="HI27" s="360"/>
      <c r="HJ27" s="360"/>
      <c r="HK27" s="360"/>
      <c r="HL27" s="360"/>
      <c r="HM27" s="360"/>
      <c r="HN27" s="360"/>
      <c r="HO27" s="360"/>
      <c r="HP27" s="360"/>
      <c r="HQ27" s="360"/>
      <c r="HR27" s="360"/>
      <c r="HS27" s="360"/>
      <c r="HT27" s="360"/>
      <c r="HU27" s="360"/>
      <c r="HV27" s="360"/>
      <c r="HW27" s="360"/>
      <c r="HX27" s="360"/>
      <c r="HY27" s="360"/>
      <c r="HZ27" s="360"/>
      <c r="IA27" s="360"/>
      <c r="IB27" s="360"/>
      <c r="IC27" s="360"/>
      <c r="ID27" s="360"/>
      <c r="IE27" s="360"/>
      <c r="IF27" s="360"/>
      <c r="IG27" s="360"/>
      <c r="IH27" s="360"/>
      <c r="II27" s="360"/>
      <c r="IJ27" s="360"/>
      <c r="IK27" s="360"/>
      <c r="IL27" s="360"/>
      <c r="IM27" s="360"/>
      <c r="IN27" s="360"/>
      <c r="IO27" s="360"/>
      <c r="IP27" s="360"/>
      <c r="IQ27" s="360"/>
      <c r="IR27" s="360"/>
      <c r="IS27" s="360"/>
      <c r="IT27" s="360"/>
    </row>
    <row r="28" spans="1:254" ht="12.75" hidden="1" customHeight="1">
      <c r="D28" s="346"/>
    </row>
    <row r="29" spans="1:254" ht="12.75" hidden="1" customHeight="1">
      <c r="D29" s="346"/>
    </row>
    <row r="30" spans="1:254" ht="12.75" hidden="1" customHeight="1">
      <c r="D30" s="346"/>
    </row>
    <row r="31" spans="1:254" ht="12.75" hidden="1" customHeight="1">
      <c r="D31" s="346"/>
    </row>
    <row r="32" spans="1:254" ht="12.75" hidden="1" customHeight="1">
      <c r="D32" s="346"/>
    </row>
    <row r="33" spans="4:4" ht="12.75" hidden="1" customHeight="1">
      <c r="D33" s="346"/>
    </row>
    <row r="34" spans="4:4" ht="0" hidden="1" customHeight="1">
      <c r="D34" s="346"/>
    </row>
    <row r="35" spans="4:4" ht="0" hidden="1" customHeight="1">
      <c r="D35" s="346"/>
    </row>
    <row r="36" spans="4:4" ht="0" hidden="1" customHeight="1">
      <c r="D36" s="346"/>
    </row>
    <row r="37" spans="4:4" ht="0" hidden="1" customHeight="1">
      <c r="D37" s="346"/>
    </row>
    <row r="38" spans="4:4" ht="0" hidden="1" customHeight="1">
      <c r="D38" s="346"/>
    </row>
    <row r="39" spans="4:4" ht="0" hidden="1" customHeight="1">
      <c r="D39" s="346"/>
    </row>
    <row r="40" spans="4:4" ht="0" hidden="1" customHeight="1">
      <c r="D40" s="346"/>
    </row>
    <row r="41" spans="4:4" ht="0" hidden="1" customHeight="1">
      <c r="D41" s="346"/>
    </row>
    <row r="42" spans="4:4" ht="0" hidden="1" customHeight="1">
      <c r="D42" s="346"/>
    </row>
    <row r="43" spans="4:4" ht="0" hidden="1" customHeight="1">
      <c r="D43" s="346"/>
    </row>
    <row r="44" spans="4:4" ht="0" hidden="1" customHeight="1">
      <c r="D44" s="346"/>
    </row>
    <row r="45" spans="4:4" ht="0" hidden="1" customHeight="1">
      <c r="D45" s="346"/>
    </row>
    <row r="46" spans="4:4" ht="0" hidden="1" customHeight="1"/>
    <row r="47" spans="4:4" ht="0" hidden="1" customHeight="1"/>
  </sheetData>
  <sheetProtection password="CC49" sheet="1" objects="1" scenarios="1"/>
  <mergeCells count="6">
    <mergeCell ref="B1:B2"/>
    <mergeCell ref="C1:C2"/>
    <mergeCell ref="F1:F2"/>
    <mergeCell ref="E1:E2"/>
    <mergeCell ref="B16:F16"/>
    <mergeCell ref="B3:F3"/>
  </mergeCells>
  <conditionalFormatting sqref="C5:C14">
    <cfRule type="containsBlanks" dxfId="1990" priority="3">
      <formula>LEN(TRIM(C5))=0</formula>
    </cfRule>
  </conditionalFormatting>
  <conditionalFormatting sqref="C17:C25">
    <cfRule type="containsBlanks" dxfId="1989" priority="1">
      <formula>LEN(TRIM(C17))=0</formula>
    </cfRule>
  </conditionalFormatting>
  <dataValidations count="1">
    <dataValidation type="whole" operator="greaterThanOrEqual" allowBlank="1" showInputMessage="1" showErrorMessage="1" sqref="C5:C14 C17:C25">
      <formula1>0</formula1>
    </dataValidation>
  </dataValidations>
  <printOptions horizontalCentered="1" verticalCentered="1"/>
  <pageMargins left="0.39370078740157483" right="0.39370078740157483" top="1.1417322834645669" bottom="0.74803149606299213" header="0.51181102362204722" footer="0.51181102362204722"/>
  <pageSetup orientation="landscape" horizontalDpi="4294967293" r:id="rId1"/>
  <headerFooter alignWithMargins="0">
    <oddHeader>&amp;L&amp;"-,Negrita"&amp;20Situación Hacendaria 2010-2011
&amp;14Nombre de la Entidad: &amp;F, Jalisco</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pageSetUpPr fitToPage="1"/>
  </sheetPr>
  <dimension ref="A1:T449"/>
  <sheetViews>
    <sheetView workbookViewId="0">
      <pane ySplit="3" topLeftCell="A4" activePane="bottomLeft" state="frozen"/>
      <selection pane="bottomLeft" activeCell="F298" sqref="F298"/>
    </sheetView>
  </sheetViews>
  <sheetFormatPr baseColWidth="10" defaultColWidth="0" defaultRowHeight="15" zeroHeight="1"/>
  <cols>
    <col min="1" max="1" width="3.42578125" style="88" bestFit="1" customWidth="1"/>
    <col min="2" max="2" width="7" style="90" bestFit="1" customWidth="1"/>
    <col min="3" max="3" width="55" style="93" customWidth="1"/>
    <col min="4" max="4" width="3.7109375" style="254" customWidth="1"/>
    <col min="5" max="5" width="4" customWidth="1"/>
    <col min="6" max="6" width="15" style="147" customWidth="1"/>
    <col min="7" max="7" width="4" customWidth="1"/>
    <col min="8" max="8" width="15" style="147" customWidth="1"/>
    <col min="9" max="9" width="4" customWidth="1"/>
    <col min="10" max="10" width="15" style="147" customWidth="1"/>
    <col min="11" max="11" width="4" customWidth="1"/>
    <col min="12" max="12" width="15" style="147" customWidth="1"/>
    <col min="13" max="13" width="4" customWidth="1"/>
    <col min="14" max="14" width="15" style="147" customWidth="1"/>
    <col min="15" max="15" width="4" customWidth="1"/>
    <col min="16" max="16" width="15" style="147" customWidth="1"/>
    <col min="17" max="17" width="16.5703125" style="147" customWidth="1"/>
    <col min="18" max="18" width="0.28515625" customWidth="1"/>
    <col min="19" max="19" width="0" hidden="1" customWidth="1"/>
  </cols>
  <sheetData>
    <row r="1" spans="1:17" s="44" customFormat="1" ht="37.5" customHeight="1">
      <c r="A1" s="541" t="s">
        <v>1191</v>
      </c>
      <c r="B1" s="541" t="s">
        <v>1186</v>
      </c>
      <c r="C1" s="542" t="s">
        <v>1190</v>
      </c>
      <c r="D1" s="543" t="s">
        <v>1187</v>
      </c>
      <c r="E1" s="549" t="s">
        <v>988</v>
      </c>
      <c r="F1" s="549"/>
      <c r="G1" s="539" t="s">
        <v>367</v>
      </c>
      <c r="H1" s="539"/>
      <c r="I1" s="539" t="s">
        <v>753</v>
      </c>
      <c r="J1" s="539"/>
      <c r="K1" s="539" t="s">
        <v>754</v>
      </c>
      <c r="L1" s="539"/>
      <c r="M1" s="539" t="s">
        <v>755</v>
      </c>
      <c r="N1" s="539"/>
      <c r="O1" s="539" t="s">
        <v>759</v>
      </c>
      <c r="P1" s="539"/>
      <c r="Q1" s="546" t="s">
        <v>739</v>
      </c>
    </row>
    <row r="2" spans="1:17" s="44" customFormat="1">
      <c r="A2" s="542"/>
      <c r="B2" s="542"/>
      <c r="C2" s="542"/>
      <c r="D2" s="544"/>
      <c r="E2" s="76" t="s">
        <v>760</v>
      </c>
      <c r="F2" s="49" t="s">
        <v>987</v>
      </c>
      <c r="G2" s="76" t="s">
        <v>760</v>
      </c>
      <c r="H2" s="49" t="s">
        <v>987</v>
      </c>
      <c r="I2" s="76" t="s">
        <v>760</v>
      </c>
      <c r="J2" s="49" t="s">
        <v>987</v>
      </c>
      <c r="K2" s="76" t="s">
        <v>760</v>
      </c>
      <c r="L2" s="49" t="s">
        <v>987</v>
      </c>
      <c r="M2" s="76" t="s">
        <v>760</v>
      </c>
      <c r="N2" s="49" t="s">
        <v>987</v>
      </c>
      <c r="O2" s="76" t="s">
        <v>760</v>
      </c>
      <c r="P2" s="49" t="s">
        <v>987</v>
      </c>
      <c r="Q2" s="546"/>
    </row>
    <row r="3" spans="1:17" s="44" customFormat="1" ht="18" customHeight="1">
      <c r="A3" s="542"/>
      <c r="B3" s="542"/>
      <c r="C3" s="542"/>
      <c r="D3" s="545"/>
      <c r="E3" s="547"/>
      <c r="F3" s="548"/>
      <c r="G3" s="547"/>
      <c r="H3" s="548"/>
      <c r="I3" s="547"/>
      <c r="J3" s="548"/>
      <c r="K3" s="547"/>
      <c r="L3" s="548"/>
      <c r="M3" s="547"/>
      <c r="N3" s="548"/>
      <c r="O3" s="547"/>
      <c r="P3" s="548"/>
      <c r="Q3" s="546"/>
    </row>
    <row r="4" spans="1:17" s="94" customFormat="1" ht="25.5" customHeight="1">
      <c r="A4" s="97">
        <v>1</v>
      </c>
      <c r="B4" s="98"/>
      <c r="C4" s="99" t="s">
        <v>611</v>
      </c>
      <c r="D4" s="138"/>
      <c r="E4" s="100"/>
      <c r="F4" s="138">
        <f>F5+F22+F35+F36+F37+F38+F39+F53</f>
        <v>3290346</v>
      </c>
      <c r="G4" s="100"/>
      <c r="H4" s="138">
        <f>H5+H22+H35+H36+H37+H38+H39+H53</f>
        <v>0</v>
      </c>
      <c r="I4" s="100"/>
      <c r="J4" s="138">
        <f>J5+J22+J35+J36+J37+J38+J39+J53</f>
        <v>0</v>
      </c>
      <c r="K4" s="100"/>
      <c r="L4" s="138">
        <f>L5+L22+L35+L36+L37+L38+L39+L53</f>
        <v>0</v>
      </c>
      <c r="M4" s="100"/>
      <c r="N4" s="138">
        <f>N5+N22+N35+N36+N37+N38+N39+N53</f>
        <v>0</v>
      </c>
      <c r="O4" s="100"/>
      <c r="P4" s="138">
        <f>P5+P22+P35+P36+P37+P38+P39+P53</f>
        <v>0</v>
      </c>
      <c r="Q4" s="148">
        <f>SUM(F4+H4+J4+L4+N4+P4)</f>
        <v>3290346</v>
      </c>
    </row>
    <row r="5" spans="1:17" s="94" customFormat="1" ht="25.5" customHeight="1">
      <c r="A5" s="101">
        <v>11</v>
      </c>
      <c r="B5" s="102"/>
      <c r="C5" s="103" t="s">
        <v>610</v>
      </c>
      <c r="D5" s="139"/>
      <c r="E5" s="104"/>
      <c r="F5" s="139">
        <f>F6</f>
        <v>4560</v>
      </c>
      <c r="G5" s="104"/>
      <c r="H5" s="139">
        <f>H6</f>
        <v>0</v>
      </c>
      <c r="I5" s="104"/>
      <c r="J5" s="139">
        <f>J6</f>
        <v>0</v>
      </c>
      <c r="K5" s="104"/>
      <c r="L5" s="139">
        <f>L6</f>
        <v>0</v>
      </c>
      <c r="M5" s="104"/>
      <c r="N5" s="139">
        <f>N6</f>
        <v>0</v>
      </c>
      <c r="O5" s="104"/>
      <c r="P5" s="139">
        <f>P6</f>
        <v>0</v>
      </c>
      <c r="Q5" s="148">
        <f t="shared" ref="Q5:Q68" si="0">SUM(F5+H5+J5+L5+N5+P5)</f>
        <v>4560</v>
      </c>
    </row>
    <row r="6" spans="1:17" s="94" customFormat="1" ht="25.5" customHeight="1">
      <c r="A6" s="105"/>
      <c r="B6" s="106">
        <v>11100</v>
      </c>
      <c r="C6" s="107" t="s">
        <v>609</v>
      </c>
      <c r="D6" s="140"/>
      <c r="E6" s="108"/>
      <c r="F6" s="140">
        <f>SUM(F7:F21)</f>
        <v>4560</v>
      </c>
      <c r="G6" s="108"/>
      <c r="H6" s="140">
        <f>SUM(H7:H21)</f>
        <v>0</v>
      </c>
      <c r="I6" s="108"/>
      <c r="J6" s="140">
        <f>SUM(J7:J21)</f>
        <v>0</v>
      </c>
      <c r="K6" s="108"/>
      <c r="L6" s="140">
        <f>SUM(L7:L21)</f>
        <v>0</v>
      </c>
      <c r="M6" s="108"/>
      <c r="N6" s="140">
        <f>SUM(N7:N21)</f>
        <v>0</v>
      </c>
      <c r="O6" s="108"/>
      <c r="P6" s="140">
        <f>SUM(P7:P21)</f>
        <v>0</v>
      </c>
      <c r="Q6" s="148">
        <f t="shared" si="0"/>
        <v>4560</v>
      </c>
    </row>
    <row r="7" spans="1:17" s="94" customFormat="1" ht="25.5" customHeight="1">
      <c r="A7" s="109"/>
      <c r="B7" s="110">
        <v>11101</v>
      </c>
      <c r="C7" s="111" t="s">
        <v>608</v>
      </c>
      <c r="D7" s="141">
        <v>1</v>
      </c>
      <c r="E7" s="112">
        <v>101</v>
      </c>
      <c r="F7" s="153">
        <v>560</v>
      </c>
      <c r="G7" s="112"/>
      <c r="H7" s="141"/>
      <c r="I7" s="112"/>
      <c r="J7" s="141"/>
      <c r="K7" s="112"/>
      <c r="L7" s="141"/>
      <c r="M7" s="112"/>
      <c r="N7" s="141"/>
      <c r="O7" s="112"/>
      <c r="P7" s="141"/>
      <c r="Q7" s="138">
        <f t="shared" si="0"/>
        <v>560</v>
      </c>
    </row>
    <row r="8" spans="1:17" s="94" customFormat="1" ht="25.5" customHeight="1">
      <c r="A8" s="109"/>
      <c r="B8" s="110">
        <v>11102</v>
      </c>
      <c r="C8" s="111" t="s">
        <v>607</v>
      </c>
      <c r="D8" s="141">
        <v>1</v>
      </c>
      <c r="E8" s="112">
        <v>101</v>
      </c>
      <c r="F8" s="153">
        <v>0</v>
      </c>
      <c r="G8" s="112"/>
      <c r="H8" s="141"/>
      <c r="I8" s="112"/>
      <c r="J8" s="141"/>
      <c r="K8" s="112"/>
      <c r="L8" s="141"/>
      <c r="M8" s="112"/>
      <c r="N8" s="141"/>
      <c r="O8" s="112"/>
      <c r="P8" s="141"/>
      <c r="Q8" s="138">
        <f t="shared" si="0"/>
        <v>0</v>
      </c>
    </row>
    <row r="9" spans="1:17" s="94" customFormat="1" ht="25.5" customHeight="1">
      <c r="A9" s="109"/>
      <c r="B9" s="110">
        <v>11103</v>
      </c>
      <c r="C9" s="111" t="s">
        <v>606</v>
      </c>
      <c r="D9" s="141">
        <v>1</v>
      </c>
      <c r="E9" s="112">
        <v>101</v>
      </c>
      <c r="F9" s="153">
        <v>0</v>
      </c>
      <c r="G9" s="112"/>
      <c r="H9" s="141"/>
      <c r="I9" s="112"/>
      <c r="J9" s="141"/>
      <c r="K9" s="112"/>
      <c r="L9" s="141"/>
      <c r="M9" s="112"/>
      <c r="N9" s="141"/>
      <c r="O9" s="112"/>
      <c r="P9" s="141"/>
      <c r="Q9" s="138">
        <f t="shared" si="0"/>
        <v>0</v>
      </c>
    </row>
    <row r="10" spans="1:17" s="94" customFormat="1" ht="25.5" customHeight="1">
      <c r="A10" s="109"/>
      <c r="B10" s="110">
        <v>11104</v>
      </c>
      <c r="C10" s="111" t="s">
        <v>605</v>
      </c>
      <c r="D10" s="141">
        <v>1</v>
      </c>
      <c r="E10" s="112">
        <v>101</v>
      </c>
      <c r="F10" s="153">
        <v>0</v>
      </c>
      <c r="G10" s="112"/>
      <c r="H10" s="141"/>
      <c r="I10" s="112"/>
      <c r="J10" s="141"/>
      <c r="K10" s="112"/>
      <c r="L10" s="141"/>
      <c r="M10" s="112"/>
      <c r="N10" s="141"/>
      <c r="O10" s="112"/>
      <c r="P10" s="141"/>
      <c r="Q10" s="138">
        <f t="shared" si="0"/>
        <v>0</v>
      </c>
    </row>
    <row r="11" spans="1:17" s="94" customFormat="1" ht="25.5" customHeight="1">
      <c r="A11" s="109"/>
      <c r="B11" s="110">
        <v>11105</v>
      </c>
      <c r="C11" s="111" t="s">
        <v>604</v>
      </c>
      <c r="D11" s="141">
        <v>1</v>
      </c>
      <c r="E11" s="112">
        <v>101</v>
      </c>
      <c r="F11" s="153">
        <v>2920</v>
      </c>
      <c r="G11" s="112"/>
      <c r="H11" s="141"/>
      <c r="I11" s="112"/>
      <c r="J11" s="141"/>
      <c r="K11" s="112"/>
      <c r="L11" s="141"/>
      <c r="M11" s="112"/>
      <c r="N11" s="141"/>
      <c r="O11" s="112"/>
      <c r="P11" s="141"/>
      <c r="Q11" s="138">
        <f t="shared" si="0"/>
        <v>2920</v>
      </c>
    </row>
    <row r="12" spans="1:17" s="94" customFormat="1" ht="25.5" customHeight="1">
      <c r="A12" s="109"/>
      <c r="B12" s="110">
        <v>11106</v>
      </c>
      <c r="C12" s="111" t="s">
        <v>1400</v>
      </c>
      <c r="D12" s="141">
        <v>1</v>
      </c>
      <c r="E12" s="112">
        <v>101</v>
      </c>
      <c r="F12" s="153">
        <v>0</v>
      </c>
      <c r="G12" s="112"/>
      <c r="H12" s="141"/>
      <c r="I12" s="112"/>
      <c r="J12" s="141"/>
      <c r="K12" s="112"/>
      <c r="L12" s="141"/>
      <c r="M12" s="112"/>
      <c r="N12" s="141"/>
      <c r="O12" s="112"/>
      <c r="P12" s="141"/>
      <c r="Q12" s="138">
        <f t="shared" si="0"/>
        <v>0</v>
      </c>
    </row>
    <row r="13" spans="1:17" s="94" customFormat="1" ht="25.5" customHeight="1">
      <c r="A13" s="109"/>
      <c r="B13" s="110">
        <v>11107</v>
      </c>
      <c r="C13" s="111" t="s">
        <v>603</v>
      </c>
      <c r="D13" s="141">
        <v>1</v>
      </c>
      <c r="E13" s="112">
        <v>101</v>
      </c>
      <c r="F13" s="153">
        <v>0</v>
      </c>
      <c r="G13" s="112"/>
      <c r="H13" s="141"/>
      <c r="I13" s="112"/>
      <c r="J13" s="141"/>
      <c r="K13" s="112"/>
      <c r="L13" s="141"/>
      <c r="M13" s="112"/>
      <c r="N13" s="141"/>
      <c r="O13" s="112"/>
      <c r="P13" s="141"/>
      <c r="Q13" s="138">
        <f t="shared" si="0"/>
        <v>0</v>
      </c>
    </row>
    <row r="14" spans="1:17" s="94" customFormat="1" ht="25.5" customHeight="1">
      <c r="A14" s="109"/>
      <c r="B14" s="110">
        <v>11108</v>
      </c>
      <c r="C14" s="111" t="s">
        <v>602</v>
      </c>
      <c r="D14" s="141">
        <v>1</v>
      </c>
      <c r="E14" s="112">
        <v>101</v>
      </c>
      <c r="F14" s="153">
        <v>0</v>
      </c>
      <c r="G14" s="112"/>
      <c r="H14" s="141"/>
      <c r="I14" s="112"/>
      <c r="J14" s="141"/>
      <c r="K14" s="112"/>
      <c r="L14" s="141"/>
      <c r="M14" s="112"/>
      <c r="N14" s="141"/>
      <c r="O14" s="112"/>
      <c r="P14" s="141"/>
      <c r="Q14" s="138">
        <f t="shared" si="0"/>
        <v>0</v>
      </c>
    </row>
    <row r="15" spans="1:17" s="94" customFormat="1" ht="25.5" customHeight="1">
      <c r="A15" s="109"/>
      <c r="B15" s="110">
        <v>11109</v>
      </c>
      <c r="C15" s="111" t="s">
        <v>601</v>
      </c>
      <c r="D15" s="141">
        <v>1</v>
      </c>
      <c r="E15" s="112">
        <v>101</v>
      </c>
      <c r="F15" s="153">
        <v>1080</v>
      </c>
      <c r="G15" s="112"/>
      <c r="H15" s="141"/>
      <c r="I15" s="112"/>
      <c r="J15" s="141"/>
      <c r="K15" s="112"/>
      <c r="L15" s="141"/>
      <c r="M15" s="112"/>
      <c r="N15" s="141"/>
      <c r="O15" s="112"/>
      <c r="P15" s="141"/>
      <c r="Q15" s="138">
        <f t="shared" si="0"/>
        <v>1080</v>
      </c>
    </row>
    <row r="16" spans="1:17" s="94" customFormat="1" ht="25.5" customHeight="1">
      <c r="A16" s="109"/>
      <c r="B16" s="110">
        <v>11110</v>
      </c>
      <c r="C16" s="111" t="s">
        <v>600</v>
      </c>
      <c r="D16" s="141">
        <v>1</v>
      </c>
      <c r="E16" s="112">
        <v>101</v>
      </c>
      <c r="F16" s="153">
        <v>0</v>
      </c>
      <c r="G16" s="112"/>
      <c r="H16" s="141"/>
      <c r="I16" s="112"/>
      <c r="J16" s="141"/>
      <c r="K16" s="112"/>
      <c r="L16" s="141"/>
      <c r="M16" s="112"/>
      <c r="N16" s="141"/>
      <c r="O16" s="112"/>
      <c r="P16" s="141"/>
      <c r="Q16" s="138">
        <f t="shared" si="0"/>
        <v>0</v>
      </c>
    </row>
    <row r="17" spans="1:17" s="94" customFormat="1" ht="25.5" customHeight="1">
      <c r="A17" s="109"/>
      <c r="B17" s="110">
        <v>11111</v>
      </c>
      <c r="C17" s="111" t="s">
        <v>599</v>
      </c>
      <c r="D17" s="141">
        <v>1</v>
      </c>
      <c r="E17" s="112">
        <v>101</v>
      </c>
      <c r="F17" s="153">
        <v>0</v>
      </c>
      <c r="G17" s="112"/>
      <c r="H17" s="141"/>
      <c r="I17" s="112"/>
      <c r="J17" s="141"/>
      <c r="K17" s="112"/>
      <c r="L17" s="141"/>
      <c r="M17" s="112"/>
      <c r="N17" s="141"/>
      <c r="O17" s="112"/>
      <c r="P17" s="141"/>
      <c r="Q17" s="138">
        <f t="shared" si="0"/>
        <v>0</v>
      </c>
    </row>
    <row r="18" spans="1:17" s="94" customFormat="1" ht="25.5" customHeight="1">
      <c r="A18" s="109"/>
      <c r="B18" s="110">
        <v>11112</v>
      </c>
      <c r="C18" s="111" t="s">
        <v>598</v>
      </c>
      <c r="D18" s="141">
        <v>1</v>
      </c>
      <c r="E18" s="112">
        <v>101</v>
      </c>
      <c r="F18" s="153">
        <v>0</v>
      </c>
      <c r="G18" s="112"/>
      <c r="H18" s="141"/>
      <c r="I18" s="112"/>
      <c r="J18" s="141"/>
      <c r="K18" s="112"/>
      <c r="L18" s="141"/>
      <c r="M18" s="112"/>
      <c r="N18" s="141"/>
      <c r="O18" s="112"/>
      <c r="P18" s="141"/>
      <c r="Q18" s="138">
        <f t="shared" si="0"/>
        <v>0</v>
      </c>
    </row>
    <row r="19" spans="1:17" s="94" customFormat="1" ht="25.5" customHeight="1">
      <c r="A19" s="109"/>
      <c r="B19" s="110">
        <v>11113</v>
      </c>
      <c r="C19" s="111" t="s">
        <v>597</v>
      </c>
      <c r="D19" s="141">
        <v>1</v>
      </c>
      <c r="E19" s="112">
        <v>101</v>
      </c>
      <c r="F19" s="153">
        <v>0</v>
      </c>
      <c r="G19" s="112"/>
      <c r="H19" s="141"/>
      <c r="I19" s="112"/>
      <c r="J19" s="141"/>
      <c r="K19" s="112"/>
      <c r="L19" s="141"/>
      <c r="M19" s="112"/>
      <c r="N19" s="141"/>
      <c r="O19" s="112"/>
      <c r="P19" s="141"/>
      <c r="Q19" s="138">
        <f t="shared" si="0"/>
        <v>0</v>
      </c>
    </row>
    <row r="20" spans="1:17" s="94" customFormat="1" ht="25.5" customHeight="1">
      <c r="A20" s="109"/>
      <c r="B20" s="110">
        <v>11114</v>
      </c>
      <c r="C20" s="111" t="s">
        <v>596</v>
      </c>
      <c r="D20" s="141">
        <v>1</v>
      </c>
      <c r="E20" s="112">
        <v>101</v>
      </c>
      <c r="F20" s="153">
        <v>0</v>
      </c>
      <c r="G20" s="112"/>
      <c r="H20" s="141"/>
      <c r="I20" s="112"/>
      <c r="J20" s="141"/>
      <c r="K20" s="112"/>
      <c r="L20" s="141"/>
      <c r="M20" s="112"/>
      <c r="N20" s="141"/>
      <c r="O20" s="112"/>
      <c r="P20" s="141"/>
      <c r="Q20" s="138">
        <f t="shared" si="0"/>
        <v>0</v>
      </c>
    </row>
    <row r="21" spans="1:17" s="94" customFormat="1" ht="25.5" customHeight="1">
      <c r="A21" s="109"/>
      <c r="B21" s="110">
        <v>11115</v>
      </c>
      <c r="C21" s="111" t="s">
        <v>595</v>
      </c>
      <c r="D21" s="141">
        <v>1</v>
      </c>
      <c r="E21" s="112">
        <v>101</v>
      </c>
      <c r="F21" s="153">
        <v>0</v>
      </c>
      <c r="G21" s="112"/>
      <c r="H21" s="141"/>
      <c r="I21" s="112"/>
      <c r="J21" s="141"/>
      <c r="K21" s="112"/>
      <c r="L21" s="141"/>
      <c r="M21" s="112"/>
      <c r="N21" s="141"/>
      <c r="O21" s="112"/>
      <c r="P21" s="141"/>
      <c r="Q21" s="138">
        <f t="shared" si="0"/>
        <v>0</v>
      </c>
    </row>
    <row r="22" spans="1:17" s="94" customFormat="1" ht="25.5" customHeight="1">
      <c r="A22" s="101">
        <v>12</v>
      </c>
      <c r="B22" s="119"/>
      <c r="C22" s="103" t="s">
        <v>594</v>
      </c>
      <c r="D22" s="139"/>
      <c r="E22" s="104"/>
      <c r="F22" s="139">
        <f>F23+F26+F31</f>
        <v>3200221</v>
      </c>
      <c r="G22" s="104"/>
      <c r="H22" s="139">
        <f>H23+H26+H31</f>
        <v>0</v>
      </c>
      <c r="I22" s="104"/>
      <c r="J22" s="139">
        <f>J23+J26+J31</f>
        <v>0</v>
      </c>
      <c r="K22" s="104"/>
      <c r="L22" s="139">
        <f>L23+L26+L31</f>
        <v>0</v>
      </c>
      <c r="M22" s="104"/>
      <c r="N22" s="139">
        <f>N23+N26+N31</f>
        <v>0</v>
      </c>
      <c r="O22" s="104"/>
      <c r="P22" s="139">
        <f>P23+P26+P31</f>
        <v>0</v>
      </c>
      <c r="Q22" s="148">
        <f t="shared" si="0"/>
        <v>3200221</v>
      </c>
    </row>
    <row r="23" spans="1:17" s="94" customFormat="1" ht="25.5" customHeight="1">
      <c r="A23" s="105"/>
      <c r="B23" s="106">
        <v>12100</v>
      </c>
      <c r="C23" s="107" t="s">
        <v>593</v>
      </c>
      <c r="D23" s="140"/>
      <c r="E23" s="108"/>
      <c r="F23" s="140">
        <f>SUM(F24:F25)</f>
        <v>2160601</v>
      </c>
      <c r="G23" s="108"/>
      <c r="H23" s="140">
        <f>SUM(H24:H25)</f>
        <v>0</v>
      </c>
      <c r="I23" s="108"/>
      <c r="J23" s="140">
        <f>SUM(J24:J25)</f>
        <v>0</v>
      </c>
      <c r="K23" s="108"/>
      <c r="L23" s="140">
        <f>SUM(L24:L25)</f>
        <v>0</v>
      </c>
      <c r="M23" s="108"/>
      <c r="N23" s="140">
        <f>SUM(N24:N25)</f>
        <v>0</v>
      </c>
      <c r="O23" s="108"/>
      <c r="P23" s="140">
        <f>SUM(P24:P25)</f>
        <v>0</v>
      </c>
      <c r="Q23" s="148">
        <f t="shared" si="0"/>
        <v>2160601</v>
      </c>
    </row>
    <row r="24" spans="1:17" s="94" customFormat="1" ht="25.5" customHeight="1">
      <c r="A24" s="109"/>
      <c r="B24" s="110">
        <v>12101</v>
      </c>
      <c r="C24" s="111" t="s">
        <v>1163</v>
      </c>
      <c r="D24" s="141">
        <v>1</v>
      </c>
      <c r="E24" s="112">
        <v>101</v>
      </c>
      <c r="F24" s="153">
        <v>899248</v>
      </c>
      <c r="G24" s="112"/>
      <c r="H24" s="141"/>
      <c r="I24" s="112"/>
      <c r="J24" s="141"/>
      <c r="K24" s="112"/>
      <c r="L24" s="141"/>
      <c r="M24" s="112"/>
      <c r="N24" s="141"/>
      <c r="O24" s="112"/>
      <c r="P24" s="141"/>
      <c r="Q24" s="138">
        <f t="shared" si="0"/>
        <v>899248</v>
      </c>
    </row>
    <row r="25" spans="1:17" s="94" customFormat="1" ht="25.5" customHeight="1">
      <c r="A25" s="109"/>
      <c r="B25" s="110">
        <v>12102</v>
      </c>
      <c r="C25" s="111" t="s">
        <v>1164</v>
      </c>
      <c r="D25" s="141">
        <v>1</v>
      </c>
      <c r="E25" s="112">
        <v>101</v>
      </c>
      <c r="F25" s="153">
        <v>1261353</v>
      </c>
      <c r="G25" s="112"/>
      <c r="H25" s="141"/>
      <c r="I25" s="112"/>
      <c r="J25" s="141"/>
      <c r="K25" s="112"/>
      <c r="L25" s="141"/>
      <c r="M25" s="112"/>
      <c r="N25" s="141"/>
      <c r="O25" s="112"/>
      <c r="P25" s="141"/>
      <c r="Q25" s="138">
        <f t="shared" si="0"/>
        <v>1261353</v>
      </c>
    </row>
    <row r="26" spans="1:17" s="94" customFormat="1" ht="25.5" customHeight="1">
      <c r="A26" s="105"/>
      <c r="B26" s="106">
        <v>12200</v>
      </c>
      <c r="C26" s="107" t="s">
        <v>577</v>
      </c>
      <c r="D26" s="140"/>
      <c r="E26" s="108"/>
      <c r="F26" s="140">
        <f>SUM(F27:F30)</f>
        <v>1002702</v>
      </c>
      <c r="G26" s="108"/>
      <c r="H26" s="140">
        <f>SUM(H27:H30)</f>
        <v>0</v>
      </c>
      <c r="I26" s="108"/>
      <c r="J26" s="140">
        <f>SUM(J27:J30)</f>
        <v>0</v>
      </c>
      <c r="K26" s="108"/>
      <c r="L26" s="140">
        <f>SUM(L27:L30)</f>
        <v>0</v>
      </c>
      <c r="M26" s="108"/>
      <c r="N26" s="140">
        <f>SUM(N27:N30)</f>
        <v>0</v>
      </c>
      <c r="O26" s="108"/>
      <c r="P26" s="140">
        <f>SUM(P27:P30)</f>
        <v>0</v>
      </c>
      <c r="Q26" s="148">
        <f t="shared" si="0"/>
        <v>1002702</v>
      </c>
    </row>
    <row r="27" spans="1:17" s="94" customFormat="1" ht="25.5" customHeight="1">
      <c r="A27" s="109"/>
      <c r="B27" s="110">
        <v>12201</v>
      </c>
      <c r="C27" s="111" t="s">
        <v>576</v>
      </c>
      <c r="D27" s="141">
        <v>1</v>
      </c>
      <c r="E27" s="112">
        <v>101</v>
      </c>
      <c r="F27" s="153">
        <v>271435</v>
      </c>
      <c r="G27" s="112"/>
      <c r="H27" s="141"/>
      <c r="I27" s="112"/>
      <c r="J27" s="141"/>
      <c r="K27" s="112"/>
      <c r="L27" s="141"/>
      <c r="M27" s="112"/>
      <c r="N27" s="141"/>
      <c r="O27" s="112"/>
      <c r="P27" s="141"/>
      <c r="Q27" s="138">
        <f t="shared" si="0"/>
        <v>271435</v>
      </c>
    </row>
    <row r="28" spans="1:17" s="94" customFormat="1" ht="25.5" customHeight="1">
      <c r="A28" s="109"/>
      <c r="B28" s="110">
        <v>12202</v>
      </c>
      <c r="C28" s="111" t="s">
        <v>575</v>
      </c>
      <c r="D28" s="141">
        <v>1</v>
      </c>
      <c r="E28" s="112">
        <v>101</v>
      </c>
      <c r="F28" s="153">
        <v>68238</v>
      </c>
      <c r="G28" s="112"/>
      <c r="H28" s="141"/>
      <c r="I28" s="112"/>
      <c r="J28" s="141"/>
      <c r="K28" s="112"/>
      <c r="L28" s="141"/>
      <c r="M28" s="112"/>
      <c r="N28" s="141"/>
      <c r="O28" s="112"/>
      <c r="P28" s="141"/>
      <c r="Q28" s="138">
        <f t="shared" si="0"/>
        <v>68238</v>
      </c>
    </row>
    <row r="29" spans="1:17" s="94" customFormat="1" ht="25.5" customHeight="1">
      <c r="A29" s="109"/>
      <c r="B29" s="110">
        <v>12203</v>
      </c>
      <c r="C29" s="111" t="s">
        <v>574</v>
      </c>
      <c r="D29" s="141">
        <v>1</v>
      </c>
      <c r="E29" s="112">
        <v>101</v>
      </c>
      <c r="F29" s="153">
        <v>33768</v>
      </c>
      <c r="G29" s="112"/>
      <c r="H29" s="141"/>
      <c r="I29" s="112"/>
      <c r="J29" s="141"/>
      <c r="K29" s="112"/>
      <c r="L29" s="141"/>
      <c r="M29" s="112"/>
      <c r="N29" s="141"/>
      <c r="O29" s="112"/>
      <c r="P29" s="141"/>
      <c r="Q29" s="138">
        <f t="shared" si="0"/>
        <v>33768</v>
      </c>
    </row>
    <row r="30" spans="1:17" s="94" customFormat="1" ht="25.5" customHeight="1">
      <c r="A30" s="109"/>
      <c r="B30" s="110">
        <v>12204</v>
      </c>
      <c r="C30" s="111" t="s">
        <v>573</v>
      </c>
      <c r="D30" s="141">
        <v>1</v>
      </c>
      <c r="E30" s="112">
        <v>101</v>
      </c>
      <c r="F30" s="153">
        <v>629261</v>
      </c>
      <c r="G30" s="112"/>
      <c r="H30" s="141"/>
      <c r="I30" s="112"/>
      <c r="J30" s="141"/>
      <c r="K30" s="112"/>
      <c r="L30" s="141"/>
      <c r="M30" s="112"/>
      <c r="N30" s="141"/>
      <c r="O30" s="112"/>
      <c r="P30" s="141"/>
      <c r="Q30" s="138">
        <f t="shared" si="0"/>
        <v>629261</v>
      </c>
    </row>
    <row r="31" spans="1:17" s="94" customFormat="1" ht="25.5" customHeight="1">
      <c r="A31" s="105"/>
      <c r="B31" s="106">
        <v>12300</v>
      </c>
      <c r="C31" s="107" t="s">
        <v>592</v>
      </c>
      <c r="D31" s="140"/>
      <c r="E31" s="108"/>
      <c r="F31" s="140">
        <f>SUM(F32:F34)</f>
        <v>36918</v>
      </c>
      <c r="G31" s="108"/>
      <c r="H31" s="140">
        <f>SUM(H32:H34)</f>
        <v>0</v>
      </c>
      <c r="I31" s="108"/>
      <c r="J31" s="140">
        <f>SUM(J32:J34)</f>
        <v>0</v>
      </c>
      <c r="K31" s="108"/>
      <c r="L31" s="140">
        <f>SUM(L32:L34)</f>
        <v>0</v>
      </c>
      <c r="M31" s="108"/>
      <c r="N31" s="140">
        <f>SUM(N32:N34)</f>
        <v>0</v>
      </c>
      <c r="O31" s="108"/>
      <c r="P31" s="140">
        <f>SUM(P32:P34)</f>
        <v>0</v>
      </c>
      <c r="Q31" s="148">
        <f t="shared" si="0"/>
        <v>36918</v>
      </c>
    </row>
    <row r="32" spans="1:17" s="94" customFormat="1" ht="25.5" customHeight="1">
      <c r="A32" s="109"/>
      <c r="B32" s="110">
        <v>12301</v>
      </c>
      <c r="C32" s="111" t="s">
        <v>475</v>
      </c>
      <c r="D32" s="141">
        <v>1</v>
      </c>
      <c r="E32" s="112">
        <v>101</v>
      </c>
      <c r="F32" s="153">
        <v>36918</v>
      </c>
      <c r="G32" s="112"/>
      <c r="H32" s="141"/>
      <c r="I32" s="112"/>
      <c r="J32" s="141"/>
      <c r="K32" s="112"/>
      <c r="L32" s="141"/>
      <c r="M32" s="112"/>
      <c r="N32" s="141"/>
      <c r="O32" s="112"/>
      <c r="P32" s="141"/>
      <c r="Q32" s="138">
        <f t="shared" si="0"/>
        <v>36918</v>
      </c>
    </row>
    <row r="33" spans="1:17" s="94" customFormat="1" ht="25.5" customHeight="1">
      <c r="A33" s="109"/>
      <c r="B33" s="110">
        <v>12302</v>
      </c>
      <c r="C33" s="111" t="s">
        <v>591</v>
      </c>
      <c r="D33" s="141">
        <v>1</v>
      </c>
      <c r="E33" s="112">
        <v>101</v>
      </c>
      <c r="F33" s="153">
        <v>0</v>
      </c>
      <c r="G33" s="112"/>
      <c r="H33" s="141"/>
      <c r="I33" s="112"/>
      <c r="J33" s="141"/>
      <c r="K33" s="112"/>
      <c r="L33" s="141"/>
      <c r="M33" s="112"/>
      <c r="N33" s="141"/>
      <c r="O33" s="112"/>
      <c r="P33" s="141"/>
      <c r="Q33" s="138">
        <f t="shared" si="0"/>
        <v>0</v>
      </c>
    </row>
    <row r="34" spans="1:17" s="94" customFormat="1" ht="25.5" customHeight="1">
      <c r="A34" s="109"/>
      <c r="B34" s="110">
        <v>12303</v>
      </c>
      <c r="C34" s="111" t="s">
        <v>590</v>
      </c>
      <c r="D34" s="141">
        <v>1</v>
      </c>
      <c r="E34" s="112">
        <v>101</v>
      </c>
      <c r="F34" s="153">
        <v>0</v>
      </c>
      <c r="G34" s="112"/>
      <c r="H34" s="141"/>
      <c r="I34" s="112"/>
      <c r="J34" s="141"/>
      <c r="K34" s="112"/>
      <c r="L34" s="141"/>
      <c r="M34" s="112"/>
      <c r="N34" s="141"/>
      <c r="O34" s="112"/>
      <c r="P34" s="141"/>
      <c r="Q34" s="138">
        <f t="shared" si="0"/>
        <v>0</v>
      </c>
    </row>
    <row r="35" spans="1:17" s="95" customFormat="1" ht="25.5" customHeight="1">
      <c r="A35" s="120">
        <v>13</v>
      </c>
      <c r="B35" s="121"/>
      <c r="C35" s="103" t="s">
        <v>589</v>
      </c>
      <c r="D35" s="142"/>
      <c r="E35" s="122"/>
      <c r="F35" s="142"/>
      <c r="G35" s="122"/>
      <c r="H35" s="142"/>
      <c r="I35" s="122"/>
      <c r="J35" s="142"/>
      <c r="K35" s="122"/>
      <c r="L35" s="142"/>
      <c r="M35" s="122"/>
      <c r="N35" s="142"/>
      <c r="O35" s="122"/>
      <c r="P35" s="142"/>
      <c r="Q35" s="148">
        <f t="shared" si="0"/>
        <v>0</v>
      </c>
    </row>
    <row r="36" spans="1:17" s="95" customFormat="1" ht="25.5" customHeight="1">
      <c r="A36" s="120">
        <v>14</v>
      </c>
      <c r="B36" s="121"/>
      <c r="C36" s="103" t="s">
        <v>588</v>
      </c>
      <c r="D36" s="142"/>
      <c r="E36" s="122"/>
      <c r="F36" s="142"/>
      <c r="G36" s="122"/>
      <c r="H36" s="142"/>
      <c r="I36" s="122"/>
      <c r="J36" s="142"/>
      <c r="K36" s="122"/>
      <c r="L36" s="142"/>
      <c r="M36" s="122"/>
      <c r="N36" s="142"/>
      <c r="O36" s="122"/>
      <c r="P36" s="142"/>
      <c r="Q36" s="148">
        <f t="shared" si="0"/>
        <v>0</v>
      </c>
    </row>
    <row r="37" spans="1:17" s="95" customFormat="1" ht="25.5" customHeight="1">
      <c r="A37" s="120">
        <v>15</v>
      </c>
      <c r="B37" s="121"/>
      <c r="C37" s="103" t="s">
        <v>587</v>
      </c>
      <c r="D37" s="142"/>
      <c r="E37" s="122"/>
      <c r="F37" s="142"/>
      <c r="G37" s="122"/>
      <c r="H37" s="142"/>
      <c r="I37" s="122"/>
      <c r="J37" s="142"/>
      <c r="K37" s="122"/>
      <c r="L37" s="142"/>
      <c r="M37" s="122"/>
      <c r="N37" s="142"/>
      <c r="O37" s="122"/>
      <c r="P37" s="142"/>
      <c r="Q37" s="148">
        <f t="shared" si="0"/>
        <v>0</v>
      </c>
    </row>
    <row r="38" spans="1:17" s="95" customFormat="1" ht="25.5" customHeight="1">
      <c r="A38" s="120">
        <v>16</v>
      </c>
      <c r="B38" s="121"/>
      <c r="C38" s="103" t="s">
        <v>586</v>
      </c>
      <c r="D38" s="142"/>
      <c r="E38" s="122"/>
      <c r="F38" s="142"/>
      <c r="G38" s="122"/>
      <c r="H38" s="142"/>
      <c r="I38" s="122"/>
      <c r="J38" s="142"/>
      <c r="K38" s="122"/>
      <c r="L38" s="142"/>
      <c r="M38" s="122"/>
      <c r="N38" s="142"/>
      <c r="O38" s="122"/>
      <c r="P38" s="142"/>
      <c r="Q38" s="148">
        <f t="shared" si="0"/>
        <v>0</v>
      </c>
    </row>
    <row r="39" spans="1:17" s="94" customFormat="1" ht="25.5" customHeight="1">
      <c r="A39" s="101">
        <v>17</v>
      </c>
      <c r="B39" s="119"/>
      <c r="C39" s="103" t="s">
        <v>506</v>
      </c>
      <c r="D39" s="139"/>
      <c r="E39" s="104"/>
      <c r="F39" s="139">
        <f>F40+F42+F45+F47+F51</f>
        <v>85565</v>
      </c>
      <c r="G39" s="104"/>
      <c r="H39" s="139">
        <f>H40+H42+H45+H47+H51</f>
        <v>0</v>
      </c>
      <c r="I39" s="104"/>
      <c r="J39" s="139">
        <f>J40+J42+J45+J47+J51</f>
        <v>0</v>
      </c>
      <c r="K39" s="104"/>
      <c r="L39" s="139">
        <f>L40+L42+L45+L47+L51</f>
        <v>0</v>
      </c>
      <c r="M39" s="104"/>
      <c r="N39" s="139">
        <f>N40+N42+N45+N47+N51</f>
        <v>0</v>
      </c>
      <c r="O39" s="104"/>
      <c r="P39" s="139">
        <f>P40+P42+P45+P47+P51</f>
        <v>0</v>
      </c>
      <c r="Q39" s="148">
        <f t="shared" si="0"/>
        <v>85565</v>
      </c>
    </row>
    <row r="40" spans="1:17" s="94" customFormat="1" ht="25.5" customHeight="1">
      <c r="A40" s="105"/>
      <c r="B40" s="106">
        <v>17100</v>
      </c>
      <c r="C40" s="130" t="s">
        <v>386</v>
      </c>
      <c r="D40" s="140"/>
      <c r="E40" s="108"/>
      <c r="F40" s="140">
        <f>SUM(F41)</f>
        <v>37542</v>
      </c>
      <c r="G40" s="108"/>
      <c r="H40" s="140">
        <f>SUM(H41)</f>
        <v>0</v>
      </c>
      <c r="I40" s="108"/>
      <c r="J40" s="140">
        <f>SUM(J41)</f>
        <v>0</v>
      </c>
      <c r="K40" s="108"/>
      <c r="L40" s="140">
        <f>SUM(L41)</f>
        <v>0</v>
      </c>
      <c r="M40" s="108"/>
      <c r="N40" s="140">
        <f>SUM(N41)</f>
        <v>0</v>
      </c>
      <c r="O40" s="108"/>
      <c r="P40" s="140">
        <f>SUM(P41)</f>
        <v>0</v>
      </c>
      <c r="Q40" s="148">
        <f t="shared" si="0"/>
        <v>37542</v>
      </c>
    </row>
    <row r="41" spans="1:17" s="94" customFormat="1" ht="25.5" customHeight="1">
      <c r="A41" s="109"/>
      <c r="B41" s="110">
        <v>17101</v>
      </c>
      <c r="C41" s="111" t="s">
        <v>385</v>
      </c>
      <c r="D41" s="141">
        <v>1</v>
      </c>
      <c r="E41" s="112">
        <v>101</v>
      </c>
      <c r="F41" s="153">
        <v>37542</v>
      </c>
      <c r="G41" s="112"/>
      <c r="H41" s="141"/>
      <c r="I41" s="112"/>
      <c r="J41" s="141"/>
      <c r="K41" s="112"/>
      <c r="L41" s="141"/>
      <c r="M41" s="112"/>
      <c r="N41" s="141"/>
      <c r="O41" s="112"/>
      <c r="P41" s="141"/>
      <c r="Q41" s="138">
        <f t="shared" si="0"/>
        <v>37542</v>
      </c>
    </row>
    <row r="42" spans="1:17" s="94" customFormat="1" ht="25.5" customHeight="1">
      <c r="A42" s="105"/>
      <c r="B42" s="106">
        <v>17200</v>
      </c>
      <c r="C42" s="130" t="s">
        <v>505</v>
      </c>
      <c r="D42" s="140"/>
      <c r="E42" s="108"/>
      <c r="F42" s="140">
        <f>SUM(F43:F44)</f>
        <v>28410</v>
      </c>
      <c r="G42" s="108"/>
      <c r="H42" s="140">
        <f>SUM(H43:H44)</f>
        <v>0</v>
      </c>
      <c r="I42" s="108"/>
      <c r="J42" s="140">
        <f>SUM(J43:J44)</f>
        <v>0</v>
      </c>
      <c r="K42" s="108"/>
      <c r="L42" s="140">
        <f>SUM(L43:L44)</f>
        <v>0</v>
      </c>
      <c r="M42" s="108"/>
      <c r="N42" s="140">
        <f>SUM(N43:N44)</f>
        <v>0</v>
      </c>
      <c r="O42" s="108"/>
      <c r="P42" s="140">
        <f>SUM(P43:P44)</f>
        <v>0</v>
      </c>
      <c r="Q42" s="148">
        <f t="shared" si="0"/>
        <v>28410</v>
      </c>
    </row>
    <row r="43" spans="1:17" s="94" customFormat="1" ht="25.5" customHeight="1">
      <c r="A43" s="109"/>
      <c r="B43" s="110">
        <v>17201</v>
      </c>
      <c r="C43" s="111" t="s">
        <v>400</v>
      </c>
      <c r="D43" s="141">
        <v>1</v>
      </c>
      <c r="E43" s="112">
        <v>101</v>
      </c>
      <c r="F43" s="153">
        <v>28410</v>
      </c>
      <c r="G43" s="112"/>
      <c r="H43" s="141"/>
      <c r="I43" s="112"/>
      <c r="J43" s="141"/>
      <c r="K43" s="112"/>
      <c r="L43" s="141"/>
      <c r="M43" s="112"/>
      <c r="N43" s="141"/>
      <c r="O43" s="112"/>
      <c r="P43" s="141"/>
      <c r="Q43" s="138">
        <f t="shared" si="0"/>
        <v>28410</v>
      </c>
    </row>
    <row r="44" spans="1:17" s="94" customFormat="1" ht="25.5" customHeight="1">
      <c r="A44" s="109"/>
      <c r="B44" s="110">
        <v>17202</v>
      </c>
      <c r="C44" s="111" t="s">
        <v>1382</v>
      </c>
      <c r="D44" s="141">
        <v>1</v>
      </c>
      <c r="E44" s="112">
        <v>101</v>
      </c>
      <c r="F44" s="153">
        <v>0</v>
      </c>
      <c r="G44" s="112"/>
      <c r="H44" s="141"/>
      <c r="I44" s="112"/>
      <c r="J44" s="141"/>
      <c r="K44" s="112"/>
      <c r="L44" s="141"/>
      <c r="M44" s="112"/>
      <c r="N44" s="141"/>
      <c r="O44" s="112"/>
      <c r="P44" s="141"/>
      <c r="Q44" s="138">
        <f t="shared" si="0"/>
        <v>0</v>
      </c>
    </row>
    <row r="45" spans="1:17" s="94" customFormat="1" ht="25.5" customHeight="1">
      <c r="A45" s="105"/>
      <c r="B45" s="106">
        <v>17300</v>
      </c>
      <c r="C45" s="130" t="s">
        <v>384</v>
      </c>
      <c r="D45" s="140"/>
      <c r="E45" s="108"/>
      <c r="F45" s="140">
        <f>SUM(F46)</f>
        <v>0</v>
      </c>
      <c r="G45" s="108"/>
      <c r="H45" s="140">
        <f>SUM(H46)</f>
        <v>0</v>
      </c>
      <c r="I45" s="108"/>
      <c r="J45" s="140">
        <f>SUM(J46)</f>
        <v>0</v>
      </c>
      <c r="K45" s="108"/>
      <c r="L45" s="140">
        <f>SUM(L46)</f>
        <v>0</v>
      </c>
      <c r="M45" s="108"/>
      <c r="N45" s="140">
        <f>SUM(N46)</f>
        <v>0</v>
      </c>
      <c r="O45" s="108"/>
      <c r="P45" s="140">
        <f>SUM(P46)</f>
        <v>0</v>
      </c>
      <c r="Q45" s="148">
        <f t="shared" si="0"/>
        <v>0</v>
      </c>
    </row>
    <row r="46" spans="1:17" s="94" customFormat="1" ht="25.5" customHeight="1">
      <c r="A46" s="109"/>
      <c r="B46" s="110">
        <v>17301</v>
      </c>
      <c r="C46" s="111" t="s">
        <v>1166</v>
      </c>
      <c r="D46" s="141">
        <v>1</v>
      </c>
      <c r="E46" s="112">
        <v>101</v>
      </c>
      <c r="F46" s="153">
        <v>0</v>
      </c>
      <c r="G46" s="112"/>
      <c r="H46" s="141"/>
      <c r="I46" s="112"/>
      <c r="J46" s="141"/>
      <c r="K46" s="112"/>
      <c r="L46" s="141"/>
      <c r="M46" s="112"/>
      <c r="N46" s="141"/>
      <c r="O46" s="112"/>
      <c r="P46" s="141"/>
      <c r="Q46" s="138">
        <f t="shared" si="0"/>
        <v>0</v>
      </c>
    </row>
    <row r="47" spans="1:17" s="94" customFormat="1" ht="25.5" customHeight="1">
      <c r="A47" s="105"/>
      <c r="B47" s="106">
        <v>17400</v>
      </c>
      <c r="C47" s="130" t="s">
        <v>376</v>
      </c>
      <c r="D47" s="140"/>
      <c r="E47" s="108"/>
      <c r="F47" s="140">
        <f>SUM(F48:F50)</f>
        <v>19613</v>
      </c>
      <c r="G47" s="131"/>
      <c r="H47" s="140">
        <f>SUM(H48:H50)</f>
        <v>0</v>
      </c>
      <c r="I47" s="108"/>
      <c r="J47" s="140">
        <f>SUM(J48:J50)</f>
        <v>0</v>
      </c>
      <c r="K47" s="108"/>
      <c r="L47" s="140">
        <f>SUM(L48:L50)</f>
        <v>0</v>
      </c>
      <c r="M47" s="108"/>
      <c r="N47" s="140">
        <f>SUM(N48:N50)</f>
        <v>0</v>
      </c>
      <c r="O47" s="108"/>
      <c r="P47" s="140">
        <f>SUM(P48:P50)</f>
        <v>0</v>
      </c>
      <c r="Q47" s="148">
        <f t="shared" si="0"/>
        <v>19613</v>
      </c>
    </row>
    <row r="48" spans="1:17" s="94" customFormat="1" ht="25.5" customHeight="1">
      <c r="A48" s="109"/>
      <c r="B48" s="110">
        <v>17401</v>
      </c>
      <c r="C48" s="111" t="s">
        <v>1167</v>
      </c>
      <c r="D48" s="141">
        <v>1</v>
      </c>
      <c r="E48" s="112">
        <v>101</v>
      </c>
      <c r="F48" s="153">
        <v>19613</v>
      </c>
      <c r="G48" s="115"/>
      <c r="H48" s="141"/>
      <c r="I48" s="112"/>
      <c r="J48" s="141"/>
      <c r="K48" s="112"/>
      <c r="L48" s="141"/>
      <c r="M48" s="112"/>
      <c r="N48" s="141"/>
      <c r="O48" s="112"/>
      <c r="P48" s="141"/>
      <c r="Q48" s="138">
        <f t="shared" si="0"/>
        <v>19613</v>
      </c>
    </row>
    <row r="49" spans="1:17" s="94" customFormat="1" ht="25.5" customHeight="1">
      <c r="A49" s="109"/>
      <c r="B49" s="110">
        <v>17402</v>
      </c>
      <c r="C49" s="111" t="s">
        <v>375</v>
      </c>
      <c r="D49" s="141">
        <v>1</v>
      </c>
      <c r="E49" s="112">
        <v>101</v>
      </c>
      <c r="F49" s="153">
        <v>0</v>
      </c>
      <c r="G49" s="115"/>
      <c r="H49" s="141"/>
      <c r="I49" s="112"/>
      <c r="J49" s="141"/>
      <c r="K49" s="112"/>
      <c r="L49" s="141"/>
      <c r="M49" s="112"/>
      <c r="N49" s="141"/>
      <c r="O49" s="112"/>
      <c r="P49" s="141"/>
      <c r="Q49" s="138">
        <f t="shared" si="0"/>
        <v>0</v>
      </c>
    </row>
    <row r="50" spans="1:17" s="94" customFormat="1" ht="25.5" customHeight="1">
      <c r="A50" s="109"/>
      <c r="B50" s="110">
        <v>17403</v>
      </c>
      <c r="C50" s="111" t="s">
        <v>374</v>
      </c>
      <c r="D50" s="141">
        <v>1</v>
      </c>
      <c r="E50" s="112">
        <v>101</v>
      </c>
      <c r="F50" s="153">
        <v>0</v>
      </c>
      <c r="G50" s="115"/>
      <c r="H50" s="141"/>
      <c r="I50" s="112"/>
      <c r="J50" s="141"/>
      <c r="K50" s="112"/>
      <c r="L50" s="141"/>
      <c r="M50" s="112"/>
      <c r="N50" s="141"/>
      <c r="O50" s="112"/>
      <c r="P50" s="141"/>
      <c r="Q50" s="138">
        <f t="shared" si="0"/>
        <v>0</v>
      </c>
    </row>
    <row r="51" spans="1:17" s="94" customFormat="1" ht="25.5" customHeight="1">
      <c r="A51" s="105"/>
      <c r="B51" s="106">
        <v>17500</v>
      </c>
      <c r="C51" s="130" t="s">
        <v>373</v>
      </c>
      <c r="D51" s="140"/>
      <c r="E51" s="108"/>
      <c r="F51" s="140">
        <f>SUM(F52)</f>
        <v>0</v>
      </c>
      <c r="G51" s="131"/>
      <c r="H51" s="140">
        <f>SUM(H52)</f>
        <v>0</v>
      </c>
      <c r="I51" s="108"/>
      <c r="J51" s="140">
        <f>SUM(J52)</f>
        <v>0</v>
      </c>
      <c r="K51" s="108"/>
      <c r="L51" s="140">
        <f>SUM(L52)</f>
        <v>0</v>
      </c>
      <c r="M51" s="108"/>
      <c r="N51" s="140">
        <f>SUM(N52)</f>
        <v>0</v>
      </c>
      <c r="O51" s="108"/>
      <c r="P51" s="140">
        <f>SUM(P52)</f>
        <v>0</v>
      </c>
      <c r="Q51" s="148">
        <f t="shared" si="0"/>
        <v>0</v>
      </c>
    </row>
    <row r="52" spans="1:17" s="94" customFormat="1" ht="25.5" customHeight="1">
      <c r="A52" s="109"/>
      <c r="B52" s="110">
        <v>17501</v>
      </c>
      <c r="C52" s="111" t="s">
        <v>1168</v>
      </c>
      <c r="D52" s="141">
        <v>1</v>
      </c>
      <c r="E52" s="112">
        <v>101</v>
      </c>
      <c r="F52" s="153">
        <v>0</v>
      </c>
      <c r="G52" s="115"/>
      <c r="H52" s="141"/>
      <c r="I52" s="112"/>
      <c r="J52" s="141"/>
      <c r="K52" s="112"/>
      <c r="L52" s="141"/>
      <c r="M52" s="112"/>
      <c r="N52" s="141"/>
      <c r="O52" s="112"/>
      <c r="P52" s="141"/>
      <c r="Q52" s="138">
        <f t="shared" si="0"/>
        <v>0</v>
      </c>
    </row>
    <row r="53" spans="1:17" s="94" customFormat="1" ht="25.5" customHeight="1">
      <c r="A53" s="101">
        <v>18</v>
      </c>
      <c r="B53" s="119"/>
      <c r="C53" s="103" t="s">
        <v>585</v>
      </c>
      <c r="D53" s="139"/>
      <c r="E53" s="104"/>
      <c r="F53" s="139">
        <f>F54</f>
        <v>0</v>
      </c>
      <c r="G53" s="104"/>
      <c r="H53" s="139">
        <f>H54</f>
        <v>0</v>
      </c>
      <c r="I53" s="104"/>
      <c r="J53" s="139">
        <f>J54</f>
        <v>0</v>
      </c>
      <c r="K53" s="104"/>
      <c r="L53" s="139">
        <f>L54</f>
        <v>0</v>
      </c>
      <c r="M53" s="104"/>
      <c r="N53" s="139">
        <f>N54</f>
        <v>0</v>
      </c>
      <c r="O53" s="104"/>
      <c r="P53" s="139">
        <f>P54</f>
        <v>0</v>
      </c>
      <c r="Q53" s="148">
        <f t="shared" si="0"/>
        <v>0</v>
      </c>
    </row>
    <row r="54" spans="1:17" s="94" customFormat="1" ht="25.5" customHeight="1">
      <c r="A54" s="105"/>
      <c r="B54" s="106">
        <v>18100</v>
      </c>
      <c r="C54" s="130" t="s">
        <v>584</v>
      </c>
      <c r="D54" s="140"/>
      <c r="E54" s="108"/>
      <c r="F54" s="140">
        <f>SUM(F55:F56)</f>
        <v>0</v>
      </c>
      <c r="G54" s="108"/>
      <c r="H54" s="140">
        <f>SUM(H55:H56)</f>
        <v>0</v>
      </c>
      <c r="I54" s="108"/>
      <c r="J54" s="140">
        <f>SUM(J55:J56)</f>
        <v>0</v>
      </c>
      <c r="K54" s="108"/>
      <c r="L54" s="140">
        <f>SUM(L55:L56)</f>
        <v>0</v>
      </c>
      <c r="M54" s="108"/>
      <c r="N54" s="140">
        <f>SUM(N55:N56)</f>
        <v>0</v>
      </c>
      <c r="O54" s="108"/>
      <c r="P54" s="140">
        <f>SUM(P55:P56)</f>
        <v>0</v>
      </c>
      <c r="Q54" s="148">
        <f t="shared" si="0"/>
        <v>0</v>
      </c>
    </row>
    <row r="55" spans="1:17" s="94" customFormat="1" ht="25.5" customHeight="1">
      <c r="A55" s="109"/>
      <c r="B55" s="110">
        <v>18101</v>
      </c>
      <c r="C55" s="111" t="s">
        <v>584</v>
      </c>
      <c r="D55" s="141">
        <v>1</v>
      </c>
      <c r="E55" s="112">
        <v>101</v>
      </c>
      <c r="F55" s="153">
        <v>0</v>
      </c>
      <c r="G55" s="112"/>
      <c r="H55" s="141"/>
      <c r="I55" s="112"/>
      <c r="J55" s="141"/>
      <c r="K55" s="112"/>
      <c r="L55" s="141"/>
      <c r="M55" s="112"/>
      <c r="N55" s="141"/>
      <c r="O55" s="112"/>
      <c r="P55" s="141"/>
      <c r="Q55" s="138">
        <f t="shared" si="0"/>
        <v>0</v>
      </c>
    </row>
    <row r="56" spans="1:17" s="94" customFormat="1" ht="25.5" customHeight="1">
      <c r="A56" s="109"/>
      <c r="B56" s="110">
        <v>18102</v>
      </c>
      <c r="C56" s="111" t="s">
        <v>1165</v>
      </c>
      <c r="D56" s="141">
        <v>1</v>
      </c>
      <c r="E56" s="112">
        <v>101</v>
      </c>
      <c r="F56" s="153">
        <v>0</v>
      </c>
      <c r="G56" s="112"/>
      <c r="H56" s="141"/>
      <c r="I56" s="112"/>
      <c r="J56" s="141"/>
      <c r="K56" s="112"/>
      <c r="L56" s="141"/>
      <c r="M56" s="112"/>
      <c r="N56" s="141"/>
      <c r="O56" s="112"/>
      <c r="P56" s="141"/>
      <c r="Q56" s="138">
        <f t="shared" si="0"/>
        <v>0</v>
      </c>
    </row>
    <row r="57" spans="1:17" s="94" customFormat="1" ht="25.5" customHeight="1">
      <c r="A57" s="97">
        <v>2</v>
      </c>
      <c r="B57" s="125"/>
      <c r="C57" s="99" t="s">
        <v>583</v>
      </c>
      <c r="D57" s="138"/>
      <c r="E57" s="100"/>
      <c r="F57" s="138">
        <f>F58+F59+F60+F61+F62</f>
        <v>0</v>
      </c>
      <c r="G57" s="100"/>
      <c r="H57" s="138">
        <f>H58+H59+H60+H61+H62</f>
        <v>0</v>
      </c>
      <c r="I57" s="100"/>
      <c r="J57" s="138">
        <f>J58+J59+J60+J61+J62</f>
        <v>0</v>
      </c>
      <c r="K57" s="100"/>
      <c r="L57" s="138">
        <f>L58+L59+L60+L61+L62</f>
        <v>0</v>
      </c>
      <c r="M57" s="100"/>
      <c r="N57" s="138">
        <f>N58+N59+N60+N61+N62</f>
        <v>0</v>
      </c>
      <c r="O57" s="100"/>
      <c r="P57" s="138">
        <f>P58+P59+P60+P61+P62</f>
        <v>0</v>
      </c>
      <c r="Q57" s="148">
        <f t="shared" si="0"/>
        <v>0</v>
      </c>
    </row>
    <row r="58" spans="1:17" s="94" customFormat="1" ht="25.5" customHeight="1">
      <c r="A58" s="101">
        <v>21</v>
      </c>
      <c r="B58" s="119"/>
      <c r="C58" s="103" t="s">
        <v>582</v>
      </c>
      <c r="D58" s="139"/>
      <c r="E58" s="104"/>
      <c r="F58" s="139"/>
      <c r="G58" s="104"/>
      <c r="H58" s="139"/>
      <c r="I58" s="104"/>
      <c r="J58" s="139"/>
      <c r="K58" s="104"/>
      <c r="L58" s="139"/>
      <c r="M58" s="104"/>
      <c r="N58" s="139"/>
      <c r="O58" s="104"/>
      <c r="P58" s="139"/>
      <c r="Q58" s="148">
        <f t="shared" si="0"/>
        <v>0</v>
      </c>
    </row>
    <row r="59" spans="1:17" s="94" customFormat="1" ht="25.5" customHeight="1">
      <c r="A59" s="101">
        <v>22</v>
      </c>
      <c r="B59" s="119"/>
      <c r="C59" s="103" t="s">
        <v>581</v>
      </c>
      <c r="D59" s="139"/>
      <c r="E59" s="104"/>
      <c r="F59" s="139"/>
      <c r="G59" s="104"/>
      <c r="H59" s="139"/>
      <c r="I59" s="104"/>
      <c r="J59" s="139"/>
      <c r="K59" s="104"/>
      <c r="L59" s="139"/>
      <c r="M59" s="104"/>
      <c r="N59" s="139"/>
      <c r="O59" s="104"/>
      <c r="P59" s="139"/>
      <c r="Q59" s="148">
        <f t="shared" si="0"/>
        <v>0</v>
      </c>
    </row>
    <row r="60" spans="1:17" s="94" customFormat="1" ht="25.5" customHeight="1">
      <c r="A60" s="101">
        <v>23</v>
      </c>
      <c r="B60" s="119"/>
      <c r="C60" s="103" t="s">
        <v>580</v>
      </c>
      <c r="D60" s="139"/>
      <c r="E60" s="104"/>
      <c r="F60" s="139"/>
      <c r="G60" s="104"/>
      <c r="H60" s="139"/>
      <c r="I60" s="104"/>
      <c r="J60" s="139"/>
      <c r="K60" s="104"/>
      <c r="L60" s="139"/>
      <c r="M60" s="104"/>
      <c r="N60" s="139"/>
      <c r="O60" s="104"/>
      <c r="P60" s="139"/>
      <c r="Q60" s="148">
        <f t="shared" si="0"/>
        <v>0</v>
      </c>
    </row>
    <row r="61" spans="1:17" s="94" customFormat="1" ht="25.5" customHeight="1">
      <c r="A61" s="101">
        <v>24</v>
      </c>
      <c r="B61" s="119"/>
      <c r="C61" s="103" t="s">
        <v>579</v>
      </c>
      <c r="D61" s="139"/>
      <c r="E61" s="104"/>
      <c r="F61" s="139"/>
      <c r="G61" s="104"/>
      <c r="H61" s="139"/>
      <c r="I61" s="104"/>
      <c r="J61" s="139"/>
      <c r="K61" s="104"/>
      <c r="L61" s="139"/>
      <c r="M61" s="104"/>
      <c r="N61" s="139"/>
      <c r="O61" s="104"/>
      <c r="P61" s="139"/>
      <c r="Q61" s="148">
        <f t="shared" si="0"/>
        <v>0</v>
      </c>
    </row>
    <row r="62" spans="1:17" s="94" customFormat="1" ht="25.5" customHeight="1">
      <c r="A62" s="101">
        <v>25</v>
      </c>
      <c r="B62" s="119"/>
      <c r="C62" s="103" t="s">
        <v>506</v>
      </c>
      <c r="D62" s="139"/>
      <c r="E62" s="104"/>
      <c r="F62" s="139"/>
      <c r="G62" s="104"/>
      <c r="H62" s="139"/>
      <c r="I62" s="104"/>
      <c r="J62" s="139"/>
      <c r="K62" s="104"/>
      <c r="L62" s="139"/>
      <c r="M62" s="104"/>
      <c r="N62" s="139"/>
      <c r="O62" s="104"/>
      <c r="P62" s="139"/>
      <c r="Q62" s="148">
        <f t="shared" si="0"/>
        <v>0</v>
      </c>
    </row>
    <row r="63" spans="1:17" s="94" customFormat="1" ht="25.5" customHeight="1">
      <c r="A63" s="97">
        <v>3</v>
      </c>
      <c r="B63" s="125"/>
      <c r="C63" s="99" t="s">
        <v>578</v>
      </c>
      <c r="D63" s="138"/>
      <c r="E63" s="100"/>
      <c r="F63" s="138">
        <f>F64</f>
        <v>0</v>
      </c>
      <c r="G63" s="100"/>
      <c r="H63" s="138">
        <f>H64</f>
        <v>0</v>
      </c>
      <c r="I63" s="100"/>
      <c r="J63" s="138">
        <f>J64</f>
        <v>0</v>
      </c>
      <c r="K63" s="100"/>
      <c r="L63" s="138">
        <f>L64</f>
        <v>0</v>
      </c>
      <c r="M63" s="100"/>
      <c r="N63" s="138">
        <f>N64</f>
        <v>0</v>
      </c>
      <c r="O63" s="100"/>
      <c r="P63" s="138">
        <f>P64</f>
        <v>0</v>
      </c>
      <c r="Q63" s="148">
        <f t="shared" si="0"/>
        <v>0</v>
      </c>
    </row>
    <row r="64" spans="1:17" s="94" customFormat="1" ht="25.5" customHeight="1">
      <c r="A64" s="101">
        <v>31</v>
      </c>
      <c r="B64" s="119"/>
      <c r="C64" s="103" t="s">
        <v>1251</v>
      </c>
      <c r="D64" s="139"/>
      <c r="E64" s="104"/>
      <c r="F64" s="139">
        <f>F65</f>
        <v>0</v>
      </c>
      <c r="G64" s="104"/>
      <c r="H64" s="139">
        <f>H65</f>
        <v>0</v>
      </c>
      <c r="I64" s="104"/>
      <c r="J64" s="139">
        <f>J65</f>
        <v>0</v>
      </c>
      <c r="K64" s="104"/>
      <c r="L64" s="139">
        <f>L65</f>
        <v>0</v>
      </c>
      <c r="M64" s="104"/>
      <c r="N64" s="139">
        <f>N65</f>
        <v>0</v>
      </c>
      <c r="O64" s="104"/>
      <c r="P64" s="139">
        <f>P65</f>
        <v>0</v>
      </c>
      <c r="Q64" s="148">
        <f t="shared" si="0"/>
        <v>0</v>
      </c>
    </row>
    <row r="65" spans="1:17" s="94" customFormat="1" ht="25.5" customHeight="1">
      <c r="A65" s="105"/>
      <c r="B65" s="106">
        <v>31100</v>
      </c>
      <c r="C65" s="130" t="s">
        <v>572</v>
      </c>
      <c r="D65" s="140"/>
      <c r="E65" s="108"/>
      <c r="F65" s="140">
        <f>SUM(F66:F67)</f>
        <v>0</v>
      </c>
      <c r="G65" s="108"/>
      <c r="H65" s="140">
        <f>SUM(H66:H67)</f>
        <v>0</v>
      </c>
      <c r="I65" s="108"/>
      <c r="J65" s="140">
        <f>SUM(J66:J67)</f>
        <v>0</v>
      </c>
      <c r="K65" s="108"/>
      <c r="L65" s="140">
        <f>SUM(L66:L67)</f>
        <v>0</v>
      </c>
      <c r="M65" s="108"/>
      <c r="N65" s="140">
        <f>SUM(N66:N67)</f>
        <v>0</v>
      </c>
      <c r="O65" s="108"/>
      <c r="P65" s="140">
        <f>SUM(P66:P67)</f>
        <v>0</v>
      </c>
      <c r="Q65" s="148">
        <f t="shared" si="0"/>
        <v>0</v>
      </c>
    </row>
    <row r="66" spans="1:17" s="94" customFormat="1" ht="25.5" customHeight="1">
      <c r="A66" s="109"/>
      <c r="B66" s="110">
        <v>31101</v>
      </c>
      <c r="C66" s="111" t="s">
        <v>1383</v>
      </c>
      <c r="D66" s="141">
        <v>1</v>
      </c>
      <c r="E66" s="112">
        <v>101</v>
      </c>
      <c r="F66" s="153">
        <v>0</v>
      </c>
      <c r="G66" s="112"/>
      <c r="H66" s="141"/>
      <c r="I66" s="112"/>
      <c r="J66" s="141"/>
      <c r="K66" s="112"/>
      <c r="L66" s="141"/>
      <c r="M66" s="112"/>
      <c r="N66" s="141"/>
      <c r="O66" s="112"/>
      <c r="P66" s="141"/>
      <c r="Q66" s="138">
        <f t="shared" si="0"/>
        <v>0</v>
      </c>
    </row>
    <row r="67" spans="1:17" s="94" customFormat="1" ht="25.5" customHeight="1">
      <c r="A67" s="109"/>
      <c r="B67" s="110">
        <v>31102</v>
      </c>
      <c r="C67" s="111" t="s">
        <v>571</v>
      </c>
      <c r="D67" s="141">
        <v>1</v>
      </c>
      <c r="E67" s="112">
        <v>101</v>
      </c>
      <c r="F67" s="153">
        <v>0</v>
      </c>
      <c r="G67" s="112"/>
      <c r="H67" s="141"/>
      <c r="I67" s="112"/>
      <c r="J67" s="141"/>
      <c r="K67" s="112"/>
      <c r="L67" s="141"/>
      <c r="M67" s="112"/>
      <c r="N67" s="141"/>
      <c r="O67" s="112"/>
      <c r="P67" s="141"/>
      <c r="Q67" s="138">
        <f t="shared" si="0"/>
        <v>0</v>
      </c>
    </row>
    <row r="68" spans="1:17" s="94" customFormat="1" ht="25.5" customHeight="1">
      <c r="A68" s="97">
        <v>4</v>
      </c>
      <c r="B68" s="125"/>
      <c r="C68" s="99" t="s">
        <v>570</v>
      </c>
      <c r="D68" s="138"/>
      <c r="E68" s="100"/>
      <c r="F68" s="138">
        <f>F69+F70+F71+F141+F196</f>
        <v>5464429</v>
      </c>
      <c r="G68" s="100"/>
      <c r="H68" s="138">
        <f>H69+H70+H71+H141+H196</f>
        <v>0</v>
      </c>
      <c r="I68" s="100"/>
      <c r="J68" s="138">
        <f>J69+J70+J71+J141+J196</f>
        <v>0</v>
      </c>
      <c r="K68" s="100"/>
      <c r="L68" s="138">
        <f>L69+L70+L71+L141+L196</f>
        <v>0</v>
      </c>
      <c r="M68" s="100"/>
      <c r="N68" s="138">
        <f>N69+N70+N71+N141+N196</f>
        <v>0</v>
      </c>
      <c r="O68" s="100"/>
      <c r="P68" s="138">
        <f>P69+P70+P71+P141+P196</f>
        <v>0</v>
      </c>
      <c r="Q68" s="148">
        <f t="shared" si="0"/>
        <v>5464429</v>
      </c>
    </row>
    <row r="69" spans="1:17" s="94" customFormat="1" ht="25.5" customHeight="1">
      <c r="A69" s="101">
        <v>41</v>
      </c>
      <c r="B69" s="119"/>
      <c r="C69" s="103" t="s">
        <v>569</v>
      </c>
      <c r="D69" s="139"/>
      <c r="E69" s="104"/>
      <c r="F69" s="139"/>
      <c r="G69" s="104"/>
      <c r="H69" s="139"/>
      <c r="I69" s="104"/>
      <c r="J69" s="139"/>
      <c r="K69" s="104"/>
      <c r="L69" s="139"/>
      <c r="M69" s="104"/>
      <c r="N69" s="139"/>
      <c r="O69" s="104"/>
      <c r="P69" s="139"/>
      <c r="Q69" s="148">
        <f t="shared" ref="Q69:Q132" si="1">SUM(F69+H69+J69+L69+N69+P69)</f>
        <v>0</v>
      </c>
    </row>
    <row r="70" spans="1:17" s="94" customFormat="1" ht="25.5" customHeight="1">
      <c r="A70" s="101">
        <v>42</v>
      </c>
      <c r="B70" s="119"/>
      <c r="C70" s="103" t="s">
        <v>568</v>
      </c>
      <c r="D70" s="139"/>
      <c r="E70" s="104"/>
      <c r="F70" s="139"/>
      <c r="G70" s="104"/>
      <c r="H70" s="139"/>
      <c r="I70" s="104"/>
      <c r="J70" s="139"/>
      <c r="K70" s="104"/>
      <c r="L70" s="139"/>
      <c r="M70" s="104"/>
      <c r="N70" s="139"/>
      <c r="O70" s="104"/>
      <c r="P70" s="139"/>
      <c r="Q70" s="148">
        <f t="shared" si="1"/>
        <v>0</v>
      </c>
    </row>
    <row r="71" spans="1:17" s="94" customFormat="1" ht="25.5" customHeight="1">
      <c r="A71" s="101">
        <v>43</v>
      </c>
      <c r="B71" s="119"/>
      <c r="C71" s="103" t="s">
        <v>567</v>
      </c>
      <c r="D71" s="139"/>
      <c r="E71" s="104"/>
      <c r="F71" s="139">
        <f>F72+F76+F81+F88+F99+F109+F113+F128+F135</f>
        <v>4974873</v>
      </c>
      <c r="G71" s="104"/>
      <c r="H71" s="139">
        <f>H72+H76+H81+H88+H99+H109+H113+H128+H135</f>
        <v>0</v>
      </c>
      <c r="I71" s="104"/>
      <c r="J71" s="139">
        <f>J72+J76+J81+J88+J99+J109+J113+J128+J135</f>
        <v>0</v>
      </c>
      <c r="K71" s="104"/>
      <c r="L71" s="139">
        <f>L72+L76+L81+L88+L99+L109+L113+L128+L135</f>
        <v>0</v>
      </c>
      <c r="M71" s="104"/>
      <c r="N71" s="139">
        <f>N72+N76+N81+N88+N99+N109+N113+N128+N135</f>
        <v>0</v>
      </c>
      <c r="O71" s="104"/>
      <c r="P71" s="139">
        <f>P72+P76+P81+P88+P99+P109+P113+P128+P135</f>
        <v>0</v>
      </c>
      <c r="Q71" s="148">
        <f t="shared" si="1"/>
        <v>4974873</v>
      </c>
    </row>
    <row r="72" spans="1:17" s="94" customFormat="1" ht="25.5" customHeight="1">
      <c r="A72" s="105"/>
      <c r="B72" s="106">
        <v>43100</v>
      </c>
      <c r="C72" s="130" t="s">
        <v>566</v>
      </c>
      <c r="D72" s="140"/>
      <c r="E72" s="108"/>
      <c r="F72" s="140">
        <f>SUM(F73:F75)</f>
        <v>0</v>
      </c>
      <c r="G72" s="108"/>
      <c r="H72" s="140">
        <f>SUM(H73:H75)</f>
        <v>0</v>
      </c>
      <c r="I72" s="108"/>
      <c r="J72" s="140">
        <f>SUM(J73:J75)</f>
        <v>0</v>
      </c>
      <c r="K72" s="108"/>
      <c r="L72" s="140">
        <f>SUM(L73:L75)</f>
        <v>0</v>
      </c>
      <c r="M72" s="108"/>
      <c r="N72" s="140">
        <f>SUM(N73:N75)</f>
        <v>0</v>
      </c>
      <c r="O72" s="108"/>
      <c r="P72" s="140">
        <f>SUM(P73:P75)</f>
        <v>0</v>
      </c>
      <c r="Q72" s="148">
        <f t="shared" si="1"/>
        <v>0</v>
      </c>
    </row>
    <row r="73" spans="1:17" s="94" customFormat="1" ht="25.5" customHeight="1">
      <c r="A73" s="109"/>
      <c r="B73" s="110">
        <v>43101</v>
      </c>
      <c r="C73" s="111" t="s">
        <v>565</v>
      </c>
      <c r="D73" s="141">
        <v>1</v>
      </c>
      <c r="E73" s="112">
        <v>101</v>
      </c>
      <c r="F73" s="153">
        <v>0</v>
      </c>
      <c r="G73" s="112"/>
      <c r="H73" s="141"/>
      <c r="I73" s="112"/>
      <c r="J73" s="141"/>
      <c r="K73" s="112"/>
      <c r="L73" s="141"/>
      <c r="M73" s="112"/>
      <c r="N73" s="141"/>
      <c r="O73" s="112"/>
      <c r="P73" s="141"/>
      <c r="Q73" s="138">
        <f t="shared" si="1"/>
        <v>0</v>
      </c>
    </row>
    <row r="74" spans="1:17" s="94" customFormat="1" ht="25.5" customHeight="1">
      <c r="A74" s="109"/>
      <c r="B74" s="110">
        <v>43102</v>
      </c>
      <c r="C74" s="111" t="s">
        <v>564</v>
      </c>
      <c r="D74" s="141">
        <v>1</v>
      </c>
      <c r="E74" s="112">
        <v>101</v>
      </c>
      <c r="F74" s="153">
        <v>0</v>
      </c>
      <c r="G74" s="112"/>
      <c r="H74" s="141"/>
      <c r="I74" s="112"/>
      <c r="J74" s="141"/>
      <c r="K74" s="112"/>
      <c r="L74" s="141"/>
      <c r="M74" s="112"/>
      <c r="N74" s="141"/>
      <c r="O74" s="112"/>
      <c r="P74" s="141"/>
      <c r="Q74" s="138">
        <f t="shared" si="1"/>
        <v>0</v>
      </c>
    </row>
    <row r="75" spans="1:17" s="94" customFormat="1" ht="25.5" customHeight="1">
      <c r="A75" s="109"/>
      <c r="B75" s="110">
        <v>43103</v>
      </c>
      <c r="C75" s="111" t="s">
        <v>563</v>
      </c>
      <c r="D75" s="141">
        <v>1</v>
      </c>
      <c r="E75" s="112">
        <v>101</v>
      </c>
      <c r="F75" s="153">
        <v>0</v>
      </c>
      <c r="G75" s="112"/>
      <c r="H75" s="141"/>
      <c r="I75" s="112"/>
      <c r="J75" s="141"/>
      <c r="K75" s="112"/>
      <c r="L75" s="141"/>
      <c r="M75" s="112"/>
      <c r="N75" s="141"/>
      <c r="O75" s="112"/>
      <c r="P75" s="141"/>
      <c r="Q75" s="138">
        <f t="shared" si="1"/>
        <v>0</v>
      </c>
    </row>
    <row r="76" spans="1:17" s="94" customFormat="1" ht="25.5" customHeight="1">
      <c r="A76" s="105"/>
      <c r="B76" s="106">
        <v>43200</v>
      </c>
      <c r="C76" s="130" t="s">
        <v>562</v>
      </c>
      <c r="D76" s="140"/>
      <c r="E76" s="108"/>
      <c r="F76" s="140">
        <f>SUM(F77:F80)</f>
        <v>34834</v>
      </c>
      <c r="G76" s="108"/>
      <c r="H76" s="140">
        <f>SUM(H77:H80)</f>
        <v>0</v>
      </c>
      <c r="I76" s="108"/>
      <c r="J76" s="140">
        <f>SUM(J77:J80)</f>
        <v>0</v>
      </c>
      <c r="K76" s="108"/>
      <c r="L76" s="140">
        <f>SUM(L77:L80)</f>
        <v>0</v>
      </c>
      <c r="M76" s="108"/>
      <c r="N76" s="140">
        <f>SUM(N77:N80)</f>
        <v>0</v>
      </c>
      <c r="O76" s="108"/>
      <c r="P76" s="140">
        <f>SUM(P77:P80)</f>
        <v>0</v>
      </c>
      <c r="Q76" s="148">
        <f t="shared" si="1"/>
        <v>34834</v>
      </c>
    </row>
    <row r="77" spans="1:17" s="94" customFormat="1" ht="25.5" customHeight="1">
      <c r="A77" s="109"/>
      <c r="B77" s="110">
        <v>43201</v>
      </c>
      <c r="C77" s="111" t="s">
        <v>1384</v>
      </c>
      <c r="D77" s="141">
        <v>1</v>
      </c>
      <c r="E77" s="112">
        <v>101</v>
      </c>
      <c r="F77" s="153">
        <v>33952</v>
      </c>
      <c r="G77" s="112"/>
      <c r="H77" s="141"/>
      <c r="I77" s="112"/>
      <c r="J77" s="141"/>
      <c r="K77" s="112"/>
      <c r="L77" s="141"/>
      <c r="M77" s="112"/>
      <c r="N77" s="141"/>
      <c r="O77" s="112"/>
      <c r="P77" s="141"/>
      <c r="Q77" s="138">
        <f t="shared" si="1"/>
        <v>33952</v>
      </c>
    </row>
    <row r="78" spans="1:17" s="94" customFormat="1" ht="25.5" customHeight="1">
      <c r="A78" s="109"/>
      <c r="B78" s="110">
        <v>43202</v>
      </c>
      <c r="C78" s="111" t="s">
        <v>561</v>
      </c>
      <c r="D78" s="141">
        <v>1</v>
      </c>
      <c r="E78" s="112">
        <v>101</v>
      </c>
      <c r="F78" s="153">
        <v>882</v>
      </c>
      <c r="G78" s="112"/>
      <c r="H78" s="141"/>
      <c r="I78" s="112"/>
      <c r="J78" s="141"/>
      <c r="K78" s="112"/>
      <c r="L78" s="141"/>
      <c r="M78" s="112"/>
      <c r="N78" s="141"/>
      <c r="O78" s="112"/>
      <c r="P78" s="141"/>
      <c r="Q78" s="138">
        <f t="shared" si="1"/>
        <v>882</v>
      </c>
    </row>
    <row r="79" spans="1:17" s="94" customFormat="1" ht="25.5" customHeight="1">
      <c r="A79" s="109"/>
      <c r="B79" s="110">
        <v>43203</v>
      </c>
      <c r="C79" s="111" t="s">
        <v>560</v>
      </c>
      <c r="D79" s="141">
        <v>1</v>
      </c>
      <c r="E79" s="112">
        <v>101</v>
      </c>
      <c r="F79" s="153">
        <v>0</v>
      </c>
      <c r="G79" s="112"/>
      <c r="H79" s="141"/>
      <c r="I79" s="112"/>
      <c r="J79" s="141"/>
      <c r="K79" s="112"/>
      <c r="L79" s="141"/>
      <c r="M79" s="112"/>
      <c r="N79" s="141"/>
      <c r="O79" s="112"/>
      <c r="P79" s="141"/>
      <c r="Q79" s="138">
        <f t="shared" si="1"/>
        <v>0</v>
      </c>
    </row>
    <row r="80" spans="1:17" s="94" customFormat="1" ht="25.5" customHeight="1">
      <c r="A80" s="109"/>
      <c r="B80" s="110">
        <v>43204</v>
      </c>
      <c r="C80" s="111" t="s">
        <v>559</v>
      </c>
      <c r="D80" s="141">
        <v>1</v>
      </c>
      <c r="E80" s="112">
        <v>101</v>
      </c>
      <c r="F80" s="153">
        <v>0</v>
      </c>
      <c r="G80" s="112"/>
      <c r="H80" s="141"/>
      <c r="I80" s="112"/>
      <c r="J80" s="141"/>
      <c r="K80" s="112"/>
      <c r="L80" s="141"/>
      <c r="M80" s="112"/>
      <c r="N80" s="141"/>
      <c r="O80" s="112"/>
      <c r="P80" s="141"/>
      <c r="Q80" s="138">
        <f t="shared" si="1"/>
        <v>0</v>
      </c>
    </row>
    <row r="81" spans="1:17" s="94" customFormat="1" ht="25.5" customHeight="1">
      <c r="A81" s="105"/>
      <c r="B81" s="106">
        <v>43300</v>
      </c>
      <c r="C81" s="130" t="s">
        <v>558</v>
      </c>
      <c r="D81" s="140"/>
      <c r="E81" s="108"/>
      <c r="F81" s="140">
        <f>SUM(F82:F87)</f>
        <v>1893</v>
      </c>
      <c r="G81" s="108"/>
      <c r="H81" s="140">
        <f>SUM(H82:H87)</f>
        <v>0</v>
      </c>
      <c r="I81" s="108"/>
      <c r="J81" s="140">
        <f>SUM(J82:J87)</f>
        <v>0</v>
      </c>
      <c r="K81" s="108"/>
      <c r="L81" s="140">
        <f>SUM(L82:L87)</f>
        <v>0</v>
      </c>
      <c r="M81" s="108"/>
      <c r="N81" s="140">
        <f>SUM(N82:N87)</f>
        <v>0</v>
      </c>
      <c r="O81" s="108"/>
      <c r="P81" s="140">
        <f>SUM(P82:P87)</f>
        <v>0</v>
      </c>
      <c r="Q81" s="148">
        <f t="shared" si="1"/>
        <v>1893</v>
      </c>
    </row>
    <row r="82" spans="1:17" s="94" customFormat="1" ht="25.5" customHeight="1">
      <c r="A82" s="109"/>
      <c r="B82" s="110">
        <v>43301</v>
      </c>
      <c r="C82" s="111" t="s">
        <v>557</v>
      </c>
      <c r="D82" s="141">
        <v>1</v>
      </c>
      <c r="E82" s="112">
        <v>101</v>
      </c>
      <c r="F82" s="153">
        <v>370</v>
      </c>
      <c r="G82" s="112"/>
      <c r="H82" s="141"/>
      <c r="I82" s="112"/>
      <c r="J82" s="141"/>
      <c r="K82" s="112"/>
      <c r="L82" s="141"/>
      <c r="M82" s="112"/>
      <c r="N82" s="141"/>
      <c r="O82" s="112"/>
      <c r="P82" s="141"/>
      <c r="Q82" s="138">
        <f t="shared" si="1"/>
        <v>370</v>
      </c>
    </row>
    <row r="83" spans="1:17" s="94" customFormat="1" ht="25.5" customHeight="1">
      <c r="A83" s="109"/>
      <c r="B83" s="110">
        <v>43302</v>
      </c>
      <c r="C83" s="111" t="s">
        <v>556</v>
      </c>
      <c r="D83" s="141">
        <v>1</v>
      </c>
      <c r="E83" s="112">
        <v>101</v>
      </c>
      <c r="F83" s="153">
        <v>0</v>
      </c>
      <c r="G83" s="112"/>
      <c r="H83" s="141"/>
      <c r="I83" s="112"/>
      <c r="J83" s="141"/>
      <c r="K83" s="112"/>
      <c r="L83" s="141"/>
      <c r="M83" s="112"/>
      <c r="N83" s="141"/>
      <c r="O83" s="112"/>
      <c r="P83" s="141"/>
      <c r="Q83" s="138">
        <f t="shared" si="1"/>
        <v>0</v>
      </c>
    </row>
    <row r="84" spans="1:17" s="94" customFormat="1" ht="25.5" customHeight="1">
      <c r="A84" s="109"/>
      <c r="B84" s="110">
        <v>43303</v>
      </c>
      <c r="C84" s="111" t="s">
        <v>1385</v>
      </c>
      <c r="D84" s="141">
        <v>1</v>
      </c>
      <c r="E84" s="112">
        <v>101</v>
      </c>
      <c r="F84" s="153">
        <v>0</v>
      </c>
      <c r="G84" s="112"/>
      <c r="H84" s="141"/>
      <c r="I84" s="112"/>
      <c r="J84" s="141"/>
      <c r="K84" s="112"/>
      <c r="L84" s="141"/>
      <c r="M84" s="112"/>
      <c r="N84" s="141"/>
      <c r="O84" s="112"/>
      <c r="P84" s="141"/>
      <c r="Q84" s="138">
        <f t="shared" si="1"/>
        <v>0</v>
      </c>
    </row>
    <row r="85" spans="1:17" s="94" customFormat="1" ht="25.5" customHeight="1">
      <c r="A85" s="109"/>
      <c r="B85" s="110">
        <v>43304</v>
      </c>
      <c r="C85" s="111" t="s">
        <v>555</v>
      </c>
      <c r="D85" s="141">
        <v>1</v>
      </c>
      <c r="E85" s="112">
        <v>101</v>
      </c>
      <c r="F85" s="153">
        <v>0</v>
      </c>
      <c r="G85" s="112"/>
      <c r="H85" s="141"/>
      <c r="I85" s="112"/>
      <c r="J85" s="141"/>
      <c r="K85" s="112"/>
      <c r="L85" s="141"/>
      <c r="M85" s="112"/>
      <c r="N85" s="141"/>
      <c r="O85" s="112"/>
      <c r="P85" s="141"/>
      <c r="Q85" s="138">
        <f t="shared" si="1"/>
        <v>0</v>
      </c>
    </row>
    <row r="86" spans="1:17" s="94" customFormat="1" ht="25.5" customHeight="1">
      <c r="A86" s="109"/>
      <c r="B86" s="110">
        <v>43305</v>
      </c>
      <c r="C86" s="111" t="s">
        <v>554</v>
      </c>
      <c r="D86" s="141">
        <v>1</v>
      </c>
      <c r="E86" s="112">
        <v>101</v>
      </c>
      <c r="F86" s="153">
        <v>975</v>
      </c>
      <c r="G86" s="112"/>
      <c r="H86" s="141"/>
      <c r="I86" s="112"/>
      <c r="J86" s="141"/>
      <c r="K86" s="112"/>
      <c r="L86" s="141"/>
      <c r="M86" s="112"/>
      <c r="N86" s="141"/>
      <c r="O86" s="112"/>
      <c r="P86" s="141"/>
      <c r="Q86" s="138">
        <f t="shared" si="1"/>
        <v>975</v>
      </c>
    </row>
    <row r="87" spans="1:17" s="94" customFormat="1" ht="25.5" customHeight="1">
      <c r="A87" s="109"/>
      <c r="B87" s="110">
        <v>43306</v>
      </c>
      <c r="C87" s="111" t="s">
        <v>553</v>
      </c>
      <c r="D87" s="141">
        <v>1</v>
      </c>
      <c r="E87" s="112">
        <v>101</v>
      </c>
      <c r="F87" s="153">
        <v>548</v>
      </c>
      <c r="G87" s="112"/>
      <c r="H87" s="141"/>
      <c r="I87" s="112"/>
      <c r="J87" s="141"/>
      <c r="K87" s="112"/>
      <c r="L87" s="141"/>
      <c r="M87" s="112"/>
      <c r="N87" s="141"/>
      <c r="O87" s="112"/>
      <c r="P87" s="141"/>
      <c r="Q87" s="138">
        <f t="shared" si="1"/>
        <v>548</v>
      </c>
    </row>
    <row r="88" spans="1:17" s="94" customFormat="1" ht="25.5" customHeight="1">
      <c r="A88" s="105"/>
      <c r="B88" s="106">
        <v>43400</v>
      </c>
      <c r="C88" s="130" t="s">
        <v>552</v>
      </c>
      <c r="D88" s="140"/>
      <c r="E88" s="108"/>
      <c r="F88" s="140">
        <f>SUM(F89:F98)</f>
        <v>3861900</v>
      </c>
      <c r="G88" s="108"/>
      <c r="H88" s="140">
        <f>SUM(H89:H98)</f>
        <v>0</v>
      </c>
      <c r="I88" s="108"/>
      <c r="J88" s="140">
        <f>SUM(J89:J98)</f>
        <v>0</v>
      </c>
      <c r="K88" s="108"/>
      <c r="L88" s="140">
        <f>SUM(L89:L98)</f>
        <v>0</v>
      </c>
      <c r="M88" s="108"/>
      <c r="N88" s="140">
        <f>SUM(N89:N98)</f>
        <v>0</v>
      </c>
      <c r="O88" s="108"/>
      <c r="P88" s="140">
        <f>SUM(P89:P98)</f>
        <v>0</v>
      </c>
      <c r="Q88" s="148">
        <f t="shared" si="1"/>
        <v>3861900</v>
      </c>
    </row>
    <row r="89" spans="1:17" s="94" customFormat="1" ht="25.5" customHeight="1">
      <c r="A89" s="109"/>
      <c r="B89" s="110">
        <v>43401</v>
      </c>
      <c r="C89" s="111" t="s">
        <v>551</v>
      </c>
      <c r="D89" s="141">
        <v>1</v>
      </c>
      <c r="E89" s="112">
        <v>101</v>
      </c>
      <c r="F89" s="153">
        <f>3127290</f>
        <v>3127290</v>
      </c>
      <c r="G89" s="112"/>
      <c r="H89" s="141"/>
      <c r="I89" s="112"/>
      <c r="J89" s="141"/>
      <c r="K89" s="112"/>
      <c r="L89" s="141"/>
      <c r="M89" s="112"/>
      <c r="N89" s="141"/>
      <c r="O89" s="112"/>
      <c r="P89" s="141"/>
      <c r="Q89" s="138">
        <f t="shared" si="1"/>
        <v>3127290</v>
      </c>
    </row>
    <row r="90" spans="1:17" s="94" customFormat="1" ht="25.5" customHeight="1">
      <c r="A90" s="109"/>
      <c r="B90" s="110">
        <v>43402</v>
      </c>
      <c r="C90" s="111" t="s">
        <v>550</v>
      </c>
      <c r="D90" s="141">
        <v>1</v>
      </c>
      <c r="E90" s="112">
        <v>101</v>
      </c>
      <c r="F90" s="153">
        <v>2281</v>
      </c>
      <c r="G90" s="112"/>
      <c r="H90" s="141"/>
      <c r="I90" s="112"/>
      <c r="J90" s="141"/>
      <c r="K90" s="112"/>
      <c r="L90" s="141"/>
      <c r="M90" s="112"/>
      <c r="N90" s="141"/>
      <c r="O90" s="112"/>
      <c r="P90" s="141"/>
      <c r="Q90" s="138">
        <f t="shared" si="1"/>
        <v>2281</v>
      </c>
    </row>
    <row r="91" spans="1:17" s="94" customFormat="1" ht="25.5" customHeight="1">
      <c r="A91" s="109"/>
      <c r="B91" s="110">
        <v>43403</v>
      </c>
      <c r="C91" s="111" t="s">
        <v>549</v>
      </c>
      <c r="D91" s="141">
        <v>1</v>
      </c>
      <c r="E91" s="112">
        <v>101</v>
      </c>
      <c r="F91" s="153">
        <v>0</v>
      </c>
      <c r="G91" s="112"/>
      <c r="H91" s="141"/>
      <c r="I91" s="112"/>
      <c r="J91" s="141"/>
      <c r="K91" s="112"/>
      <c r="L91" s="141"/>
      <c r="M91" s="112"/>
      <c r="N91" s="141"/>
      <c r="O91" s="112"/>
      <c r="P91" s="141"/>
      <c r="Q91" s="138">
        <f t="shared" si="1"/>
        <v>0</v>
      </c>
    </row>
    <row r="92" spans="1:17" s="94" customFormat="1" ht="25.5" customHeight="1">
      <c r="A92" s="109"/>
      <c r="B92" s="110">
        <v>43404</v>
      </c>
      <c r="C92" s="111" t="s">
        <v>548</v>
      </c>
      <c r="D92" s="141">
        <v>1</v>
      </c>
      <c r="E92" s="112">
        <v>101</v>
      </c>
      <c r="F92" s="153">
        <v>0</v>
      </c>
      <c r="G92" s="112"/>
      <c r="H92" s="141"/>
      <c r="I92" s="112"/>
      <c r="J92" s="141"/>
      <c r="K92" s="112"/>
      <c r="L92" s="141"/>
      <c r="M92" s="112"/>
      <c r="N92" s="141"/>
      <c r="O92" s="112"/>
      <c r="P92" s="141"/>
      <c r="Q92" s="138">
        <f t="shared" si="1"/>
        <v>0</v>
      </c>
    </row>
    <row r="93" spans="1:17" s="94" customFormat="1" ht="25.5" customHeight="1">
      <c r="A93" s="109"/>
      <c r="B93" s="110">
        <v>43405</v>
      </c>
      <c r="C93" s="111" t="s">
        <v>547</v>
      </c>
      <c r="D93" s="141">
        <v>1</v>
      </c>
      <c r="E93" s="112">
        <v>101</v>
      </c>
      <c r="F93" s="153">
        <v>0</v>
      </c>
      <c r="G93" s="112"/>
      <c r="H93" s="141"/>
      <c r="I93" s="112"/>
      <c r="J93" s="141"/>
      <c r="K93" s="112"/>
      <c r="L93" s="141"/>
      <c r="M93" s="112"/>
      <c r="N93" s="141"/>
      <c r="O93" s="112"/>
      <c r="P93" s="141"/>
      <c r="Q93" s="138">
        <f t="shared" si="1"/>
        <v>0</v>
      </c>
    </row>
    <row r="94" spans="1:17" s="94" customFormat="1" ht="25.5" customHeight="1">
      <c r="A94" s="109"/>
      <c r="B94" s="110">
        <v>43406</v>
      </c>
      <c r="C94" s="111" t="s">
        <v>546</v>
      </c>
      <c r="D94" s="141">
        <v>1</v>
      </c>
      <c r="E94" s="112">
        <v>101</v>
      </c>
      <c r="F94" s="153">
        <v>0</v>
      </c>
      <c r="G94" s="112"/>
      <c r="H94" s="141"/>
      <c r="I94" s="112"/>
      <c r="J94" s="141"/>
      <c r="K94" s="112"/>
      <c r="L94" s="141"/>
      <c r="M94" s="112"/>
      <c r="N94" s="141"/>
      <c r="O94" s="112"/>
      <c r="P94" s="141"/>
      <c r="Q94" s="138">
        <f t="shared" si="1"/>
        <v>0</v>
      </c>
    </row>
    <row r="95" spans="1:17" s="94" customFormat="1" ht="25.5" customHeight="1">
      <c r="A95" s="109"/>
      <c r="B95" s="110">
        <v>43407</v>
      </c>
      <c r="C95" s="111" t="s">
        <v>545</v>
      </c>
      <c r="D95" s="141">
        <v>1</v>
      </c>
      <c r="E95" s="112">
        <v>102</v>
      </c>
      <c r="F95" s="153">
        <v>595477</v>
      </c>
      <c r="G95" s="112"/>
      <c r="H95" s="141"/>
      <c r="I95" s="112"/>
      <c r="J95" s="141"/>
      <c r="K95" s="112"/>
      <c r="L95" s="141"/>
      <c r="M95" s="112"/>
      <c r="N95" s="141"/>
      <c r="O95" s="112"/>
      <c r="P95" s="141"/>
      <c r="Q95" s="138">
        <f t="shared" si="1"/>
        <v>595477</v>
      </c>
    </row>
    <row r="96" spans="1:17" s="94" customFormat="1" ht="25.5" customHeight="1">
      <c r="A96" s="109"/>
      <c r="B96" s="110">
        <v>43408</v>
      </c>
      <c r="C96" s="111" t="s">
        <v>644</v>
      </c>
      <c r="D96" s="141">
        <v>1</v>
      </c>
      <c r="E96" s="112">
        <v>103</v>
      </c>
      <c r="F96" s="153">
        <v>110329</v>
      </c>
      <c r="G96" s="112"/>
      <c r="H96" s="141"/>
      <c r="I96" s="112"/>
      <c r="J96" s="141"/>
      <c r="K96" s="112"/>
      <c r="L96" s="141"/>
      <c r="M96" s="112"/>
      <c r="N96" s="141"/>
      <c r="O96" s="112"/>
      <c r="P96" s="141"/>
      <c r="Q96" s="138">
        <f t="shared" si="1"/>
        <v>110329</v>
      </c>
    </row>
    <row r="97" spans="1:17" s="94" customFormat="1" ht="25.5" customHeight="1">
      <c r="A97" s="109"/>
      <c r="B97" s="110">
        <v>43409</v>
      </c>
      <c r="C97" s="111" t="s">
        <v>544</v>
      </c>
      <c r="D97" s="141">
        <v>1</v>
      </c>
      <c r="E97" s="112">
        <v>101</v>
      </c>
      <c r="F97" s="153">
        <v>6419</v>
      </c>
      <c r="G97" s="112"/>
      <c r="H97" s="141"/>
      <c r="I97" s="112"/>
      <c r="J97" s="141"/>
      <c r="K97" s="112"/>
      <c r="L97" s="141"/>
      <c r="M97" s="112"/>
      <c r="N97" s="141"/>
      <c r="O97" s="112"/>
      <c r="P97" s="141"/>
      <c r="Q97" s="138">
        <f t="shared" si="1"/>
        <v>6419</v>
      </c>
    </row>
    <row r="98" spans="1:17" s="94" customFormat="1" ht="25.5" customHeight="1">
      <c r="A98" s="109"/>
      <c r="B98" s="110">
        <v>43410</v>
      </c>
      <c r="C98" s="111" t="s">
        <v>543</v>
      </c>
      <c r="D98" s="141">
        <v>1</v>
      </c>
      <c r="E98" s="112">
        <v>101</v>
      </c>
      <c r="F98" s="153">
        <v>20104</v>
      </c>
      <c r="G98" s="112"/>
      <c r="H98" s="141"/>
      <c r="I98" s="112"/>
      <c r="J98" s="141"/>
      <c r="K98" s="112"/>
      <c r="L98" s="141"/>
      <c r="M98" s="112"/>
      <c r="N98" s="141"/>
      <c r="O98" s="112"/>
      <c r="P98" s="141"/>
      <c r="Q98" s="138">
        <f t="shared" si="1"/>
        <v>20104</v>
      </c>
    </row>
    <row r="99" spans="1:17" s="94" customFormat="1" ht="25.5" customHeight="1">
      <c r="A99" s="105"/>
      <c r="B99" s="106">
        <v>43500</v>
      </c>
      <c r="C99" s="130" t="s">
        <v>542</v>
      </c>
      <c r="D99" s="140"/>
      <c r="E99" s="108"/>
      <c r="F99" s="140">
        <f>SUM(F100:F108)</f>
        <v>330271</v>
      </c>
      <c r="G99" s="108"/>
      <c r="H99" s="140">
        <f>SUM(H100:H108)</f>
        <v>0</v>
      </c>
      <c r="I99" s="108"/>
      <c r="J99" s="140">
        <f>SUM(J100:J108)</f>
        <v>0</v>
      </c>
      <c r="K99" s="108"/>
      <c r="L99" s="140">
        <f>SUM(L100:L108)</f>
        <v>0</v>
      </c>
      <c r="M99" s="108"/>
      <c r="N99" s="140">
        <f>SUM(N100:N108)</f>
        <v>0</v>
      </c>
      <c r="O99" s="108"/>
      <c r="P99" s="140">
        <f>SUM(P100:P108)</f>
        <v>0</v>
      </c>
      <c r="Q99" s="148">
        <f t="shared" si="1"/>
        <v>330271</v>
      </c>
    </row>
    <row r="100" spans="1:17" s="94" customFormat="1" ht="25.5" customHeight="1">
      <c r="A100" s="109"/>
      <c r="B100" s="110">
        <v>43501</v>
      </c>
      <c r="C100" s="111" t="s">
        <v>541</v>
      </c>
      <c r="D100" s="141">
        <v>1</v>
      </c>
      <c r="E100" s="112">
        <v>101</v>
      </c>
      <c r="F100" s="153">
        <v>182783</v>
      </c>
      <c r="G100" s="112"/>
      <c r="H100" s="141"/>
      <c r="I100" s="112"/>
      <c r="J100" s="141"/>
      <c r="K100" s="112"/>
      <c r="L100" s="141"/>
      <c r="M100" s="112"/>
      <c r="N100" s="141"/>
      <c r="O100" s="112"/>
      <c r="P100" s="141"/>
      <c r="Q100" s="138">
        <f t="shared" si="1"/>
        <v>182783</v>
      </c>
    </row>
    <row r="101" spans="1:17" s="94" customFormat="1" ht="25.5" customHeight="1">
      <c r="A101" s="109"/>
      <c r="B101" s="110">
        <v>43502</v>
      </c>
      <c r="C101" s="111" t="s">
        <v>540</v>
      </c>
      <c r="D101" s="141">
        <v>1</v>
      </c>
      <c r="E101" s="112">
        <v>101</v>
      </c>
      <c r="F101" s="153">
        <v>0</v>
      </c>
      <c r="G101" s="112"/>
      <c r="H101" s="141"/>
      <c r="I101" s="112"/>
      <c r="J101" s="141"/>
      <c r="K101" s="112"/>
      <c r="L101" s="141"/>
      <c r="M101" s="112"/>
      <c r="N101" s="141"/>
      <c r="O101" s="112"/>
      <c r="P101" s="141"/>
      <c r="Q101" s="138">
        <f t="shared" si="1"/>
        <v>0</v>
      </c>
    </row>
    <row r="102" spans="1:17" s="94" customFormat="1" ht="25.5" customHeight="1">
      <c r="A102" s="109"/>
      <c r="B102" s="110">
        <v>43503</v>
      </c>
      <c r="C102" s="111" t="s">
        <v>539</v>
      </c>
      <c r="D102" s="141">
        <v>1</v>
      </c>
      <c r="E102" s="112">
        <v>101</v>
      </c>
      <c r="F102" s="153">
        <v>0</v>
      </c>
      <c r="G102" s="112"/>
      <c r="H102" s="141"/>
      <c r="I102" s="112"/>
      <c r="J102" s="141"/>
      <c r="K102" s="112"/>
      <c r="L102" s="141"/>
      <c r="M102" s="112"/>
      <c r="N102" s="141"/>
      <c r="O102" s="112"/>
      <c r="P102" s="141"/>
      <c r="Q102" s="138">
        <f t="shared" si="1"/>
        <v>0</v>
      </c>
    </row>
    <row r="103" spans="1:17" s="94" customFormat="1" ht="25.5" customHeight="1">
      <c r="A103" s="109"/>
      <c r="B103" s="110">
        <v>43504</v>
      </c>
      <c r="C103" s="111" t="s">
        <v>538</v>
      </c>
      <c r="D103" s="141">
        <v>1</v>
      </c>
      <c r="E103" s="112">
        <v>101</v>
      </c>
      <c r="F103" s="153">
        <v>0</v>
      </c>
      <c r="G103" s="112"/>
      <c r="H103" s="141"/>
      <c r="I103" s="112"/>
      <c r="J103" s="141"/>
      <c r="K103" s="112"/>
      <c r="L103" s="141"/>
      <c r="M103" s="112"/>
      <c r="N103" s="141"/>
      <c r="O103" s="112"/>
      <c r="P103" s="141"/>
      <c r="Q103" s="138">
        <f t="shared" si="1"/>
        <v>0</v>
      </c>
    </row>
    <row r="104" spans="1:17" s="94" customFormat="1" ht="25.5" customHeight="1">
      <c r="A104" s="109"/>
      <c r="B104" s="110">
        <v>43505</v>
      </c>
      <c r="C104" s="111" t="s">
        <v>537</v>
      </c>
      <c r="D104" s="141">
        <v>1</v>
      </c>
      <c r="E104" s="112">
        <v>101</v>
      </c>
      <c r="F104" s="153">
        <v>19064</v>
      </c>
      <c r="G104" s="112"/>
      <c r="H104" s="141"/>
      <c r="I104" s="112"/>
      <c r="J104" s="141"/>
      <c r="K104" s="112"/>
      <c r="L104" s="141"/>
      <c r="M104" s="112"/>
      <c r="N104" s="141"/>
      <c r="O104" s="112"/>
      <c r="P104" s="141"/>
      <c r="Q104" s="138">
        <f t="shared" si="1"/>
        <v>19064</v>
      </c>
    </row>
    <row r="105" spans="1:17" s="94" customFormat="1" ht="25.5" customHeight="1">
      <c r="A105" s="109"/>
      <c r="B105" s="110">
        <v>43506</v>
      </c>
      <c r="C105" s="111" t="s">
        <v>536</v>
      </c>
      <c r="D105" s="141">
        <v>1</v>
      </c>
      <c r="E105" s="112">
        <v>101</v>
      </c>
      <c r="F105" s="153">
        <v>98908</v>
      </c>
      <c r="G105" s="112"/>
      <c r="H105" s="141"/>
      <c r="I105" s="112"/>
      <c r="J105" s="141"/>
      <c r="K105" s="112"/>
      <c r="L105" s="141"/>
      <c r="M105" s="112"/>
      <c r="N105" s="141"/>
      <c r="O105" s="112"/>
      <c r="P105" s="141"/>
      <c r="Q105" s="138">
        <f t="shared" si="1"/>
        <v>98908</v>
      </c>
    </row>
    <row r="106" spans="1:17" s="94" customFormat="1" ht="25.5" customHeight="1">
      <c r="A106" s="109"/>
      <c r="B106" s="110">
        <v>43507</v>
      </c>
      <c r="C106" s="111" t="s">
        <v>535</v>
      </c>
      <c r="D106" s="141">
        <v>1</v>
      </c>
      <c r="E106" s="112">
        <v>101</v>
      </c>
      <c r="F106" s="153">
        <v>0</v>
      </c>
      <c r="G106" s="112"/>
      <c r="H106" s="141"/>
      <c r="I106" s="112"/>
      <c r="J106" s="141"/>
      <c r="K106" s="112"/>
      <c r="L106" s="141"/>
      <c r="M106" s="112"/>
      <c r="N106" s="141"/>
      <c r="O106" s="112"/>
      <c r="P106" s="141"/>
      <c r="Q106" s="138">
        <f t="shared" si="1"/>
        <v>0</v>
      </c>
    </row>
    <row r="107" spans="1:17" s="94" customFormat="1" ht="25.5" customHeight="1">
      <c r="A107" s="109"/>
      <c r="B107" s="110">
        <v>43508</v>
      </c>
      <c r="C107" s="111" t="s">
        <v>534</v>
      </c>
      <c r="D107" s="141">
        <v>1</v>
      </c>
      <c r="E107" s="112">
        <v>101</v>
      </c>
      <c r="F107" s="153">
        <v>0</v>
      </c>
      <c r="G107" s="112"/>
      <c r="H107" s="141"/>
      <c r="I107" s="112"/>
      <c r="J107" s="141"/>
      <c r="K107" s="112"/>
      <c r="L107" s="141"/>
      <c r="M107" s="112"/>
      <c r="N107" s="141"/>
      <c r="O107" s="112"/>
      <c r="P107" s="141"/>
      <c r="Q107" s="138">
        <f t="shared" si="1"/>
        <v>0</v>
      </c>
    </row>
    <row r="108" spans="1:17" s="94" customFormat="1" ht="25.5" customHeight="1">
      <c r="A108" s="109"/>
      <c r="B108" s="110">
        <v>43509</v>
      </c>
      <c r="C108" s="111" t="s">
        <v>533</v>
      </c>
      <c r="D108" s="141">
        <v>1</v>
      </c>
      <c r="E108" s="112">
        <v>101</v>
      </c>
      <c r="F108" s="153">
        <v>29516</v>
      </c>
      <c r="G108" s="112"/>
      <c r="H108" s="141"/>
      <c r="I108" s="112"/>
      <c r="J108" s="141"/>
      <c r="K108" s="112"/>
      <c r="L108" s="141"/>
      <c r="M108" s="112"/>
      <c r="N108" s="141"/>
      <c r="O108" s="112"/>
      <c r="P108" s="141"/>
      <c r="Q108" s="138">
        <f t="shared" si="1"/>
        <v>29516</v>
      </c>
    </row>
    <row r="109" spans="1:17" s="94" customFormat="1" ht="25.5" customHeight="1">
      <c r="A109" s="105"/>
      <c r="B109" s="106">
        <v>43600</v>
      </c>
      <c r="C109" s="130" t="s">
        <v>532</v>
      </c>
      <c r="D109" s="140"/>
      <c r="E109" s="108"/>
      <c r="F109" s="140">
        <f>SUM(F110:F112)</f>
        <v>23227</v>
      </c>
      <c r="G109" s="108"/>
      <c r="H109" s="140">
        <f>SUM(H110:H112)</f>
        <v>0</v>
      </c>
      <c r="I109" s="108"/>
      <c r="J109" s="140">
        <f>SUM(J110:J112)</f>
        <v>0</v>
      </c>
      <c r="K109" s="108"/>
      <c r="L109" s="140">
        <f>SUM(L110:L112)</f>
        <v>0</v>
      </c>
      <c r="M109" s="108"/>
      <c r="N109" s="140">
        <f>SUM(N110:N112)</f>
        <v>0</v>
      </c>
      <c r="O109" s="108"/>
      <c r="P109" s="140">
        <f>SUM(P110:P112)</f>
        <v>0</v>
      </c>
      <c r="Q109" s="148">
        <f t="shared" si="1"/>
        <v>23227</v>
      </c>
    </row>
    <row r="110" spans="1:17" s="94" customFormat="1" ht="25.5" customHeight="1">
      <c r="A110" s="109"/>
      <c r="B110" s="110">
        <v>43601</v>
      </c>
      <c r="C110" s="111" t="s">
        <v>531</v>
      </c>
      <c r="D110" s="141">
        <v>1</v>
      </c>
      <c r="E110" s="112">
        <v>101</v>
      </c>
      <c r="F110" s="153">
        <v>12648</v>
      </c>
      <c r="G110" s="112"/>
      <c r="H110" s="141"/>
      <c r="I110" s="112"/>
      <c r="J110" s="141"/>
      <c r="K110" s="112"/>
      <c r="L110" s="141"/>
      <c r="M110" s="112"/>
      <c r="N110" s="141"/>
      <c r="O110" s="112"/>
      <c r="P110" s="141"/>
      <c r="Q110" s="138">
        <f t="shared" si="1"/>
        <v>12648</v>
      </c>
    </row>
    <row r="111" spans="1:17" s="94" customFormat="1" ht="25.5" customHeight="1">
      <c r="A111" s="109"/>
      <c r="B111" s="110">
        <v>43602</v>
      </c>
      <c r="C111" s="111" t="s">
        <v>530</v>
      </c>
      <c r="D111" s="141">
        <v>1</v>
      </c>
      <c r="E111" s="112">
        <v>101</v>
      </c>
      <c r="F111" s="153">
        <v>8996</v>
      </c>
      <c r="G111" s="112"/>
      <c r="H111" s="141"/>
      <c r="I111" s="112"/>
      <c r="J111" s="141"/>
      <c r="K111" s="112"/>
      <c r="L111" s="141"/>
      <c r="M111" s="112"/>
      <c r="N111" s="141"/>
      <c r="O111" s="112"/>
      <c r="P111" s="141"/>
      <c r="Q111" s="138">
        <f t="shared" si="1"/>
        <v>8996</v>
      </c>
    </row>
    <row r="112" spans="1:17" s="94" customFormat="1" ht="25.5" customHeight="1">
      <c r="A112" s="109"/>
      <c r="B112" s="110">
        <v>43603</v>
      </c>
      <c r="C112" s="111" t="s">
        <v>529</v>
      </c>
      <c r="D112" s="141">
        <v>1</v>
      </c>
      <c r="E112" s="112">
        <v>101</v>
      </c>
      <c r="F112" s="153">
        <v>1583</v>
      </c>
      <c r="G112" s="112"/>
      <c r="H112" s="141"/>
      <c r="I112" s="112"/>
      <c r="J112" s="141"/>
      <c r="K112" s="112"/>
      <c r="L112" s="141"/>
      <c r="M112" s="112"/>
      <c r="N112" s="141"/>
      <c r="O112" s="112"/>
      <c r="P112" s="141"/>
      <c r="Q112" s="138">
        <f t="shared" si="1"/>
        <v>1583</v>
      </c>
    </row>
    <row r="113" spans="1:17" s="94" customFormat="1" ht="25.5" customHeight="1">
      <c r="A113" s="105"/>
      <c r="B113" s="106">
        <v>43700</v>
      </c>
      <c r="C113" s="130" t="s">
        <v>528</v>
      </c>
      <c r="D113" s="140"/>
      <c r="E113" s="108"/>
      <c r="F113" s="140">
        <f>SUM(F114:F127)</f>
        <v>339886</v>
      </c>
      <c r="G113" s="108"/>
      <c r="H113" s="140">
        <f>SUM(H114:H127)</f>
        <v>0</v>
      </c>
      <c r="I113" s="108"/>
      <c r="J113" s="140">
        <f>SUM(J114:J127)</f>
        <v>0</v>
      </c>
      <c r="K113" s="108"/>
      <c r="L113" s="140">
        <f>SUM(L114:L127)</f>
        <v>0</v>
      </c>
      <c r="M113" s="108"/>
      <c r="N113" s="140">
        <f>SUM(N114:N127)</f>
        <v>0</v>
      </c>
      <c r="O113" s="108"/>
      <c r="P113" s="140">
        <f>SUM(P114:P127)</f>
        <v>0</v>
      </c>
      <c r="Q113" s="148">
        <f t="shared" si="1"/>
        <v>339886</v>
      </c>
    </row>
    <row r="114" spans="1:17" s="94" customFormat="1" ht="25.5" customHeight="1">
      <c r="A114" s="109"/>
      <c r="B114" s="110">
        <v>43701</v>
      </c>
      <c r="C114" s="111" t="s">
        <v>527</v>
      </c>
      <c r="D114" s="141">
        <v>1</v>
      </c>
      <c r="E114" s="112">
        <v>101</v>
      </c>
      <c r="F114" s="153">
        <v>13157</v>
      </c>
      <c r="G114" s="112"/>
      <c r="H114" s="141"/>
      <c r="I114" s="112"/>
      <c r="J114" s="141"/>
      <c r="K114" s="112"/>
      <c r="L114" s="141"/>
      <c r="M114" s="112"/>
      <c r="N114" s="141"/>
      <c r="O114" s="112"/>
      <c r="P114" s="141"/>
      <c r="Q114" s="138">
        <f t="shared" si="1"/>
        <v>13157</v>
      </c>
    </row>
    <row r="115" spans="1:17" s="94" customFormat="1" ht="25.5" customHeight="1">
      <c r="A115" s="109"/>
      <c r="B115" s="110">
        <v>43702</v>
      </c>
      <c r="C115" s="111" t="s">
        <v>526</v>
      </c>
      <c r="D115" s="141">
        <v>1</v>
      </c>
      <c r="E115" s="112">
        <v>101</v>
      </c>
      <c r="F115" s="153">
        <v>223942</v>
      </c>
      <c r="G115" s="112"/>
      <c r="H115" s="141"/>
      <c r="I115" s="112"/>
      <c r="J115" s="141"/>
      <c r="K115" s="112"/>
      <c r="L115" s="141"/>
      <c r="M115" s="112"/>
      <c r="N115" s="141"/>
      <c r="O115" s="112"/>
      <c r="P115" s="141"/>
      <c r="Q115" s="138">
        <f t="shared" si="1"/>
        <v>223942</v>
      </c>
    </row>
    <row r="116" spans="1:17" s="94" customFormat="1" ht="25.5" customHeight="1">
      <c r="A116" s="109"/>
      <c r="B116" s="110">
        <v>43703</v>
      </c>
      <c r="C116" s="111" t="s">
        <v>525</v>
      </c>
      <c r="D116" s="141">
        <v>1</v>
      </c>
      <c r="E116" s="112">
        <v>101</v>
      </c>
      <c r="F116" s="153">
        <v>1651</v>
      </c>
      <c r="G116" s="112"/>
      <c r="H116" s="141"/>
      <c r="I116" s="112"/>
      <c r="J116" s="141"/>
      <c r="K116" s="112"/>
      <c r="L116" s="141"/>
      <c r="M116" s="112"/>
      <c r="N116" s="141"/>
      <c r="O116" s="112"/>
      <c r="P116" s="141"/>
      <c r="Q116" s="138">
        <f t="shared" si="1"/>
        <v>1651</v>
      </c>
    </row>
    <row r="117" spans="1:17" s="94" customFormat="1" ht="25.5" customHeight="1">
      <c r="A117" s="109"/>
      <c r="B117" s="110">
        <v>43704</v>
      </c>
      <c r="C117" s="111" t="s">
        <v>524</v>
      </c>
      <c r="D117" s="141">
        <v>1</v>
      </c>
      <c r="E117" s="112">
        <v>101</v>
      </c>
      <c r="F117" s="153">
        <v>8491</v>
      </c>
      <c r="G117" s="112"/>
      <c r="H117" s="141"/>
      <c r="I117" s="112"/>
      <c r="J117" s="141"/>
      <c r="K117" s="112"/>
      <c r="L117" s="141"/>
      <c r="M117" s="112"/>
      <c r="N117" s="141"/>
      <c r="O117" s="112"/>
      <c r="P117" s="141"/>
      <c r="Q117" s="138">
        <f t="shared" si="1"/>
        <v>8491</v>
      </c>
    </row>
    <row r="118" spans="1:17" s="94" customFormat="1" ht="25.5" customHeight="1">
      <c r="A118" s="109"/>
      <c r="B118" s="110">
        <v>43705</v>
      </c>
      <c r="C118" s="111" t="s">
        <v>523</v>
      </c>
      <c r="D118" s="141">
        <v>1</v>
      </c>
      <c r="E118" s="112">
        <v>101</v>
      </c>
      <c r="F118" s="153">
        <v>2977</v>
      </c>
      <c r="G118" s="112"/>
      <c r="H118" s="141"/>
      <c r="I118" s="112"/>
      <c r="J118" s="141"/>
      <c r="K118" s="112"/>
      <c r="L118" s="141"/>
      <c r="M118" s="112"/>
      <c r="N118" s="141"/>
      <c r="O118" s="112"/>
      <c r="P118" s="141"/>
      <c r="Q118" s="138">
        <f t="shared" si="1"/>
        <v>2977</v>
      </c>
    </row>
    <row r="119" spans="1:17" s="94" customFormat="1" ht="25.5" customHeight="1">
      <c r="A119" s="109"/>
      <c r="B119" s="110">
        <v>43706</v>
      </c>
      <c r="C119" s="111" t="s">
        <v>522</v>
      </c>
      <c r="D119" s="141">
        <v>1</v>
      </c>
      <c r="E119" s="112">
        <v>101</v>
      </c>
      <c r="F119" s="153">
        <v>0</v>
      </c>
      <c r="G119" s="112"/>
      <c r="H119" s="141"/>
      <c r="I119" s="112"/>
      <c r="J119" s="141"/>
      <c r="K119" s="112"/>
      <c r="L119" s="141"/>
      <c r="M119" s="112"/>
      <c r="N119" s="141"/>
      <c r="O119" s="112"/>
      <c r="P119" s="141"/>
      <c r="Q119" s="138">
        <f t="shared" si="1"/>
        <v>0</v>
      </c>
    </row>
    <row r="120" spans="1:17" s="94" customFormat="1" ht="25.5" customHeight="1">
      <c r="A120" s="109"/>
      <c r="B120" s="110">
        <v>43707</v>
      </c>
      <c r="C120" s="111" t="s">
        <v>521</v>
      </c>
      <c r="D120" s="141">
        <v>1</v>
      </c>
      <c r="E120" s="112">
        <v>101</v>
      </c>
      <c r="F120" s="153">
        <v>1275</v>
      </c>
      <c r="G120" s="112"/>
      <c r="H120" s="141"/>
      <c r="I120" s="112"/>
      <c r="J120" s="141"/>
      <c r="K120" s="112"/>
      <c r="L120" s="141"/>
      <c r="M120" s="112"/>
      <c r="N120" s="141"/>
      <c r="O120" s="112"/>
      <c r="P120" s="141"/>
      <c r="Q120" s="138">
        <f t="shared" si="1"/>
        <v>1275</v>
      </c>
    </row>
    <row r="121" spans="1:17" s="94" customFormat="1" ht="25.5" customHeight="1">
      <c r="A121" s="109"/>
      <c r="B121" s="110">
        <v>43708</v>
      </c>
      <c r="C121" s="111" t="s">
        <v>520</v>
      </c>
      <c r="D121" s="141">
        <v>1</v>
      </c>
      <c r="E121" s="112">
        <v>101</v>
      </c>
      <c r="F121" s="153">
        <v>230</v>
      </c>
      <c r="G121" s="112"/>
      <c r="H121" s="141"/>
      <c r="I121" s="112"/>
      <c r="J121" s="141"/>
      <c r="K121" s="112"/>
      <c r="L121" s="141"/>
      <c r="M121" s="112"/>
      <c r="N121" s="141"/>
      <c r="O121" s="112"/>
      <c r="P121" s="141"/>
      <c r="Q121" s="138">
        <f t="shared" si="1"/>
        <v>230</v>
      </c>
    </row>
    <row r="122" spans="1:17" s="94" customFormat="1" ht="25.5" customHeight="1">
      <c r="A122" s="109"/>
      <c r="B122" s="110">
        <v>43709</v>
      </c>
      <c r="C122" s="111" t="s">
        <v>519</v>
      </c>
      <c r="D122" s="141">
        <v>1</v>
      </c>
      <c r="E122" s="112">
        <v>101</v>
      </c>
      <c r="F122" s="153">
        <v>0</v>
      </c>
      <c r="G122" s="112"/>
      <c r="H122" s="141"/>
      <c r="I122" s="112"/>
      <c r="J122" s="141"/>
      <c r="K122" s="112"/>
      <c r="L122" s="141"/>
      <c r="M122" s="112"/>
      <c r="N122" s="141"/>
      <c r="O122" s="112"/>
      <c r="P122" s="141"/>
      <c r="Q122" s="138">
        <f t="shared" si="1"/>
        <v>0</v>
      </c>
    </row>
    <row r="123" spans="1:17" s="94" customFormat="1" ht="25.5" customHeight="1">
      <c r="A123" s="109"/>
      <c r="B123" s="110">
        <v>43710</v>
      </c>
      <c r="C123" s="111" t="s">
        <v>518</v>
      </c>
      <c r="D123" s="141">
        <v>1</v>
      </c>
      <c r="E123" s="112">
        <v>101</v>
      </c>
      <c r="F123" s="153">
        <v>0</v>
      </c>
      <c r="G123" s="112"/>
      <c r="H123" s="141"/>
      <c r="I123" s="112"/>
      <c r="J123" s="141"/>
      <c r="K123" s="112"/>
      <c r="L123" s="141"/>
      <c r="M123" s="112"/>
      <c r="N123" s="141"/>
      <c r="O123" s="112"/>
      <c r="P123" s="141"/>
      <c r="Q123" s="138">
        <f t="shared" si="1"/>
        <v>0</v>
      </c>
    </row>
    <row r="124" spans="1:17" s="94" customFormat="1" ht="25.5" customHeight="1">
      <c r="A124" s="109"/>
      <c r="B124" s="110">
        <v>43711</v>
      </c>
      <c r="C124" s="111" t="s">
        <v>517</v>
      </c>
      <c r="D124" s="141">
        <v>1</v>
      </c>
      <c r="E124" s="112">
        <v>101</v>
      </c>
      <c r="F124" s="153">
        <v>0</v>
      </c>
      <c r="G124" s="112"/>
      <c r="H124" s="141"/>
      <c r="I124" s="112"/>
      <c r="J124" s="141"/>
      <c r="K124" s="112"/>
      <c r="L124" s="141"/>
      <c r="M124" s="112"/>
      <c r="N124" s="141"/>
      <c r="O124" s="112"/>
      <c r="P124" s="141"/>
      <c r="Q124" s="138">
        <f t="shared" si="1"/>
        <v>0</v>
      </c>
    </row>
    <row r="125" spans="1:17" s="94" customFormat="1" ht="25.5" customHeight="1">
      <c r="A125" s="109"/>
      <c r="B125" s="110">
        <v>43712</v>
      </c>
      <c r="C125" s="111" t="s">
        <v>516</v>
      </c>
      <c r="D125" s="141">
        <v>1</v>
      </c>
      <c r="E125" s="112">
        <v>101</v>
      </c>
      <c r="F125" s="153">
        <v>65700</v>
      </c>
      <c r="G125" s="112"/>
      <c r="H125" s="141"/>
      <c r="I125" s="112"/>
      <c r="J125" s="141"/>
      <c r="K125" s="112"/>
      <c r="L125" s="141"/>
      <c r="M125" s="112"/>
      <c r="N125" s="141"/>
      <c r="O125" s="112"/>
      <c r="P125" s="141"/>
      <c r="Q125" s="138">
        <f t="shared" si="1"/>
        <v>65700</v>
      </c>
    </row>
    <row r="126" spans="1:17" s="94" customFormat="1" ht="25.5" customHeight="1">
      <c r="A126" s="109"/>
      <c r="B126" s="110">
        <v>43713</v>
      </c>
      <c r="C126" s="111" t="s">
        <v>515</v>
      </c>
      <c r="D126" s="141">
        <v>1</v>
      </c>
      <c r="E126" s="112">
        <v>101</v>
      </c>
      <c r="F126" s="153">
        <v>185</v>
      </c>
      <c r="G126" s="112"/>
      <c r="H126" s="141"/>
      <c r="I126" s="112"/>
      <c r="J126" s="141"/>
      <c r="K126" s="112"/>
      <c r="L126" s="141"/>
      <c r="M126" s="112"/>
      <c r="N126" s="141"/>
      <c r="O126" s="112"/>
      <c r="P126" s="141"/>
      <c r="Q126" s="138">
        <f t="shared" si="1"/>
        <v>185</v>
      </c>
    </row>
    <row r="127" spans="1:17" s="94" customFormat="1" ht="25.5" customHeight="1">
      <c r="A127" s="109"/>
      <c r="B127" s="110">
        <v>43714</v>
      </c>
      <c r="C127" s="111" t="s">
        <v>514</v>
      </c>
      <c r="D127" s="141">
        <v>1</v>
      </c>
      <c r="E127" s="112">
        <v>101</v>
      </c>
      <c r="F127" s="153">
        <v>22278</v>
      </c>
      <c r="G127" s="112"/>
      <c r="H127" s="141"/>
      <c r="I127" s="112"/>
      <c r="J127" s="141"/>
      <c r="K127" s="112"/>
      <c r="L127" s="141"/>
      <c r="M127" s="112"/>
      <c r="N127" s="141"/>
      <c r="O127" s="112"/>
      <c r="P127" s="141"/>
      <c r="Q127" s="138">
        <f t="shared" si="1"/>
        <v>22278</v>
      </c>
    </row>
    <row r="128" spans="1:17" s="94" customFormat="1" ht="25.5" customHeight="1">
      <c r="A128" s="105"/>
      <c r="B128" s="106">
        <v>43800</v>
      </c>
      <c r="C128" s="130" t="s">
        <v>513</v>
      </c>
      <c r="D128" s="140"/>
      <c r="E128" s="108"/>
      <c r="F128" s="140">
        <f>SUM(F129:F134)</f>
        <v>321887</v>
      </c>
      <c r="G128" s="108"/>
      <c r="H128" s="140">
        <f>SUM(H129:H134)</f>
        <v>0</v>
      </c>
      <c r="I128" s="108"/>
      <c r="J128" s="140">
        <f>SUM(J129:J134)</f>
        <v>0</v>
      </c>
      <c r="K128" s="108"/>
      <c r="L128" s="140">
        <f>SUM(L129:L134)</f>
        <v>0</v>
      </c>
      <c r="M128" s="108"/>
      <c r="N128" s="140">
        <f>SUM(N129:N134)</f>
        <v>0</v>
      </c>
      <c r="O128" s="108"/>
      <c r="P128" s="140">
        <f>SUM(P129:P134)</f>
        <v>0</v>
      </c>
      <c r="Q128" s="148">
        <f t="shared" si="1"/>
        <v>321887</v>
      </c>
    </row>
    <row r="129" spans="1:17" s="94" customFormat="1" ht="25.5" customHeight="1">
      <c r="A129" s="109"/>
      <c r="B129" s="110">
        <v>43801</v>
      </c>
      <c r="C129" s="111" t="s">
        <v>512</v>
      </c>
      <c r="D129" s="141">
        <v>1</v>
      </c>
      <c r="E129" s="112">
        <v>101</v>
      </c>
      <c r="F129" s="153">
        <v>544</v>
      </c>
      <c r="G129" s="112"/>
      <c r="H129" s="141"/>
      <c r="I129" s="112"/>
      <c r="J129" s="141"/>
      <c r="K129" s="112"/>
      <c r="L129" s="141"/>
      <c r="M129" s="112"/>
      <c r="N129" s="141"/>
      <c r="O129" s="112"/>
      <c r="P129" s="141"/>
      <c r="Q129" s="138">
        <f t="shared" si="1"/>
        <v>544</v>
      </c>
    </row>
    <row r="130" spans="1:17" s="94" customFormat="1" ht="25.5" customHeight="1">
      <c r="A130" s="109"/>
      <c r="B130" s="110">
        <v>43802</v>
      </c>
      <c r="C130" s="111" t="s">
        <v>511</v>
      </c>
      <c r="D130" s="141">
        <v>1</v>
      </c>
      <c r="E130" s="112">
        <v>101</v>
      </c>
      <c r="F130" s="153">
        <v>54353</v>
      </c>
      <c r="G130" s="112"/>
      <c r="H130" s="141"/>
      <c r="I130" s="112"/>
      <c r="J130" s="141"/>
      <c r="K130" s="112"/>
      <c r="L130" s="141"/>
      <c r="M130" s="112"/>
      <c r="N130" s="141"/>
      <c r="O130" s="112"/>
      <c r="P130" s="141"/>
      <c r="Q130" s="138">
        <f t="shared" si="1"/>
        <v>54353</v>
      </c>
    </row>
    <row r="131" spans="1:17" s="94" customFormat="1" ht="25.5" customHeight="1">
      <c r="A131" s="109"/>
      <c r="B131" s="110">
        <v>43803</v>
      </c>
      <c r="C131" s="111" t="s">
        <v>510</v>
      </c>
      <c r="D131" s="141">
        <v>1</v>
      </c>
      <c r="E131" s="112">
        <v>101</v>
      </c>
      <c r="F131" s="153">
        <v>0</v>
      </c>
      <c r="G131" s="112"/>
      <c r="H131" s="141"/>
      <c r="I131" s="112"/>
      <c r="J131" s="141"/>
      <c r="K131" s="112"/>
      <c r="L131" s="141"/>
      <c r="M131" s="112"/>
      <c r="N131" s="141"/>
      <c r="O131" s="112"/>
      <c r="P131" s="141"/>
      <c r="Q131" s="138">
        <f t="shared" si="1"/>
        <v>0</v>
      </c>
    </row>
    <row r="132" spans="1:17" s="94" customFormat="1" ht="25.5" customHeight="1">
      <c r="A132" s="109"/>
      <c r="B132" s="110">
        <v>43804</v>
      </c>
      <c r="C132" s="111" t="s">
        <v>509</v>
      </c>
      <c r="D132" s="141">
        <v>1</v>
      </c>
      <c r="E132" s="112">
        <v>101</v>
      </c>
      <c r="F132" s="153">
        <v>13460</v>
      </c>
      <c r="G132" s="112"/>
      <c r="H132" s="141"/>
      <c r="I132" s="112"/>
      <c r="J132" s="141"/>
      <c r="K132" s="112"/>
      <c r="L132" s="141"/>
      <c r="M132" s="112"/>
      <c r="N132" s="141"/>
      <c r="O132" s="112"/>
      <c r="P132" s="141"/>
      <c r="Q132" s="138">
        <f t="shared" si="1"/>
        <v>13460</v>
      </c>
    </row>
    <row r="133" spans="1:17" s="94" customFormat="1" ht="25.5" customHeight="1">
      <c r="A133" s="109"/>
      <c r="B133" s="110">
        <v>43805</v>
      </c>
      <c r="C133" s="111" t="s">
        <v>508</v>
      </c>
      <c r="D133" s="141">
        <v>1</v>
      </c>
      <c r="E133" s="112">
        <v>101</v>
      </c>
      <c r="F133" s="153">
        <v>243249</v>
      </c>
      <c r="G133" s="112"/>
      <c r="H133" s="141"/>
      <c r="I133" s="112"/>
      <c r="J133" s="141"/>
      <c r="K133" s="112"/>
      <c r="L133" s="141"/>
      <c r="M133" s="112"/>
      <c r="N133" s="141"/>
      <c r="O133" s="112"/>
      <c r="P133" s="141"/>
      <c r="Q133" s="138">
        <f t="shared" ref="Q133:Q196" si="2">SUM(F133+H133+J133+L133+N133+P133)</f>
        <v>243249</v>
      </c>
    </row>
    <row r="134" spans="1:17" s="94" customFormat="1" ht="25.5" customHeight="1">
      <c r="A134" s="109"/>
      <c r="B134" s="110">
        <v>43806</v>
      </c>
      <c r="C134" s="111" t="s">
        <v>507</v>
      </c>
      <c r="D134" s="141">
        <v>1</v>
      </c>
      <c r="E134" s="112">
        <v>101</v>
      </c>
      <c r="F134" s="153">
        <v>10281</v>
      </c>
      <c r="G134" s="112"/>
      <c r="H134" s="141"/>
      <c r="I134" s="112"/>
      <c r="J134" s="141"/>
      <c r="K134" s="112"/>
      <c r="L134" s="141"/>
      <c r="M134" s="112"/>
      <c r="N134" s="141"/>
      <c r="O134" s="112"/>
      <c r="P134" s="141"/>
      <c r="Q134" s="138">
        <f t="shared" si="2"/>
        <v>10281</v>
      </c>
    </row>
    <row r="135" spans="1:17" s="94" customFormat="1" ht="25.5" customHeight="1">
      <c r="A135" s="105"/>
      <c r="B135" s="106">
        <v>43900</v>
      </c>
      <c r="C135" s="130" t="s">
        <v>451</v>
      </c>
      <c r="D135" s="140"/>
      <c r="E135" s="108"/>
      <c r="F135" s="140">
        <f>SUM(F136:F140)</f>
        <v>60975</v>
      </c>
      <c r="G135" s="108"/>
      <c r="H135" s="140">
        <f>SUM(H136:H140)</f>
        <v>0</v>
      </c>
      <c r="I135" s="108"/>
      <c r="J135" s="140">
        <f>SUM(J136:J140)</f>
        <v>0</v>
      </c>
      <c r="K135" s="108"/>
      <c r="L135" s="140">
        <f>SUM(L136:L140)</f>
        <v>0</v>
      </c>
      <c r="M135" s="108"/>
      <c r="N135" s="140">
        <f>SUM(N136:N140)</f>
        <v>0</v>
      </c>
      <c r="O135" s="108"/>
      <c r="P135" s="140">
        <f>SUM(P136:P140)</f>
        <v>0</v>
      </c>
      <c r="Q135" s="148">
        <f t="shared" si="2"/>
        <v>60975</v>
      </c>
    </row>
    <row r="136" spans="1:17" s="94" customFormat="1" ht="25.5" customHeight="1">
      <c r="A136" s="109"/>
      <c r="B136" s="110">
        <v>43901</v>
      </c>
      <c r="C136" s="116" t="s">
        <v>450</v>
      </c>
      <c r="D136" s="141">
        <v>1</v>
      </c>
      <c r="E136" s="112">
        <v>101</v>
      </c>
      <c r="F136" s="153">
        <v>6459</v>
      </c>
      <c r="G136" s="112"/>
      <c r="H136" s="141"/>
      <c r="I136" s="112"/>
      <c r="J136" s="141"/>
      <c r="K136" s="112"/>
      <c r="L136" s="141"/>
      <c r="M136" s="112"/>
      <c r="N136" s="141"/>
      <c r="O136" s="112"/>
      <c r="P136" s="141"/>
      <c r="Q136" s="138">
        <f t="shared" si="2"/>
        <v>6459</v>
      </c>
    </row>
    <row r="137" spans="1:17" s="94" customFormat="1" ht="25.5" customHeight="1">
      <c r="A137" s="109"/>
      <c r="B137" s="110">
        <v>43902</v>
      </c>
      <c r="C137" s="116" t="s">
        <v>449</v>
      </c>
      <c r="D137" s="141">
        <v>1</v>
      </c>
      <c r="E137" s="112">
        <v>101</v>
      </c>
      <c r="F137" s="153">
        <v>53115</v>
      </c>
      <c r="G137" s="112"/>
      <c r="H137" s="141"/>
      <c r="I137" s="112"/>
      <c r="J137" s="141"/>
      <c r="K137" s="112"/>
      <c r="L137" s="141"/>
      <c r="M137" s="112"/>
      <c r="N137" s="141"/>
      <c r="O137" s="112"/>
      <c r="P137" s="141"/>
      <c r="Q137" s="138">
        <f t="shared" si="2"/>
        <v>53115</v>
      </c>
    </row>
    <row r="138" spans="1:17" s="94" customFormat="1" ht="25.5" customHeight="1">
      <c r="A138" s="109"/>
      <c r="B138" s="110">
        <v>43903</v>
      </c>
      <c r="C138" s="116" t="s">
        <v>448</v>
      </c>
      <c r="D138" s="141">
        <v>1</v>
      </c>
      <c r="E138" s="112">
        <v>101</v>
      </c>
      <c r="F138" s="153">
        <v>1401</v>
      </c>
      <c r="G138" s="112"/>
      <c r="H138" s="141"/>
      <c r="I138" s="112"/>
      <c r="J138" s="141"/>
      <c r="K138" s="112"/>
      <c r="L138" s="141"/>
      <c r="M138" s="112"/>
      <c r="N138" s="141"/>
      <c r="O138" s="112"/>
      <c r="P138" s="141"/>
      <c r="Q138" s="138">
        <f t="shared" si="2"/>
        <v>1401</v>
      </c>
    </row>
    <row r="139" spans="1:17" s="94" customFormat="1" ht="25.5" customHeight="1">
      <c r="A139" s="109"/>
      <c r="B139" s="110">
        <v>43904</v>
      </c>
      <c r="C139" s="116" t="s">
        <v>447</v>
      </c>
      <c r="D139" s="141">
        <v>1</v>
      </c>
      <c r="E139" s="112">
        <v>101</v>
      </c>
      <c r="F139" s="153">
        <v>0</v>
      </c>
      <c r="G139" s="112"/>
      <c r="H139" s="141"/>
      <c r="I139" s="112"/>
      <c r="J139" s="141"/>
      <c r="K139" s="112"/>
      <c r="L139" s="141"/>
      <c r="M139" s="112"/>
      <c r="N139" s="141"/>
      <c r="O139" s="112"/>
      <c r="P139" s="141"/>
      <c r="Q139" s="138">
        <f t="shared" si="2"/>
        <v>0</v>
      </c>
    </row>
    <row r="140" spans="1:17" s="94" customFormat="1" ht="25.5" customHeight="1">
      <c r="A140" s="109"/>
      <c r="B140" s="110">
        <v>43905</v>
      </c>
      <c r="C140" s="116" t="s">
        <v>1401</v>
      </c>
      <c r="D140" s="141">
        <v>1</v>
      </c>
      <c r="E140" s="112">
        <v>101</v>
      </c>
      <c r="F140" s="153">
        <v>0</v>
      </c>
      <c r="G140" s="112"/>
      <c r="H140" s="141"/>
      <c r="I140" s="112"/>
      <c r="J140" s="141"/>
      <c r="K140" s="112"/>
      <c r="L140" s="141"/>
      <c r="M140" s="112"/>
      <c r="N140" s="141"/>
      <c r="O140" s="112"/>
      <c r="P140" s="141"/>
      <c r="Q140" s="138">
        <f t="shared" si="2"/>
        <v>0</v>
      </c>
    </row>
    <row r="141" spans="1:17" s="94" customFormat="1" ht="25.5" customHeight="1">
      <c r="A141" s="101">
        <v>44</v>
      </c>
      <c r="B141" s="119"/>
      <c r="C141" s="123" t="s">
        <v>504</v>
      </c>
      <c r="D141" s="139"/>
      <c r="E141" s="104"/>
      <c r="F141" s="139">
        <f>F142+F160+F171+F185</f>
        <v>326433</v>
      </c>
      <c r="G141" s="104"/>
      <c r="H141" s="139">
        <f>H142+H160+H171+H185</f>
        <v>0</v>
      </c>
      <c r="I141" s="104"/>
      <c r="J141" s="139">
        <f>J142+J160+J171+J185</f>
        <v>0</v>
      </c>
      <c r="K141" s="104"/>
      <c r="L141" s="139">
        <f>L142+L160+L171+L185</f>
        <v>0</v>
      </c>
      <c r="M141" s="104"/>
      <c r="N141" s="139">
        <f>N142+N160+N171+N185</f>
        <v>0</v>
      </c>
      <c r="O141" s="104"/>
      <c r="P141" s="139">
        <f>P142+P160+P171+P185</f>
        <v>0</v>
      </c>
      <c r="Q141" s="148">
        <f t="shared" si="2"/>
        <v>326433</v>
      </c>
    </row>
    <row r="142" spans="1:17" s="94" customFormat="1" ht="25.5" customHeight="1">
      <c r="A142" s="105"/>
      <c r="B142" s="106">
        <v>44100</v>
      </c>
      <c r="C142" s="130" t="s">
        <v>503</v>
      </c>
      <c r="D142" s="140"/>
      <c r="E142" s="108"/>
      <c r="F142" s="140">
        <f>SUM(F143:F159)</f>
        <v>233401</v>
      </c>
      <c r="G142" s="108"/>
      <c r="H142" s="140">
        <f>SUM(H143:H159)</f>
        <v>0</v>
      </c>
      <c r="I142" s="108"/>
      <c r="J142" s="140">
        <f>SUM(J143:J159)</f>
        <v>0</v>
      </c>
      <c r="K142" s="108"/>
      <c r="L142" s="140">
        <f>SUM(L143:L159)</f>
        <v>0</v>
      </c>
      <c r="M142" s="108"/>
      <c r="N142" s="140">
        <f>SUM(N143:N159)</f>
        <v>0</v>
      </c>
      <c r="O142" s="108"/>
      <c r="P142" s="140">
        <f>SUM(P143:P159)</f>
        <v>0</v>
      </c>
      <c r="Q142" s="148">
        <f t="shared" si="2"/>
        <v>233401</v>
      </c>
    </row>
    <row r="143" spans="1:17" s="94" customFormat="1" ht="25.5" customHeight="1">
      <c r="A143" s="109"/>
      <c r="B143" s="110">
        <v>44101</v>
      </c>
      <c r="C143" s="116" t="s">
        <v>502</v>
      </c>
      <c r="D143" s="141">
        <v>1</v>
      </c>
      <c r="E143" s="112">
        <v>101</v>
      </c>
      <c r="F143" s="153">
        <v>8234</v>
      </c>
      <c r="G143" s="112"/>
      <c r="H143" s="141"/>
      <c r="I143" s="112"/>
      <c r="J143" s="141"/>
      <c r="K143" s="112"/>
      <c r="L143" s="141"/>
      <c r="M143" s="112"/>
      <c r="N143" s="141"/>
      <c r="O143" s="112"/>
      <c r="P143" s="141"/>
      <c r="Q143" s="138">
        <f t="shared" si="2"/>
        <v>8234</v>
      </c>
    </row>
    <row r="144" spans="1:17" s="94" customFormat="1" ht="25.5" customHeight="1">
      <c r="A144" s="109"/>
      <c r="B144" s="110">
        <v>44102</v>
      </c>
      <c r="C144" s="116" t="s">
        <v>501</v>
      </c>
      <c r="D144" s="141">
        <v>1</v>
      </c>
      <c r="E144" s="112">
        <v>101</v>
      </c>
      <c r="F144" s="153">
        <v>40699</v>
      </c>
      <c r="G144" s="112"/>
      <c r="H144" s="141"/>
      <c r="I144" s="112"/>
      <c r="J144" s="141"/>
      <c r="K144" s="112"/>
      <c r="L144" s="141"/>
      <c r="M144" s="112"/>
      <c r="N144" s="141"/>
      <c r="O144" s="112"/>
      <c r="P144" s="141"/>
      <c r="Q144" s="138">
        <f t="shared" si="2"/>
        <v>40699</v>
      </c>
    </row>
    <row r="145" spans="1:17" s="94" customFormat="1" ht="25.5" customHeight="1">
      <c r="A145" s="109"/>
      <c r="B145" s="110">
        <v>44103</v>
      </c>
      <c r="C145" s="116" t="s">
        <v>500</v>
      </c>
      <c r="D145" s="141">
        <v>1</v>
      </c>
      <c r="E145" s="112">
        <v>101</v>
      </c>
      <c r="F145" s="153"/>
      <c r="G145" s="112"/>
      <c r="H145" s="141"/>
      <c r="I145" s="112"/>
      <c r="J145" s="141"/>
      <c r="K145" s="112"/>
      <c r="L145" s="141"/>
      <c r="M145" s="112"/>
      <c r="N145" s="141"/>
      <c r="O145" s="112"/>
      <c r="P145" s="141"/>
      <c r="Q145" s="138">
        <f t="shared" si="2"/>
        <v>0</v>
      </c>
    </row>
    <row r="146" spans="1:17" s="94" customFormat="1" ht="25.5" customHeight="1">
      <c r="A146" s="109"/>
      <c r="B146" s="110">
        <v>44104</v>
      </c>
      <c r="C146" s="116" t="s">
        <v>499</v>
      </c>
      <c r="D146" s="141">
        <v>1</v>
      </c>
      <c r="E146" s="112">
        <v>101</v>
      </c>
      <c r="F146" s="153"/>
      <c r="G146" s="112"/>
      <c r="H146" s="141"/>
      <c r="I146" s="112"/>
      <c r="J146" s="141"/>
      <c r="K146" s="112"/>
      <c r="L146" s="141"/>
      <c r="M146" s="112"/>
      <c r="N146" s="141"/>
      <c r="O146" s="112"/>
      <c r="P146" s="141"/>
      <c r="Q146" s="138">
        <f t="shared" si="2"/>
        <v>0</v>
      </c>
    </row>
    <row r="147" spans="1:17" s="94" customFormat="1" ht="25.5" customHeight="1">
      <c r="A147" s="109"/>
      <c r="B147" s="110">
        <v>44105</v>
      </c>
      <c r="C147" s="116" t="s">
        <v>498</v>
      </c>
      <c r="D147" s="141">
        <v>1</v>
      </c>
      <c r="E147" s="112">
        <v>101</v>
      </c>
      <c r="F147" s="153"/>
      <c r="G147" s="112"/>
      <c r="H147" s="141"/>
      <c r="I147" s="112"/>
      <c r="J147" s="141"/>
      <c r="K147" s="112"/>
      <c r="L147" s="141"/>
      <c r="M147" s="112"/>
      <c r="N147" s="141"/>
      <c r="O147" s="112"/>
      <c r="P147" s="141"/>
      <c r="Q147" s="138">
        <f t="shared" si="2"/>
        <v>0</v>
      </c>
    </row>
    <row r="148" spans="1:17" s="94" customFormat="1" ht="25.5" customHeight="1">
      <c r="A148" s="109"/>
      <c r="B148" s="110">
        <v>44106</v>
      </c>
      <c r="C148" s="116" t="s">
        <v>497</v>
      </c>
      <c r="D148" s="141">
        <v>1</v>
      </c>
      <c r="E148" s="112">
        <v>101</v>
      </c>
      <c r="F148" s="153">
        <v>321</v>
      </c>
      <c r="G148" s="112"/>
      <c r="H148" s="141"/>
      <c r="I148" s="112"/>
      <c r="J148" s="141"/>
      <c r="K148" s="112"/>
      <c r="L148" s="141"/>
      <c r="M148" s="112"/>
      <c r="N148" s="141"/>
      <c r="O148" s="112"/>
      <c r="P148" s="141"/>
      <c r="Q148" s="138">
        <f t="shared" si="2"/>
        <v>321</v>
      </c>
    </row>
    <row r="149" spans="1:17" s="94" customFormat="1" ht="25.5" customHeight="1">
      <c r="A149" s="109"/>
      <c r="B149" s="110">
        <v>44107</v>
      </c>
      <c r="C149" s="116" t="s">
        <v>496</v>
      </c>
      <c r="D149" s="141">
        <v>1</v>
      </c>
      <c r="E149" s="112">
        <v>101</v>
      </c>
      <c r="F149" s="153">
        <v>1469</v>
      </c>
      <c r="G149" s="112"/>
      <c r="H149" s="141"/>
      <c r="I149" s="112"/>
      <c r="J149" s="141"/>
      <c r="K149" s="112"/>
      <c r="L149" s="141"/>
      <c r="M149" s="112"/>
      <c r="N149" s="141"/>
      <c r="O149" s="112"/>
      <c r="P149" s="141"/>
      <c r="Q149" s="138">
        <f t="shared" si="2"/>
        <v>1469</v>
      </c>
    </row>
    <row r="150" spans="1:17" s="94" customFormat="1" ht="25.5" customHeight="1">
      <c r="A150" s="109"/>
      <c r="B150" s="110">
        <v>44108</v>
      </c>
      <c r="C150" s="116" t="s">
        <v>495</v>
      </c>
      <c r="D150" s="141">
        <v>1</v>
      </c>
      <c r="E150" s="112">
        <v>101</v>
      </c>
      <c r="F150" s="153"/>
      <c r="G150" s="112"/>
      <c r="H150" s="141"/>
      <c r="I150" s="112"/>
      <c r="J150" s="141"/>
      <c r="K150" s="112"/>
      <c r="L150" s="141"/>
      <c r="M150" s="112"/>
      <c r="N150" s="141"/>
      <c r="O150" s="112"/>
      <c r="P150" s="141"/>
      <c r="Q150" s="138">
        <f t="shared" si="2"/>
        <v>0</v>
      </c>
    </row>
    <row r="151" spans="1:17" s="94" customFormat="1" ht="25.5" customHeight="1">
      <c r="A151" s="109"/>
      <c r="B151" s="110">
        <v>44109</v>
      </c>
      <c r="C151" s="116" t="s">
        <v>494</v>
      </c>
      <c r="D151" s="141">
        <v>1</v>
      </c>
      <c r="E151" s="112">
        <v>101</v>
      </c>
      <c r="F151" s="153"/>
      <c r="G151" s="112"/>
      <c r="H151" s="141"/>
      <c r="I151" s="112"/>
      <c r="J151" s="141"/>
      <c r="K151" s="112"/>
      <c r="L151" s="141"/>
      <c r="M151" s="112"/>
      <c r="N151" s="141"/>
      <c r="O151" s="112"/>
      <c r="P151" s="141"/>
      <c r="Q151" s="138">
        <f t="shared" si="2"/>
        <v>0</v>
      </c>
    </row>
    <row r="152" spans="1:17" s="94" customFormat="1" ht="25.5" customHeight="1">
      <c r="A152" s="109"/>
      <c r="B152" s="110">
        <v>44110</v>
      </c>
      <c r="C152" s="116" t="s">
        <v>493</v>
      </c>
      <c r="D152" s="141">
        <v>1</v>
      </c>
      <c r="E152" s="112">
        <v>101</v>
      </c>
      <c r="F152" s="153">
        <v>85731</v>
      </c>
      <c r="G152" s="112"/>
      <c r="H152" s="141"/>
      <c r="I152" s="112"/>
      <c r="J152" s="141"/>
      <c r="K152" s="112"/>
      <c r="L152" s="141"/>
      <c r="M152" s="112"/>
      <c r="N152" s="141"/>
      <c r="O152" s="112"/>
      <c r="P152" s="141"/>
      <c r="Q152" s="138">
        <f t="shared" si="2"/>
        <v>85731</v>
      </c>
    </row>
    <row r="153" spans="1:17" s="94" customFormat="1" ht="25.5" customHeight="1">
      <c r="A153" s="109"/>
      <c r="B153" s="110">
        <v>44111</v>
      </c>
      <c r="C153" s="116" t="s">
        <v>492</v>
      </c>
      <c r="D153" s="141">
        <v>1</v>
      </c>
      <c r="E153" s="112">
        <v>101</v>
      </c>
      <c r="F153" s="153">
        <v>25060</v>
      </c>
      <c r="G153" s="112"/>
      <c r="H153" s="141"/>
      <c r="I153" s="112"/>
      <c r="J153" s="141"/>
      <c r="K153" s="112"/>
      <c r="L153" s="141"/>
      <c r="M153" s="112"/>
      <c r="N153" s="141"/>
      <c r="O153" s="112"/>
      <c r="P153" s="141"/>
      <c r="Q153" s="138">
        <f t="shared" si="2"/>
        <v>25060</v>
      </c>
    </row>
    <row r="154" spans="1:17" s="94" customFormat="1" ht="25.5" customHeight="1">
      <c r="A154" s="109"/>
      <c r="B154" s="110">
        <v>44112</v>
      </c>
      <c r="C154" s="116" t="s">
        <v>491</v>
      </c>
      <c r="D154" s="141">
        <v>1</v>
      </c>
      <c r="E154" s="112">
        <v>101</v>
      </c>
      <c r="F154" s="153"/>
      <c r="G154" s="112"/>
      <c r="H154" s="141"/>
      <c r="I154" s="112"/>
      <c r="J154" s="141"/>
      <c r="K154" s="112"/>
      <c r="L154" s="141"/>
      <c r="M154" s="112"/>
      <c r="N154" s="141"/>
      <c r="O154" s="112"/>
      <c r="P154" s="141"/>
      <c r="Q154" s="138">
        <f t="shared" si="2"/>
        <v>0</v>
      </c>
    </row>
    <row r="155" spans="1:17" s="94" customFormat="1" ht="25.5" customHeight="1">
      <c r="A155" s="109"/>
      <c r="B155" s="110">
        <v>44113</v>
      </c>
      <c r="C155" s="116" t="s">
        <v>490</v>
      </c>
      <c r="D155" s="141">
        <v>1</v>
      </c>
      <c r="E155" s="112">
        <v>101</v>
      </c>
      <c r="F155" s="153"/>
      <c r="G155" s="112"/>
      <c r="H155" s="141"/>
      <c r="I155" s="112"/>
      <c r="J155" s="141"/>
      <c r="K155" s="112"/>
      <c r="L155" s="141"/>
      <c r="M155" s="112"/>
      <c r="N155" s="141"/>
      <c r="O155" s="112"/>
      <c r="P155" s="141"/>
      <c r="Q155" s="138">
        <f t="shared" si="2"/>
        <v>0</v>
      </c>
    </row>
    <row r="156" spans="1:17" s="94" customFormat="1" ht="25.5" customHeight="1">
      <c r="A156" s="109"/>
      <c r="B156" s="110">
        <v>44114</v>
      </c>
      <c r="C156" s="116" t="s">
        <v>489</v>
      </c>
      <c r="D156" s="141">
        <v>1</v>
      </c>
      <c r="E156" s="112">
        <v>101</v>
      </c>
      <c r="F156" s="153">
        <v>64230</v>
      </c>
      <c r="G156" s="112"/>
      <c r="H156" s="141"/>
      <c r="I156" s="112"/>
      <c r="J156" s="141"/>
      <c r="K156" s="112"/>
      <c r="L156" s="141"/>
      <c r="M156" s="112"/>
      <c r="N156" s="141"/>
      <c r="O156" s="112"/>
      <c r="P156" s="141"/>
      <c r="Q156" s="138">
        <f t="shared" si="2"/>
        <v>64230</v>
      </c>
    </row>
    <row r="157" spans="1:17" s="94" customFormat="1" ht="25.5" customHeight="1">
      <c r="A157" s="109"/>
      <c r="B157" s="110">
        <v>44115</v>
      </c>
      <c r="C157" s="116" t="s">
        <v>488</v>
      </c>
      <c r="D157" s="141">
        <v>1</v>
      </c>
      <c r="E157" s="112">
        <v>101</v>
      </c>
      <c r="F157" s="153">
        <v>820</v>
      </c>
      <c r="G157" s="112"/>
      <c r="H157" s="141"/>
      <c r="I157" s="112"/>
      <c r="J157" s="141"/>
      <c r="K157" s="112"/>
      <c r="L157" s="141"/>
      <c r="M157" s="112"/>
      <c r="N157" s="141"/>
      <c r="O157" s="112"/>
      <c r="P157" s="141"/>
      <c r="Q157" s="138">
        <f t="shared" si="2"/>
        <v>820</v>
      </c>
    </row>
    <row r="158" spans="1:17" s="94" customFormat="1" ht="25.5" customHeight="1">
      <c r="A158" s="109"/>
      <c r="B158" s="110">
        <v>44116</v>
      </c>
      <c r="C158" s="116" t="s">
        <v>463</v>
      </c>
      <c r="D158" s="141">
        <v>1</v>
      </c>
      <c r="E158" s="112">
        <v>101</v>
      </c>
      <c r="F158" s="153">
        <v>3634</v>
      </c>
      <c r="G158" s="112"/>
      <c r="H158" s="141"/>
      <c r="I158" s="112"/>
      <c r="J158" s="141"/>
      <c r="K158" s="112"/>
      <c r="L158" s="141"/>
      <c r="M158" s="112"/>
      <c r="N158" s="141"/>
      <c r="O158" s="112"/>
      <c r="P158" s="141"/>
      <c r="Q158" s="138">
        <f t="shared" si="2"/>
        <v>3634</v>
      </c>
    </row>
    <row r="159" spans="1:17" s="94" customFormat="1" ht="25.5" customHeight="1">
      <c r="A159" s="109"/>
      <c r="B159" s="110">
        <v>44117</v>
      </c>
      <c r="C159" s="116" t="s">
        <v>487</v>
      </c>
      <c r="D159" s="141">
        <v>1</v>
      </c>
      <c r="E159" s="112">
        <v>101</v>
      </c>
      <c r="F159" s="153">
        <v>3203</v>
      </c>
      <c r="G159" s="112"/>
      <c r="H159" s="141"/>
      <c r="I159" s="112"/>
      <c r="J159" s="141"/>
      <c r="K159" s="112"/>
      <c r="L159" s="141"/>
      <c r="M159" s="112"/>
      <c r="N159" s="141"/>
      <c r="O159" s="112"/>
      <c r="P159" s="141"/>
      <c r="Q159" s="138">
        <f t="shared" si="2"/>
        <v>3203</v>
      </c>
    </row>
    <row r="160" spans="1:17" s="94" customFormat="1" ht="25.5" customHeight="1">
      <c r="A160" s="105"/>
      <c r="B160" s="106">
        <v>44200</v>
      </c>
      <c r="C160" s="130" t="s">
        <v>486</v>
      </c>
      <c r="D160" s="140"/>
      <c r="E160" s="108"/>
      <c r="F160" s="140">
        <f>SUM(F161:F170)</f>
        <v>36880</v>
      </c>
      <c r="G160" s="108"/>
      <c r="H160" s="140">
        <f>SUM(H161:H170)</f>
        <v>0</v>
      </c>
      <c r="I160" s="108"/>
      <c r="J160" s="140">
        <f>SUM(J161:J170)</f>
        <v>0</v>
      </c>
      <c r="K160" s="108"/>
      <c r="L160" s="140">
        <f>SUM(L161:L170)</f>
        <v>0</v>
      </c>
      <c r="M160" s="108"/>
      <c r="N160" s="140">
        <f>SUM(N161:N170)</f>
        <v>0</v>
      </c>
      <c r="O160" s="108"/>
      <c r="P160" s="140">
        <f>SUM(P161:P170)</f>
        <v>0</v>
      </c>
      <c r="Q160" s="148">
        <f t="shared" si="2"/>
        <v>36880</v>
      </c>
    </row>
    <row r="161" spans="1:17" s="94" customFormat="1" ht="25.5" customHeight="1">
      <c r="A161" s="109"/>
      <c r="B161" s="110">
        <v>44201</v>
      </c>
      <c r="C161" s="116" t="s">
        <v>485</v>
      </c>
      <c r="D161" s="141">
        <v>1</v>
      </c>
      <c r="E161" s="112">
        <v>101</v>
      </c>
      <c r="F161" s="153">
        <v>24786</v>
      </c>
      <c r="G161" s="112"/>
      <c r="H161" s="141"/>
      <c r="I161" s="112"/>
      <c r="J161" s="141"/>
      <c r="K161" s="112"/>
      <c r="L161" s="141"/>
      <c r="M161" s="112"/>
      <c r="N161" s="141"/>
      <c r="O161" s="112"/>
      <c r="P161" s="141"/>
      <c r="Q161" s="138">
        <f t="shared" si="2"/>
        <v>24786</v>
      </c>
    </row>
    <row r="162" spans="1:17" s="94" customFormat="1" ht="25.5" customHeight="1">
      <c r="A162" s="109"/>
      <c r="B162" s="110">
        <v>44202</v>
      </c>
      <c r="C162" s="116" t="s">
        <v>484</v>
      </c>
      <c r="D162" s="141">
        <v>1</v>
      </c>
      <c r="E162" s="112">
        <v>101</v>
      </c>
      <c r="F162" s="153">
        <v>724</v>
      </c>
      <c r="G162" s="112"/>
      <c r="H162" s="141"/>
      <c r="I162" s="112"/>
      <c r="J162" s="141"/>
      <c r="K162" s="112"/>
      <c r="L162" s="141"/>
      <c r="M162" s="112"/>
      <c r="N162" s="141"/>
      <c r="O162" s="112"/>
      <c r="P162" s="141"/>
      <c r="Q162" s="138">
        <f t="shared" si="2"/>
        <v>724</v>
      </c>
    </row>
    <row r="163" spans="1:17" s="94" customFormat="1" ht="25.5" customHeight="1">
      <c r="A163" s="109"/>
      <c r="B163" s="110">
        <v>44203</v>
      </c>
      <c r="C163" s="116" t="s">
        <v>483</v>
      </c>
      <c r="D163" s="141">
        <v>1</v>
      </c>
      <c r="E163" s="112">
        <v>101</v>
      </c>
      <c r="F163" s="153">
        <v>11142</v>
      </c>
      <c r="G163" s="112"/>
      <c r="H163" s="141"/>
      <c r="I163" s="112"/>
      <c r="J163" s="141"/>
      <c r="K163" s="112"/>
      <c r="L163" s="141"/>
      <c r="M163" s="112"/>
      <c r="N163" s="141"/>
      <c r="O163" s="112"/>
      <c r="P163" s="141"/>
      <c r="Q163" s="138">
        <f t="shared" si="2"/>
        <v>11142</v>
      </c>
    </row>
    <row r="164" spans="1:17" s="94" customFormat="1" ht="25.5" customHeight="1">
      <c r="A164" s="109"/>
      <c r="B164" s="110">
        <v>44204</v>
      </c>
      <c r="C164" s="116" t="s">
        <v>482</v>
      </c>
      <c r="D164" s="141">
        <v>1</v>
      </c>
      <c r="E164" s="112">
        <v>101</v>
      </c>
      <c r="F164" s="153"/>
      <c r="G164" s="112"/>
      <c r="H164" s="141"/>
      <c r="I164" s="112"/>
      <c r="J164" s="141"/>
      <c r="K164" s="112"/>
      <c r="L164" s="141"/>
      <c r="M164" s="112"/>
      <c r="N164" s="141"/>
      <c r="O164" s="112"/>
      <c r="P164" s="141"/>
      <c r="Q164" s="138">
        <f t="shared" si="2"/>
        <v>0</v>
      </c>
    </row>
    <row r="165" spans="1:17" s="94" customFormat="1" ht="25.5" customHeight="1">
      <c r="A165" s="109"/>
      <c r="B165" s="110">
        <v>44205</v>
      </c>
      <c r="C165" s="116" t="s">
        <v>481</v>
      </c>
      <c r="D165" s="141">
        <v>1</v>
      </c>
      <c r="E165" s="112">
        <v>101</v>
      </c>
      <c r="F165" s="153"/>
      <c r="G165" s="112"/>
      <c r="H165" s="141"/>
      <c r="I165" s="112"/>
      <c r="J165" s="141"/>
      <c r="K165" s="112"/>
      <c r="L165" s="141"/>
      <c r="M165" s="112"/>
      <c r="N165" s="141"/>
      <c r="O165" s="112"/>
      <c r="P165" s="141"/>
      <c r="Q165" s="138">
        <f t="shared" si="2"/>
        <v>0</v>
      </c>
    </row>
    <row r="166" spans="1:17" s="94" customFormat="1" ht="25.5" customHeight="1">
      <c r="A166" s="109"/>
      <c r="B166" s="110">
        <v>44206</v>
      </c>
      <c r="C166" s="116" t="s">
        <v>480</v>
      </c>
      <c r="D166" s="141">
        <v>1</v>
      </c>
      <c r="E166" s="112">
        <v>101</v>
      </c>
      <c r="F166" s="153"/>
      <c r="G166" s="112"/>
      <c r="H166" s="141"/>
      <c r="I166" s="112"/>
      <c r="J166" s="141"/>
      <c r="K166" s="112"/>
      <c r="L166" s="141"/>
      <c r="M166" s="112"/>
      <c r="N166" s="141"/>
      <c r="O166" s="112"/>
      <c r="P166" s="141"/>
      <c r="Q166" s="138">
        <f t="shared" si="2"/>
        <v>0</v>
      </c>
    </row>
    <row r="167" spans="1:17" s="94" customFormat="1" ht="25.5" customHeight="1">
      <c r="A167" s="109"/>
      <c r="B167" s="110">
        <v>44207</v>
      </c>
      <c r="C167" s="116" t="s">
        <v>479</v>
      </c>
      <c r="D167" s="141">
        <v>1</v>
      </c>
      <c r="E167" s="112">
        <v>101</v>
      </c>
      <c r="F167" s="153">
        <v>228</v>
      </c>
      <c r="G167" s="112"/>
      <c r="H167" s="141"/>
      <c r="I167" s="112"/>
      <c r="J167" s="141"/>
      <c r="K167" s="112"/>
      <c r="L167" s="141"/>
      <c r="M167" s="112"/>
      <c r="N167" s="141"/>
      <c r="O167" s="112"/>
      <c r="P167" s="141"/>
      <c r="Q167" s="138">
        <f t="shared" si="2"/>
        <v>228</v>
      </c>
    </row>
    <row r="168" spans="1:17" s="94" customFormat="1" ht="25.5" customHeight="1">
      <c r="A168" s="109"/>
      <c r="B168" s="110">
        <v>44208</v>
      </c>
      <c r="C168" s="116" t="s">
        <v>478</v>
      </c>
      <c r="D168" s="141">
        <v>1</v>
      </c>
      <c r="E168" s="112">
        <v>101</v>
      </c>
      <c r="F168" s="153"/>
      <c r="G168" s="112"/>
      <c r="H168" s="141"/>
      <c r="I168" s="112"/>
      <c r="J168" s="141"/>
      <c r="K168" s="112"/>
      <c r="L168" s="141"/>
      <c r="M168" s="112"/>
      <c r="N168" s="141"/>
      <c r="O168" s="112"/>
      <c r="P168" s="141"/>
      <c r="Q168" s="138">
        <f t="shared" si="2"/>
        <v>0</v>
      </c>
    </row>
    <row r="169" spans="1:17" s="94" customFormat="1" ht="25.5" customHeight="1">
      <c r="A169" s="109"/>
      <c r="B169" s="110">
        <v>44209</v>
      </c>
      <c r="C169" s="116" t="s">
        <v>477</v>
      </c>
      <c r="D169" s="141">
        <v>1</v>
      </c>
      <c r="E169" s="112">
        <v>101</v>
      </c>
      <c r="F169" s="153"/>
      <c r="G169" s="112"/>
      <c r="H169" s="141"/>
      <c r="I169" s="112"/>
      <c r="J169" s="141"/>
      <c r="K169" s="112"/>
      <c r="L169" s="141"/>
      <c r="M169" s="112"/>
      <c r="N169" s="141"/>
      <c r="O169" s="112"/>
      <c r="P169" s="141"/>
      <c r="Q169" s="138">
        <f t="shared" si="2"/>
        <v>0</v>
      </c>
    </row>
    <row r="170" spans="1:17" s="94" customFormat="1" ht="25.5" customHeight="1">
      <c r="A170" s="109"/>
      <c r="B170" s="110">
        <v>44210</v>
      </c>
      <c r="C170" s="116" t="s">
        <v>1402</v>
      </c>
      <c r="D170" s="141">
        <v>1</v>
      </c>
      <c r="E170" s="112">
        <v>101</v>
      </c>
      <c r="F170" s="153"/>
      <c r="G170" s="112"/>
      <c r="H170" s="141"/>
      <c r="I170" s="112"/>
      <c r="J170" s="141"/>
      <c r="K170" s="112"/>
      <c r="L170" s="141"/>
      <c r="M170" s="112"/>
      <c r="N170" s="141"/>
      <c r="O170" s="112"/>
      <c r="P170" s="141"/>
      <c r="Q170" s="138">
        <f t="shared" si="2"/>
        <v>0</v>
      </c>
    </row>
    <row r="171" spans="1:17" s="94" customFormat="1" ht="25.5" customHeight="1">
      <c r="A171" s="105"/>
      <c r="B171" s="106">
        <v>44300</v>
      </c>
      <c r="C171" s="130" t="s">
        <v>476</v>
      </c>
      <c r="D171" s="140"/>
      <c r="E171" s="108"/>
      <c r="F171" s="140">
        <f>SUM(F172:F184)</f>
        <v>21853</v>
      </c>
      <c r="G171" s="108"/>
      <c r="H171" s="140">
        <f>SUM(H172:H184)</f>
        <v>0</v>
      </c>
      <c r="I171" s="108"/>
      <c r="J171" s="140">
        <f>SUM(J172:J184)</f>
        <v>0</v>
      </c>
      <c r="K171" s="108"/>
      <c r="L171" s="140">
        <f>SUM(L172:L184)</f>
        <v>0</v>
      </c>
      <c r="M171" s="108"/>
      <c r="N171" s="140">
        <f>SUM(N172:N184)</f>
        <v>0</v>
      </c>
      <c r="O171" s="108"/>
      <c r="P171" s="140">
        <f>SUM(P172:P184)</f>
        <v>0</v>
      </c>
      <c r="Q171" s="148">
        <f t="shared" si="2"/>
        <v>21853</v>
      </c>
    </row>
    <row r="172" spans="1:17" s="94" customFormat="1" ht="25.5" customHeight="1">
      <c r="A172" s="109"/>
      <c r="B172" s="110">
        <v>44301</v>
      </c>
      <c r="C172" s="116" t="s">
        <v>475</v>
      </c>
      <c r="D172" s="141">
        <v>1</v>
      </c>
      <c r="E172" s="112">
        <v>101</v>
      </c>
      <c r="F172" s="153">
        <v>11509</v>
      </c>
      <c r="G172" s="112"/>
      <c r="H172" s="141"/>
      <c r="I172" s="112"/>
      <c r="J172" s="141"/>
      <c r="K172" s="112"/>
      <c r="L172" s="141"/>
      <c r="M172" s="112"/>
      <c r="N172" s="141"/>
      <c r="O172" s="112"/>
      <c r="P172" s="141"/>
      <c r="Q172" s="138">
        <f t="shared" si="2"/>
        <v>11509</v>
      </c>
    </row>
    <row r="173" spans="1:17" s="94" customFormat="1" ht="25.5" customHeight="1">
      <c r="A173" s="109"/>
      <c r="B173" s="110">
        <v>44302</v>
      </c>
      <c r="C173" s="116" t="s">
        <v>474</v>
      </c>
      <c r="D173" s="141">
        <v>1</v>
      </c>
      <c r="E173" s="112">
        <v>101</v>
      </c>
      <c r="F173" s="153">
        <v>642</v>
      </c>
      <c r="G173" s="112"/>
      <c r="H173" s="141"/>
      <c r="I173" s="112"/>
      <c r="J173" s="141"/>
      <c r="K173" s="112"/>
      <c r="L173" s="141"/>
      <c r="M173" s="112"/>
      <c r="N173" s="141"/>
      <c r="O173" s="112"/>
      <c r="P173" s="141"/>
      <c r="Q173" s="138">
        <f t="shared" si="2"/>
        <v>642</v>
      </c>
    </row>
    <row r="174" spans="1:17" s="94" customFormat="1" ht="25.5" customHeight="1">
      <c r="A174" s="109"/>
      <c r="B174" s="110">
        <v>44303</v>
      </c>
      <c r="C174" s="116" t="s">
        <v>473</v>
      </c>
      <c r="D174" s="141">
        <v>1</v>
      </c>
      <c r="E174" s="112">
        <v>101</v>
      </c>
      <c r="F174" s="153"/>
      <c r="G174" s="112"/>
      <c r="H174" s="141"/>
      <c r="I174" s="112"/>
      <c r="J174" s="141"/>
      <c r="K174" s="112"/>
      <c r="L174" s="141"/>
      <c r="M174" s="112"/>
      <c r="N174" s="141"/>
      <c r="O174" s="112"/>
      <c r="P174" s="141"/>
      <c r="Q174" s="138">
        <f t="shared" si="2"/>
        <v>0</v>
      </c>
    </row>
    <row r="175" spans="1:17" s="94" customFormat="1" ht="25.5" customHeight="1">
      <c r="A175" s="109"/>
      <c r="B175" s="110">
        <v>44304</v>
      </c>
      <c r="C175" s="116" t="s">
        <v>472</v>
      </c>
      <c r="D175" s="141">
        <v>1</v>
      </c>
      <c r="E175" s="112">
        <v>101</v>
      </c>
      <c r="F175" s="153"/>
      <c r="G175" s="112"/>
      <c r="H175" s="141"/>
      <c r="I175" s="112"/>
      <c r="J175" s="141"/>
      <c r="K175" s="112"/>
      <c r="L175" s="141"/>
      <c r="M175" s="112"/>
      <c r="N175" s="141"/>
      <c r="O175" s="112"/>
      <c r="P175" s="141"/>
      <c r="Q175" s="138">
        <f t="shared" si="2"/>
        <v>0</v>
      </c>
    </row>
    <row r="176" spans="1:17" s="94" customFormat="1" ht="25.5" customHeight="1">
      <c r="A176" s="109"/>
      <c r="B176" s="110">
        <v>44305</v>
      </c>
      <c r="C176" s="116" t="s">
        <v>471</v>
      </c>
      <c r="D176" s="141">
        <v>1</v>
      </c>
      <c r="E176" s="112">
        <v>101</v>
      </c>
      <c r="F176" s="153"/>
      <c r="G176" s="112"/>
      <c r="H176" s="141"/>
      <c r="I176" s="112"/>
      <c r="J176" s="141"/>
      <c r="K176" s="112"/>
      <c r="L176" s="141"/>
      <c r="M176" s="112"/>
      <c r="N176" s="141"/>
      <c r="O176" s="112"/>
      <c r="P176" s="141"/>
      <c r="Q176" s="138">
        <f t="shared" si="2"/>
        <v>0</v>
      </c>
    </row>
    <row r="177" spans="1:17" s="94" customFormat="1" ht="25.5" customHeight="1">
      <c r="A177" s="109"/>
      <c r="B177" s="110">
        <v>44306</v>
      </c>
      <c r="C177" s="116" t="s">
        <v>470</v>
      </c>
      <c r="D177" s="141">
        <v>1</v>
      </c>
      <c r="E177" s="112">
        <v>101</v>
      </c>
      <c r="F177" s="153">
        <v>1473</v>
      </c>
      <c r="G177" s="112"/>
      <c r="H177" s="141"/>
      <c r="I177" s="112"/>
      <c r="J177" s="141"/>
      <c r="K177" s="112"/>
      <c r="L177" s="141"/>
      <c r="M177" s="112"/>
      <c r="N177" s="141"/>
      <c r="O177" s="112"/>
      <c r="P177" s="141"/>
      <c r="Q177" s="138">
        <f t="shared" si="2"/>
        <v>1473</v>
      </c>
    </row>
    <row r="178" spans="1:17" s="94" customFormat="1" ht="25.5" customHeight="1">
      <c r="A178" s="109"/>
      <c r="B178" s="110">
        <v>44307</v>
      </c>
      <c r="C178" s="116" t="s">
        <v>469</v>
      </c>
      <c r="D178" s="141">
        <v>1</v>
      </c>
      <c r="E178" s="112">
        <v>101</v>
      </c>
      <c r="F178" s="153">
        <v>1021</v>
      </c>
      <c r="G178" s="112"/>
      <c r="H178" s="141"/>
      <c r="I178" s="112"/>
      <c r="J178" s="141"/>
      <c r="K178" s="112"/>
      <c r="L178" s="141"/>
      <c r="M178" s="112"/>
      <c r="N178" s="141"/>
      <c r="O178" s="112"/>
      <c r="P178" s="141"/>
      <c r="Q178" s="138">
        <f t="shared" si="2"/>
        <v>1021</v>
      </c>
    </row>
    <row r="179" spans="1:17" s="94" customFormat="1" ht="25.5" customHeight="1">
      <c r="A179" s="109"/>
      <c r="B179" s="110">
        <v>44308</v>
      </c>
      <c r="C179" s="116" t="s">
        <v>468</v>
      </c>
      <c r="D179" s="141">
        <v>1</v>
      </c>
      <c r="E179" s="112">
        <v>101</v>
      </c>
      <c r="F179" s="153">
        <v>111</v>
      </c>
      <c r="G179" s="112"/>
      <c r="H179" s="141"/>
      <c r="I179" s="112"/>
      <c r="J179" s="141"/>
      <c r="K179" s="112"/>
      <c r="L179" s="141"/>
      <c r="M179" s="112"/>
      <c r="N179" s="141"/>
      <c r="O179" s="112"/>
      <c r="P179" s="141"/>
      <c r="Q179" s="138">
        <f t="shared" si="2"/>
        <v>111</v>
      </c>
    </row>
    <row r="180" spans="1:17" s="94" customFormat="1" ht="25.5" customHeight="1">
      <c r="A180" s="109"/>
      <c r="B180" s="110">
        <v>44309</v>
      </c>
      <c r="C180" s="116" t="s">
        <v>467</v>
      </c>
      <c r="D180" s="141">
        <v>1</v>
      </c>
      <c r="E180" s="112">
        <v>101</v>
      </c>
      <c r="F180" s="153"/>
      <c r="G180" s="112"/>
      <c r="H180" s="141"/>
      <c r="I180" s="112"/>
      <c r="J180" s="141"/>
      <c r="K180" s="112"/>
      <c r="L180" s="141"/>
      <c r="M180" s="112"/>
      <c r="N180" s="141"/>
      <c r="O180" s="112"/>
      <c r="P180" s="141"/>
      <c r="Q180" s="138">
        <f t="shared" si="2"/>
        <v>0</v>
      </c>
    </row>
    <row r="181" spans="1:17" s="94" customFormat="1" ht="25.5" customHeight="1">
      <c r="A181" s="109"/>
      <c r="B181" s="110">
        <v>44310</v>
      </c>
      <c r="C181" s="116" t="s">
        <v>466</v>
      </c>
      <c r="D181" s="141">
        <v>1</v>
      </c>
      <c r="E181" s="112">
        <v>101</v>
      </c>
      <c r="F181" s="153"/>
      <c r="G181" s="112"/>
      <c r="H181" s="141"/>
      <c r="I181" s="112"/>
      <c r="J181" s="141"/>
      <c r="K181" s="112"/>
      <c r="L181" s="141"/>
      <c r="M181" s="112"/>
      <c r="N181" s="141"/>
      <c r="O181" s="112"/>
      <c r="P181" s="141"/>
      <c r="Q181" s="138">
        <f t="shared" si="2"/>
        <v>0</v>
      </c>
    </row>
    <row r="182" spans="1:17" s="94" customFormat="1" ht="25.5" customHeight="1">
      <c r="A182" s="109"/>
      <c r="B182" s="110">
        <v>44311</v>
      </c>
      <c r="C182" s="116" t="s">
        <v>465</v>
      </c>
      <c r="D182" s="141">
        <v>1</v>
      </c>
      <c r="E182" s="112">
        <v>101</v>
      </c>
      <c r="F182" s="153"/>
      <c r="G182" s="112"/>
      <c r="H182" s="141"/>
      <c r="I182" s="112"/>
      <c r="J182" s="141"/>
      <c r="K182" s="112"/>
      <c r="L182" s="141"/>
      <c r="M182" s="112"/>
      <c r="N182" s="141"/>
      <c r="O182" s="112"/>
      <c r="P182" s="141"/>
      <c r="Q182" s="138">
        <f t="shared" si="2"/>
        <v>0</v>
      </c>
    </row>
    <row r="183" spans="1:17" s="94" customFormat="1" ht="25.5" customHeight="1">
      <c r="A183" s="109"/>
      <c r="B183" s="110">
        <v>44312</v>
      </c>
      <c r="C183" s="116" t="s">
        <v>464</v>
      </c>
      <c r="D183" s="141">
        <v>1</v>
      </c>
      <c r="E183" s="112">
        <v>101</v>
      </c>
      <c r="F183" s="153"/>
      <c r="G183" s="112"/>
      <c r="H183" s="141"/>
      <c r="I183" s="112"/>
      <c r="J183" s="141"/>
      <c r="K183" s="112"/>
      <c r="L183" s="141"/>
      <c r="M183" s="112"/>
      <c r="N183" s="141"/>
      <c r="O183" s="112"/>
      <c r="P183" s="141"/>
      <c r="Q183" s="138">
        <f t="shared" si="2"/>
        <v>0</v>
      </c>
    </row>
    <row r="184" spans="1:17" s="94" customFormat="1" ht="25.5" customHeight="1">
      <c r="A184" s="109"/>
      <c r="B184" s="110">
        <v>44313</v>
      </c>
      <c r="C184" s="116" t="s">
        <v>463</v>
      </c>
      <c r="D184" s="141">
        <v>1</v>
      </c>
      <c r="E184" s="112">
        <v>101</v>
      </c>
      <c r="F184" s="153">
        <v>7097</v>
      </c>
      <c r="G184" s="112"/>
      <c r="H184" s="141"/>
      <c r="I184" s="112"/>
      <c r="J184" s="141"/>
      <c r="K184" s="112"/>
      <c r="L184" s="141"/>
      <c r="M184" s="112"/>
      <c r="N184" s="141"/>
      <c r="O184" s="112"/>
      <c r="P184" s="141"/>
      <c r="Q184" s="138">
        <f t="shared" si="2"/>
        <v>7097</v>
      </c>
    </row>
    <row r="185" spans="1:17" s="94" customFormat="1" ht="25.5" customHeight="1">
      <c r="A185" s="105"/>
      <c r="B185" s="106">
        <v>44400</v>
      </c>
      <c r="C185" s="130" t="s">
        <v>462</v>
      </c>
      <c r="D185" s="140"/>
      <c r="E185" s="108"/>
      <c r="F185" s="140">
        <f>SUM(F186:F195)</f>
        <v>34299</v>
      </c>
      <c r="G185" s="108"/>
      <c r="H185" s="140">
        <f>SUM(H186:H195)</f>
        <v>0</v>
      </c>
      <c r="I185" s="108"/>
      <c r="J185" s="140">
        <f>SUM(J186:J195)</f>
        <v>0</v>
      </c>
      <c r="K185" s="108"/>
      <c r="L185" s="140">
        <f>SUM(L186:L195)</f>
        <v>0</v>
      </c>
      <c r="M185" s="108"/>
      <c r="N185" s="140">
        <f>SUM(N186:N195)</f>
        <v>0</v>
      </c>
      <c r="O185" s="108"/>
      <c r="P185" s="140">
        <f>SUM(P186:P195)</f>
        <v>0</v>
      </c>
      <c r="Q185" s="148">
        <f t="shared" si="2"/>
        <v>34299</v>
      </c>
    </row>
    <row r="186" spans="1:17" s="94" customFormat="1" ht="25.5" customHeight="1">
      <c r="A186" s="109"/>
      <c r="B186" s="110">
        <v>44401</v>
      </c>
      <c r="C186" s="116" t="s">
        <v>461</v>
      </c>
      <c r="D186" s="141">
        <v>1</v>
      </c>
      <c r="E186" s="112">
        <v>101</v>
      </c>
      <c r="F186" s="153"/>
      <c r="G186" s="112"/>
      <c r="H186" s="141"/>
      <c r="I186" s="112"/>
      <c r="J186" s="141"/>
      <c r="K186" s="112"/>
      <c r="L186" s="141"/>
      <c r="M186" s="112"/>
      <c r="N186" s="141"/>
      <c r="O186" s="112"/>
      <c r="P186" s="141"/>
      <c r="Q186" s="138">
        <f t="shared" si="2"/>
        <v>0</v>
      </c>
    </row>
    <row r="187" spans="1:17" s="94" customFormat="1" ht="25.5" customHeight="1">
      <c r="A187" s="109"/>
      <c r="B187" s="110">
        <v>44402</v>
      </c>
      <c r="C187" s="116" t="s">
        <v>460</v>
      </c>
      <c r="D187" s="141">
        <v>1</v>
      </c>
      <c r="E187" s="112">
        <v>101</v>
      </c>
      <c r="F187" s="153"/>
      <c r="G187" s="112"/>
      <c r="H187" s="141"/>
      <c r="I187" s="112"/>
      <c r="J187" s="141"/>
      <c r="K187" s="112"/>
      <c r="L187" s="141"/>
      <c r="M187" s="112"/>
      <c r="N187" s="141"/>
      <c r="O187" s="112"/>
      <c r="P187" s="141"/>
      <c r="Q187" s="138">
        <f t="shared" si="2"/>
        <v>0</v>
      </c>
    </row>
    <row r="188" spans="1:17" s="94" customFormat="1" ht="25.5" customHeight="1">
      <c r="A188" s="109"/>
      <c r="B188" s="110">
        <v>44403</v>
      </c>
      <c r="C188" s="116" t="s">
        <v>459</v>
      </c>
      <c r="D188" s="141">
        <v>1</v>
      </c>
      <c r="E188" s="112">
        <v>101</v>
      </c>
      <c r="F188" s="153"/>
      <c r="G188" s="112"/>
      <c r="H188" s="141"/>
      <c r="I188" s="112"/>
      <c r="J188" s="141"/>
      <c r="K188" s="112"/>
      <c r="L188" s="141"/>
      <c r="M188" s="112"/>
      <c r="N188" s="141"/>
      <c r="O188" s="112"/>
      <c r="P188" s="141"/>
      <c r="Q188" s="138">
        <f t="shared" si="2"/>
        <v>0</v>
      </c>
    </row>
    <row r="189" spans="1:17" s="94" customFormat="1" ht="25.5" customHeight="1">
      <c r="A189" s="109"/>
      <c r="B189" s="110">
        <v>44404</v>
      </c>
      <c r="C189" s="116" t="s">
        <v>458</v>
      </c>
      <c r="D189" s="141">
        <v>1</v>
      </c>
      <c r="E189" s="112">
        <v>101</v>
      </c>
      <c r="F189" s="153"/>
      <c r="G189" s="112"/>
      <c r="H189" s="141"/>
      <c r="I189" s="112"/>
      <c r="J189" s="141"/>
      <c r="K189" s="112"/>
      <c r="L189" s="141"/>
      <c r="M189" s="112"/>
      <c r="N189" s="141"/>
      <c r="O189" s="112"/>
      <c r="P189" s="141"/>
      <c r="Q189" s="138">
        <f t="shared" si="2"/>
        <v>0</v>
      </c>
    </row>
    <row r="190" spans="1:17" s="94" customFormat="1" ht="25.5" customHeight="1">
      <c r="A190" s="109"/>
      <c r="B190" s="110">
        <v>44405</v>
      </c>
      <c r="C190" s="116" t="s">
        <v>457</v>
      </c>
      <c r="D190" s="141">
        <v>1</v>
      </c>
      <c r="E190" s="112">
        <v>101</v>
      </c>
      <c r="F190" s="153"/>
      <c r="G190" s="112"/>
      <c r="H190" s="141"/>
      <c r="I190" s="112"/>
      <c r="J190" s="141"/>
      <c r="K190" s="112"/>
      <c r="L190" s="141"/>
      <c r="M190" s="112"/>
      <c r="N190" s="141"/>
      <c r="O190" s="112"/>
      <c r="P190" s="141"/>
      <c r="Q190" s="138">
        <f t="shared" si="2"/>
        <v>0</v>
      </c>
    </row>
    <row r="191" spans="1:17" s="94" customFormat="1" ht="25.5" customHeight="1">
      <c r="A191" s="109"/>
      <c r="B191" s="110">
        <v>44406</v>
      </c>
      <c r="C191" s="116" t="s">
        <v>456</v>
      </c>
      <c r="D191" s="141">
        <v>1</v>
      </c>
      <c r="E191" s="112">
        <v>101</v>
      </c>
      <c r="F191" s="153">
        <v>26635</v>
      </c>
      <c r="G191" s="112"/>
      <c r="H191" s="141"/>
      <c r="I191" s="112"/>
      <c r="J191" s="141"/>
      <c r="K191" s="112"/>
      <c r="L191" s="141"/>
      <c r="M191" s="112"/>
      <c r="N191" s="141"/>
      <c r="O191" s="112"/>
      <c r="P191" s="141"/>
      <c r="Q191" s="138">
        <f t="shared" si="2"/>
        <v>26635</v>
      </c>
    </row>
    <row r="192" spans="1:17" s="94" customFormat="1" ht="25.5" customHeight="1">
      <c r="A192" s="109"/>
      <c r="B192" s="110">
        <v>44407</v>
      </c>
      <c r="C192" s="116" t="s">
        <v>455</v>
      </c>
      <c r="D192" s="141">
        <v>1</v>
      </c>
      <c r="E192" s="112">
        <v>101</v>
      </c>
      <c r="F192" s="153">
        <v>7664</v>
      </c>
      <c r="G192" s="112"/>
      <c r="H192" s="141"/>
      <c r="I192" s="112"/>
      <c r="J192" s="141"/>
      <c r="K192" s="112"/>
      <c r="L192" s="141"/>
      <c r="M192" s="112"/>
      <c r="N192" s="141"/>
      <c r="O192" s="112"/>
      <c r="P192" s="141"/>
      <c r="Q192" s="138">
        <f t="shared" si="2"/>
        <v>7664</v>
      </c>
    </row>
    <row r="193" spans="1:17" s="94" customFormat="1" ht="25.5" customHeight="1">
      <c r="A193" s="109"/>
      <c r="B193" s="110">
        <v>44408</v>
      </c>
      <c r="C193" s="116" t="s">
        <v>454</v>
      </c>
      <c r="D193" s="141">
        <v>1</v>
      </c>
      <c r="E193" s="112">
        <v>101</v>
      </c>
      <c r="F193" s="153"/>
      <c r="G193" s="112"/>
      <c r="H193" s="141"/>
      <c r="I193" s="112"/>
      <c r="J193" s="141"/>
      <c r="K193" s="112"/>
      <c r="L193" s="141"/>
      <c r="M193" s="112"/>
      <c r="N193" s="141"/>
      <c r="O193" s="112"/>
      <c r="P193" s="141"/>
      <c r="Q193" s="138">
        <f t="shared" si="2"/>
        <v>0</v>
      </c>
    </row>
    <row r="194" spans="1:17" s="94" customFormat="1" ht="25.5" customHeight="1">
      <c r="A194" s="109"/>
      <c r="B194" s="110">
        <v>44409</v>
      </c>
      <c r="C194" s="116" t="s">
        <v>453</v>
      </c>
      <c r="D194" s="141">
        <v>1</v>
      </c>
      <c r="E194" s="112">
        <v>101</v>
      </c>
      <c r="F194" s="153"/>
      <c r="G194" s="112"/>
      <c r="H194" s="141"/>
      <c r="I194" s="112"/>
      <c r="J194" s="141"/>
      <c r="K194" s="112"/>
      <c r="L194" s="141"/>
      <c r="M194" s="112"/>
      <c r="N194" s="141"/>
      <c r="O194" s="112"/>
      <c r="P194" s="141"/>
      <c r="Q194" s="138">
        <f t="shared" si="2"/>
        <v>0</v>
      </c>
    </row>
    <row r="195" spans="1:17" s="94" customFormat="1" ht="25.5" customHeight="1">
      <c r="A195" s="109"/>
      <c r="B195" s="110">
        <v>44410</v>
      </c>
      <c r="C195" s="116" t="s">
        <v>452</v>
      </c>
      <c r="D195" s="141">
        <v>1</v>
      </c>
      <c r="E195" s="112">
        <v>101</v>
      </c>
      <c r="F195" s="153"/>
      <c r="G195" s="112"/>
      <c r="H195" s="141"/>
      <c r="I195" s="112"/>
      <c r="J195" s="141"/>
      <c r="K195" s="112"/>
      <c r="L195" s="141"/>
      <c r="M195" s="112"/>
      <c r="N195" s="141"/>
      <c r="O195" s="112"/>
      <c r="P195" s="141"/>
      <c r="Q195" s="138">
        <f t="shared" si="2"/>
        <v>0</v>
      </c>
    </row>
    <row r="196" spans="1:17" s="94" customFormat="1" ht="25.5" customHeight="1">
      <c r="A196" s="101">
        <v>45</v>
      </c>
      <c r="B196" s="119"/>
      <c r="C196" s="103" t="s">
        <v>506</v>
      </c>
      <c r="D196" s="139"/>
      <c r="E196" s="104"/>
      <c r="F196" s="139">
        <f>F197+F199+F202+F204+F208</f>
        <v>163123</v>
      </c>
      <c r="G196" s="104"/>
      <c r="H196" s="139">
        <f>H197+H199+H202+H204+H208</f>
        <v>0</v>
      </c>
      <c r="I196" s="104"/>
      <c r="J196" s="139">
        <f>J197+J199+J202+J204+J208</f>
        <v>0</v>
      </c>
      <c r="K196" s="104"/>
      <c r="L196" s="139">
        <f>L197+L199+L202+L204+L208</f>
        <v>0</v>
      </c>
      <c r="M196" s="104"/>
      <c r="N196" s="139">
        <f>N197+N199+N202+N204+N208</f>
        <v>0</v>
      </c>
      <c r="O196" s="104"/>
      <c r="P196" s="139">
        <f>P197+P199+P202+P204+P208</f>
        <v>0</v>
      </c>
      <c r="Q196" s="148">
        <f t="shared" si="2"/>
        <v>163123</v>
      </c>
    </row>
    <row r="197" spans="1:17" s="94" customFormat="1" ht="25.5" customHeight="1">
      <c r="A197" s="105"/>
      <c r="B197" s="106">
        <v>45100</v>
      </c>
      <c r="C197" s="130" t="s">
        <v>386</v>
      </c>
      <c r="D197" s="140"/>
      <c r="E197" s="108"/>
      <c r="F197" s="140">
        <f>SUM(F198)</f>
        <v>58716</v>
      </c>
      <c r="G197" s="108"/>
      <c r="H197" s="140">
        <f>SUM(H198)</f>
        <v>0</v>
      </c>
      <c r="I197" s="108"/>
      <c r="J197" s="140">
        <f>SUM(J198)</f>
        <v>0</v>
      </c>
      <c r="K197" s="108"/>
      <c r="L197" s="140">
        <f>SUM(L198)</f>
        <v>0</v>
      </c>
      <c r="M197" s="108"/>
      <c r="N197" s="140">
        <f>SUM(N198)</f>
        <v>0</v>
      </c>
      <c r="O197" s="108"/>
      <c r="P197" s="140">
        <f>SUM(P198)</f>
        <v>0</v>
      </c>
      <c r="Q197" s="148">
        <f t="shared" ref="Q197:Q260" si="3">SUM(F197+H197+J197+L197+N197+P197)</f>
        <v>58716</v>
      </c>
    </row>
    <row r="198" spans="1:17" s="94" customFormat="1" ht="25.5" customHeight="1">
      <c r="A198" s="109"/>
      <c r="B198" s="110">
        <v>45101</v>
      </c>
      <c r="C198" s="111" t="s">
        <v>385</v>
      </c>
      <c r="D198" s="141">
        <v>1</v>
      </c>
      <c r="E198" s="112">
        <v>101</v>
      </c>
      <c r="F198" s="153">
        <f>57834+882</f>
        <v>58716</v>
      </c>
      <c r="G198" s="112"/>
      <c r="H198" s="141"/>
      <c r="I198" s="112"/>
      <c r="J198" s="141"/>
      <c r="K198" s="112"/>
      <c r="L198" s="141"/>
      <c r="M198" s="112"/>
      <c r="N198" s="141"/>
      <c r="O198" s="112"/>
      <c r="P198" s="141"/>
      <c r="Q198" s="138">
        <f t="shared" si="3"/>
        <v>58716</v>
      </c>
    </row>
    <row r="199" spans="1:17" s="94" customFormat="1" ht="25.5" customHeight="1">
      <c r="A199" s="105"/>
      <c r="B199" s="106">
        <v>45200</v>
      </c>
      <c r="C199" s="130" t="s">
        <v>505</v>
      </c>
      <c r="D199" s="140"/>
      <c r="E199" s="108"/>
      <c r="F199" s="140">
        <f>SUM(F200:F201)</f>
        <v>57401</v>
      </c>
      <c r="G199" s="108"/>
      <c r="H199" s="140">
        <f>SUM(H200:H201)</f>
        <v>0</v>
      </c>
      <c r="I199" s="108"/>
      <c r="J199" s="140">
        <f>SUM(J200:J201)</f>
        <v>0</v>
      </c>
      <c r="K199" s="108"/>
      <c r="L199" s="140">
        <f>SUM(L200:L201)</f>
        <v>0</v>
      </c>
      <c r="M199" s="108"/>
      <c r="N199" s="140">
        <f>SUM(N200:N201)</f>
        <v>0</v>
      </c>
      <c r="O199" s="108"/>
      <c r="P199" s="140">
        <f>SUM(P200:P201)</f>
        <v>0</v>
      </c>
      <c r="Q199" s="148">
        <f t="shared" si="3"/>
        <v>57401</v>
      </c>
    </row>
    <row r="200" spans="1:17" s="94" customFormat="1" ht="25.5" customHeight="1">
      <c r="A200" s="109"/>
      <c r="B200" s="110">
        <v>45201</v>
      </c>
      <c r="C200" s="111" t="s">
        <v>400</v>
      </c>
      <c r="D200" s="141">
        <v>1</v>
      </c>
      <c r="E200" s="112">
        <v>101</v>
      </c>
      <c r="F200" s="153">
        <f>56741+660</f>
        <v>57401</v>
      </c>
      <c r="G200" s="112"/>
      <c r="H200" s="141"/>
      <c r="I200" s="112"/>
      <c r="J200" s="141"/>
      <c r="K200" s="112"/>
      <c r="L200" s="141"/>
      <c r="M200" s="112"/>
      <c r="N200" s="141"/>
      <c r="O200" s="112"/>
      <c r="P200" s="141"/>
      <c r="Q200" s="138">
        <f t="shared" si="3"/>
        <v>57401</v>
      </c>
    </row>
    <row r="201" spans="1:17" s="94" customFormat="1" ht="25.5" customHeight="1">
      <c r="A201" s="109"/>
      <c r="B201" s="110">
        <v>45202</v>
      </c>
      <c r="C201" s="111" t="s">
        <v>1382</v>
      </c>
      <c r="D201" s="141">
        <v>1</v>
      </c>
      <c r="E201" s="112">
        <v>101</v>
      </c>
      <c r="F201" s="153">
        <v>0</v>
      </c>
      <c r="G201" s="112"/>
      <c r="H201" s="141"/>
      <c r="I201" s="112"/>
      <c r="J201" s="141"/>
      <c r="K201" s="112"/>
      <c r="L201" s="141"/>
      <c r="M201" s="112"/>
      <c r="N201" s="141"/>
      <c r="O201" s="112"/>
      <c r="P201" s="141"/>
      <c r="Q201" s="138">
        <f t="shared" si="3"/>
        <v>0</v>
      </c>
    </row>
    <row r="202" spans="1:17" s="94" customFormat="1" ht="25.5" customHeight="1">
      <c r="A202" s="105"/>
      <c r="B202" s="106">
        <v>45300</v>
      </c>
      <c r="C202" s="130" t="s">
        <v>384</v>
      </c>
      <c r="D202" s="140"/>
      <c r="E202" s="108"/>
      <c r="F202" s="140">
        <f>SUM(F203)</f>
        <v>26850</v>
      </c>
      <c r="G202" s="108"/>
      <c r="H202" s="140">
        <f>SUM(H203)</f>
        <v>0</v>
      </c>
      <c r="I202" s="108"/>
      <c r="J202" s="140">
        <f>SUM(J203)</f>
        <v>0</v>
      </c>
      <c r="K202" s="108"/>
      <c r="L202" s="140">
        <f>SUM(L203)</f>
        <v>0</v>
      </c>
      <c r="M202" s="108"/>
      <c r="N202" s="140">
        <f>SUM(N203)</f>
        <v>0</v>
      </c>
      <c r="O202" s="108"/>
      <c r="P202" s="140">
        <f>SUM(P203)</f>
        <v>0</v>
      </c>
      <c r="Q202" s="148">
        <f t="shared" si="3"/>
        <v>26850</v>
      </c>
    </row>
    <row r="203" spans="1:17" s="94" customFormat="1" ht="25.5" customHeight="1">
      <c r="A203" s="109"/>
      <c r="B203" s="110">
        <v>45301</v>
      </c>
      <c r="C203" s="111" t="s">
        <v>1166</v>
      </c>
      <c r="D203" s="141">
        <v>1</v>
      </c>
      <c r="E203" s="112">
        <v>101</v>
      </c>
      <c r="F203" s="153">
        <v>26850</v>
      </c>
      <c r="G203" s="112"/>
      <c r="H203" s="141"/>
      <c r="I203" s="112"/>
      <c r="J203" s="141"/>
      <c r="K203" s="112"/>
      <c r="L203" s="141"/>
      <c r="M203" s="112"/>
      <c r="N203" s="141"/>
      <c r="O203" s="112"/>
      <c r="P203" s="141"/>
      <c r="Q203" s="138">
        <f t="shared" si="3"/>
        <v>26850</v>
      </c>
    </row>
    <row r="204" spans="1:17" s="94" customFormat="1" ht="25.5" customHeight="1">
      <c r="A204" s="105"/>
      <c r="B204" s="106">
        <v>45400</v>
      </c>
      <c r="C204" s="130" t="s">
        <v>376</v>
      </c>
      <c r="D204" s="140"/>
      <c r="E204" s="108"/>
      <c r="F204" s="140">
        <f>SUM(F205:F207)</f>
        <v>20156</v>
      </c>
      <c r="G204" s="131"/>
      <c r="H204" s="140">
        <f>SUM(H205:H207)</f>
        <v>0</v>
      </c>
      <c r="I204" s="108"/>
      <c r="J204" s="140">
        <f>SUM(J205:J207)</f>
        <v>0</v>
      </c>
      <c r="K204" s="108"/>
      <c r="L204" s="140">
        <f>SUM(L205:L207)</f>
        <v>0</v>
      </c>
      <c r="M204" s="108"/>
      <c r="N204" s="140">
        <f>SUM(N205:N207)</f>
        <v>0</v>
      </c>
      <c r="O204" s="108"/>
      <c r="P204" s="140">
        <f>SUM(P205:P207)</f>
        <v>0</v>
      </c>
      <c r="Q204" s="148">
        <f t="shared" si="3"/>
        <v>20156</v>
      </c>
    </row>
    <row r="205" spans="1:17" s="94" customFormat="1" ht="25.5" customHeight="1">
      <c r="A205" s="109"/>
      <c r="B205" s="110">
        <v>45401</v>
      </c>
      <c r="C205" s="111" t="s">
        <v>1167</v>
      </c>
      <c r="D205" s="141">
        <v>1</v>
      </c>
      <c r="E205" s="112">
        <v>101</v>
      </c>
      <c r="F205" s="153">
        <f>19914+242</f>
        <v>20156</v>
      </c>
      <c r="G205" s="115"/>
      <c r="H205" s="141"/>
      <c r="I205" s="112"/>
      <c r="J205" s="141"/>
      <c r="K205" s="112"/>
      <c r="L205" s="141"/>
      <c r="M205" s="112"/>
      <c r="N205" s="141"/>
      <c r="O205" s="112"/>
      <c r="P205" s="141"/>
      <c r="Q205" s="138">
        <f t="shared" si="3"/>
        <v>20156</v>
      </c>
    </row>
    <row r="206" spans="1:17" s="94" customFormat="1" ht="25.5" customHeight="1">
      <c r="A206" s="109"/>
      <c r="B206" s="110">
        <v>45402</v>
      </c>
      <c r="C206" s="111" t="s">
        <v>375</v>
      </c>
      <c r="D206" s="141">
        <v>1</v>
      </c>
      <c r="E206" s="112">
        <v>101</v>
      </c>
      <c r="F206" s="153"/>
      <c r="G206" s="115"/>
      <c r="H206" s="141"/>
      <c r="I206" s="112"/>
      <c r="J206" s="141"/>
      <c r="K206" s="112"/>
      <c r="L206" s="141"/>
      <c r="M206" s="112"/>
      <c r="N206" s="141"/>
      <c r="O206" s="112"/>
      <c r="P206" s="141"/>
      <c r="Q206" s="138">
        <f t="shared" si="3"/>
        <v>0</v>
      </c>
    </row>
    <row r="207" spans="1:17" s="94" customFormat="1" ht="25.5" customHeight="1">
      <c r="A207" s="109"/>
      <c r="B207" s="110">
        <v>45403</v>
      </c>
      <c r="C207" s="111" t="s">
        <v>374</v>
      </c>
      <c r="D207" s="141">
        <v>1</v>
      </c>
      <c r="E207" s="112">
        <v>101</v>
      </c>
      <c r="F207" s="153"/>
      <c r="G207" s="115"/>
      <c r="H207" s="141"/>
      <c r="I207" s="112"/>
      <c r="J207" s="141"/>
      <c r="K207" s="112"/>
      <c r="L207" s="141"/>
      <c r="M207" s="112"/>
      <c r="N207" s="141"/>
      <c r="O207" s="112"/>
      <c r="P207" s="141"/>
      <c r="Q207" s="138">
        <f t="shared" si="3"/>
        <v>0</v>
      </c>
    </row>
    <row r="208" spans="1:17" s="94" customFormat="1" ht="25.5" customHeight="1">
      <c r="A208" s="105"/>
      <c r="B208" s="106">
        <v>45500</v>
      </c>
      <c r="C208" s="130" t="s">
        <v>373</v>
      </c>
      <c r="D208" s="140"/>
      <c r="E208" s="108"/>
      <c r="F208" s="140">
        <f>SUM(F209)</f>
        <v>0</v>
      </c>
      <c r="G208" s="131"/>
      <c r="H208" s="140">
        <f>SUM(H209)</f>
        <v>0</v>
      </c>
      <c r="I208" s="108"/>
      <c r="J208" s="140">
        <f>SUM(J209)</f>
        <v>0</v>
      </c>
      <c r="K208" s="108"/>
      <c r="L208" s="140">
        <f>SUM(L209)</f>
        <v>0</v>
      </c>
      <c r="M208" s="108"/>
      <c r="N208" s="140">
        <f>SUM(N209)</f>
        <v>0</v>
      </c>
      <c r="O208" s="108"/>
      <c r="P208" s="140">
        <f>SUM(P209)</f>
        <v>0</v>
      </c>
      <c r="Q208" s="148">
        <f t="shared" si="3"/>
        <v>0</v>
      </c>
    </row>
    <row r="209" spans="1:17" s="94" customFormat="1" ht="25.5" customHeight="1">
      <c r="A209" s="109"/>
      <c r="B209" s="110">
        <v>45501</v>
      </c>
      <c r="C209" s="111" t="s">
        <v>1168</v>
      </c>
      <c r="D209" s="141">
        <v>1</v>
      </c>
      <c r="E209" s="112">
        <v>101</v>
      </c>
      <c r="F209" s="153">
        <v>0</v>
      </c>
      <c r="G209" s="115"/>
      <c r="H209" s="141"/>
      <c r="I209" s="112"/>
      <c r="J209" s="141"/>
      <c r="K209" s="112"/>
      <c r="L209" s="141"/>
      <c r="M209" s="112"/>
      <c r="N209" s="141"/>
      <c r="O209" s="112"/>
      <c r="P209" s="141"/>
      <c r="Q209" s="138">
        <f t="shared" si="3"/>
        <v>0</v>
      </c>
    </row>
    <row r="210" spans="1:17" s="94" customFormat="1" ht="25.5" customHeight="1">
      <c r="A210" s="97">
        <v>5</v>
      </c>
      <c r="B210" s="125"/>
      <c r="C210" s="126" t="s">
        <v>1169</v>
      </c>
      <c r="D210" s="138"/>
      <c r="E210" s="100"/>
      <c r="F210" s="138">
        <f>F211+F258+F259</f>
        <v>1024554</v>
      </c>
      <c r="G210" s="100"/>
      <c r="H210" s="138">
        <f>H211+H258+H259</f>
        <v>0</v>
      </c>
      <c r="I210" s="100"/>
      <c r="J210" s="138">
        <f>J211+J258+J259</f>
        <v>0</v>
      </c>
      <c r="K210" s="100"/>
      <c r="L210" s="138">
        <f>L211+L258+L259</f>
        <v>0</v>
      </c>
      <c r="M210" s="100"/>
      <c r="N210" s="138">
        <f>N211+N258+N259</f>
        <v>0</v>
      </c>
      <c r="O210" s="100"/>
      <c r="P210" s="138">
        <f>P211+P258+P259</f>
        <v>0</v>
      </c>
      <c r="Q210" s="148">
        <f t="shared" si="3"/>
        <v>1024554</v>
      </c>
    </row>
    <row r="211" spans="1:17" s="94" customFormat="1" ht="25.5" customHeight="1">
      <c r="A211" s="101">
        <v>51</v>
      </c>
      <c r="B211" s="119"/>
      <c r="C211" s="123" t="s">
        <v>446</v>
      </c>
      <c r="D211" s="139"/>
      <c r="E211" s="104"/>
      <c r="F211" s="139">
        <f>F212+F223+F228+F238+F241</f>
        <v>1024554</v>
      </c>
      <c r="G211" s="104"/>
      <c r="H211" s="139">
        <f>H212+H223+H228+H238+H241</f>
        <v>0</v>
      </c>
      <c r="I211" s="104"/>
      <c r="J211" s="139">
        <f>J212+J223+J228+J238+J241</f>
        <v>0</v>
      </c>
      <c r="K211" s="104"/>
      <c r="L211" s="139">
        <f>L212+L223+L228+L238+L241</f>
        <v>0</v>
      </c>
      <c r="M211" s="104"/>
      <c r="N211" s="139">
        <f>N212+N223+N228+N238+N241</f>
        <v>0</v>
      </c>
      <c r="O211" s="104"/>
      <c r="P211" s="139">
        <f>P212+P223+P228+P238+P241</f>
        <v>0</v>
      </c>
      <c r="Q211" s="148">
        <f t="shared" si="3"/>
        <v>1024554</v>
      </c>
    </row>
    <row r="212" spans="1:17" s="94" customFormat="1" ht="25.5" customHeight="1">
      <c r="A212" s="105"/>
      <c r="B212" s="106">
        <v>51100</v>
      </c>
      <c r="C212" s="130" t="s">
        <v>445</v>
      </c>
      <c r="D212" s="140"/>
      <c r="E212" s="108"/>
      <c r="F212" s="140">
        <f>SUM(F213:F222)</f>
        <v>123305</v>
      </c>
      <c r="G212" s="108"/>
      <c r="H212" s="140">
        <f>SUM(H213:H222)</f>
        <v>0</v>
      </c>
      <c r="I212" s="108"/>
      <c r="J212" s="140">
        <f>SUM(J213:J222)</f>
        <v>0</v>
      </c>
      <c r="K212" s="108"/>
      <c r="L212" s="140">
        <f>SUM(L213:L222)</f>
        <v>0</v>
      </c>
      <c r="M212" s="108"/>
      <c r="N212" s="140">
        <f>SUM(N213:N222)</f>
        <v>0</v>
      </c>
      <c r="O212" s="108"/>
      <c r="P212" s="140">
        <f>SUM(P213:P222)</f>
        <v>0</v>
      </c>
      <c r="Q212" s="148">
        <f t="shared" si="3"/>
        <v>123305</v>
      </c>
    </row>
    <row r="213" spans="1:17" s="94" customFormat="1" ht="25.5" customHeight="1">
      <c r="A213" s="109"/>
      <c r="B213" s="110">
        <v>51101</v>
      </c>
      <c r="C213" s="116" t="s">
        <v>444</v>
      </c>
      <c r="D213" s="141">
        <v>1</v>
      </c>
      <c r="E213" s="112">
        <v>101</v>
      </c>
      <c r="F213" s="153">
        <v>50254</v>
      </c>
      <c r="G213" s="112"/>
      <c r="H213" s="141"/>
      <c r="I213" s="112"/>
      <c r="J213" s="141"/>
      <c r="K213" s="112"/>
      <c r="L213" s="141"/>
      <c r="M213" s="112"/>
      <c r="N213" s="141"/>
      <c r="O213" s="112"/>
      <c r="P213" s="141"/>
      <c r="Q213" s="138">
        <f t="shared" si="3"/>
        <v>50254</v>
      </c>
    </row>
    <row r="214" spans="1:17" s="94" customFormat="1" ht="25.5" customHeight="1">
      <c r="A214" s="109"/>
      <c r="B214" s="110">
        <v>51102</v>
      </c>
      <c r="C214" s="116" t="s">
        <v>443</v>
      </c>
      <c r="D214" s="141">
        <v>1</v>
      </c>
      <c r="E214" s="112">
        <v>101</v>
      </c>
      <c r="F214" s="153">
        <v>0</v>
      </c>
      <c r="G214" s="112"/>
      <c r="H214" s="141"/>
      <c r="I214" s="112"/>
      <c r="J214" s="141"/>
      <c r="K214" s="112"/>
      <c r="L214" s="141"/>
      <c r="M214" s="112"/>
      <c r="N214" s="141"/>
      <c r="O214" s="112"/>
      <c r="P214" s="141"/>
      <c r="Q214" s="138">
        <f t="shared" si="3"/>
        <v>0</v>
      </c>
    </row>
    <row r="215" spans="1:17" s="94" customFormat="1" ht="25.5" customHeight="1">
      <c r="A215" s="109"/>
      <c r="B215" s="110">
        <v>51103</v>
      </c>
      <c r="C215" s="116" t="s">
        <v>442</v>
      </c>
      <c r="D215" s="141">
        <v>1</v>
      </c>
      <c r="E215" s="112">
        <v>101</v>
      </c>
      <c r="F215" s="153">
        <v>36001</v>
      </c>
      <c r="G215" s="112"/>
      <c r="H215" s="141"/>
      <c r="I215" s="112"/>
      <c r="J215" s="141"/>
      <c r="K215" s="112"/>
      <c r="L215" s="141"/>
      <c r="M215" s="112"/>
      <c r="N215" s="141"/>
      <c r="O215" s="112"/>
      <c r="P215" s="141"/>
      <c r="Q215" s="138">
        <f t="shared" si="3"/>
        <v>36001</v>
      </c>
    </row>
    <row r="216" spans="1:17" s="94" customFormat="1" ht="25.5" customHeight="1">
      <c r="A216" s="109"/>
      <c r="B216" s="110">
        <v>51104</v>
      </c>
      <c r="C216" s="116" t="s">
        <v>441</v>
      </c>
      <c r="D216" s="141">
        <v>1</v>
      </c>
      <c r="E216" s="112">
        <v>101</v>
      </c>
      <c r="F216" s="153">
        <v>0</v>
      </c>
      <c r="G216" s="112"/>
      <c r="H216" s="141"/>
      <c r="I216" s="112"/>
      <c r="J216" s="141"/>
      <c r="K216" s="112"/>
      <c r="L216" s="141"/>
      <c r="M216" s="112"/>
      <c r="N216" s="141"/>
      <c r="O216" s="112"/>
      <c r="P216" s="141"/>
      <c r="Q216" s="138">
        <f t="shared" si="3"/>
        <v>0</v>
      </c>
    </row>
    <row r="217" spans="1:17" s="94" customFormat="1" ht="25.5" customHeight="1">
      <c r="A217" s="109"/>
      <c r="B217" s="110">
        <v>51105</v>
      </c>
      <c r="C217" s="116" t="s">
        <v>1403</v>
      </c>
      <c r="D217" s="141">
        <v>1</v>
      </c>
      <c r="E217" s="112">
        <v>101</v>
      </c>
      <c r="F217" s="153">
        <v>0</v>
      </c>
      <c r="G217" s="112"/>
      <c r="H217" s="141"/>
      <c r="I217" s="112"/>
      <c r="J217" s="141"/>
      <c r="K217" s="112"/>
      <c r="L217" s="141"/>
      <c r="M217" s="112"/>
      <c r="N217" s="141"/>
      <c r="O217" s="112"/>
      <c r="P217" s="141"/>
      <c r="Q217" s="138">
        <f t="shared" si="3"/>
        <v>0</v>
      </c>
    </row>
    <row r="218" spans="1:17" s="94" customFormat="1" ht="25.5" customHeight="1">
      <c r="A218" s="109"/>
      <c r="B218" s="110">
        <v>51106</v>
      </c>
      <c r="C218" s="116" t="s">
        <v>440</v>
      </c>
      <c r="D218" s="141">
        <v>1</v>
      </c>
      <c r="E218" s="112">
        <v>101</v>
      </c>
      <c r="F218" s="153">
        <v>0</v>
      </c>
      <c r="G218" s="112"/>
      <c r="H218" s="141"/>
      <c r="I218" s="112"/>
      <c r="J218" s="141"/>
      <c r="K218" s="112"/>
      <c r="L218" s="141"/>
      <c r="M218" s="112"/>
      <c r="N218" s="141"/>
      <c r="O218" s="112"/>
      <c r="P218" s="141"/>
      <c r="Q218" s="138">
        <f t="shared" si="3"/>
        <v>0</v>
      </c>
    </row>
    <row r="219" spans="1:17" s="94" customFormat="1" ht="25.5" customHeight="1">
      <c r="A219" s="109"/>
      <c r="B219" s="110">
        <v>51107</v>
      </c>
      <c r="C219" s="116" t="s">
        <v>439</v>
      </c>
      <c r="D219" s="141">
        <v>1</v>
      </c>
      <c r="E219" s="112">
        <v>101</v>
      </c>
      <c r="F219" s="153">
        <v>0</v>
      </c>
      <c r="G219" s="112"/>
      <c r="H219" s="141"/>
      <c r="I219" s="112"/>
      <c r="J219" s="141"/>
      <c r="K219" s="112"/>
      <c r="L219" s="141"/>
      <c r="M219" s="112"/>
      <c r="N219" s="141"/>
      <c r="O219" s="112"/>
      <c r="P219" s="141"/>
      <c r="Q219" s="138">
        <f t="shared" si="3"/>
        <v>0</v>
      </c>
    </row>
    <row r="220" spans="1:17" s="94" customFormat="1" ht="25.5" customHeight="1">
      <c r="A220" s="109"/>
      <c r="B220" s="110">
        <v>51108</v>
      </c>
      <c r="C220" s="116" t="s">
        <v>438</v>
      </c>
      <c r="D220" s="141">
        <v>1</v>
      </c>
      <c r="E220" s="112">
        <v>101</v>
      </c>
      <c r="F220" s="153">
        <v>0</v>
      </c>
      <c r="G220" s="112"/>
      <c r="H220" s="141"/>
      <c r="I220" s="112"/>
      <c r="J220" s="141"/>
      <c r="K220" s="112"/>
      <c r="L220" s="141"/>
      <c r="M220" s="112"/>
      <c r="N220" s="141"/>
      <c r="O220" s="112"/>
      <c r="P220" s="141"/>
      <c r="Q220" s="138">
        <f t="shared" si="3"/>
        <v>0</v>
      </c>
    </row>
    <row r="221" spans="1:17" s="94" customFormat="1" ht="25.5" customHeight="1">
      <c r="A221" s="109"/>
      <c r="B221" s="110">
        <v>51109</v>
      </c>
      <c r="C221" s="116" t="s">
        <v>1404</v>
      </c>
      <c r="D221" s="141">
        <v>1</v>
      </c>
      <c r="E221" s="112">
        <v>101</v>
      </c>
      <c r="F221" s="153">
        <v>37050</v>
      </c>
      <c r="G221" s="112"/>
      <c r="H221" s="141"/>
      <c r="I221" s="112"/>
      <c r="J221" s="141"/>
      <c r="K221" s="112"/>
      <c r="L221" s="141"/>
      <c r="M221" s="112"/>
      <c r="N221" s="141"/>
      <c r="O221" s="112"/>
      <c r="P221" s="141"/>
      <c r="Q221" s="138">
        <f t="shared" si="3"/>
        <v>37050</v>
      </c>
    </row>
    <row r="222" spans="1:17" s="94" customFormat="1" ht="25.5" customHeight="1">
      <c r="A222" s="109"/>
      <c r="B222" s="110">
        <v>51110</v>
      </c>
      <c r="C222" s="116" t="s">
        <v>437</v>
      </c>
      <c r="D222" s="141">
        <v>1</v>
      </c>
      <c r="E222" s="112">
        <v>101</v>
      </c>
      <c r="F222" s="153">
        <v>0</v>
      </c>
      <c r="G222" s="112"/>
      <c r="H222" s="141"/>
      <c r="I222" s="112"/>
      <c r="J222" s="141"/>
      <c r="K222" s="112"/>
      <c r="L222" s="141"/>
      <c r="M222" s="112"/>
      <c r="N222" s="141"/>
      <c r="O222" s="112"/>
      <c r="P222" s="141"/>
      <c r="Q222" s="138">
        <f t="shared" si="3"/>
        <v>0</v>
      </c>
    </row>
    <row r="223" spans="1:17" s="94" customFormat="1" ht="25.5" customHeight="1">
      <c r="A223" s="105"/>
      <c r="B223" s="106">
        <v>51200</v>
      </c>
      <c r="C223" s="130" t="s">
        <v>436</v>
      </c>
      <c r="D223" s="140"/>
      <c r="E223" s="108"/>
      <c r="F223" s="140">
        <f>SUM(F224:F227)</f>
        <v>477596</v>
      </c>
      <c r="G223" s="108"/>
      <c r="H223" s="140">
        <f>SUM(H224:H227)</f>
        <v>0</v>
      </c>
      <c r="I223" s="108"/>
      <c r="J223" s="140">
        <f>SUM(J224:J227)</f>
        <v>0</v>
      </c>
      <c r="K223" s="108"/>
      <c r="L223" s="140">
        <f>SUM(L224:L227)</f>
        <v>0</v>
      </c>
      <c r="M223" s="108"/>
      <c r="N223" s="140">
        <f>SUM(N224:N227)</f>
        <v>0</v>
      </c>
      <c r="O223" s="108"/>
      <c r="P223" s="140">
        <f>SUM(P224:P227)</f>
        <v>0</v>
      </c>
      <c r="Q223" s="148">
        <f t="shared" si="3"/>
        <v>477596</v>
      </c>
    </row>
    <row r="224" spans="1:17" s="94" customFormat="1" ht="25.5" customHeight="1">
      <c r="A224" s="109"/>
      <c r="B224" s="110">
        <v>51201</v>
      </c>
      <c r="C224" s="116" t="s">
        <v>435</v>
      </c>
      <c r="D224" s="141">
        <v>1</v>
      </c>
      <c r="E224" s="112">
        <v>101</v>
      </c>
      <c r="F224" s="153">
        <v>477596</v>
      </c>
      <c r="G224" s="112"/>
      <c r="H224" s="141"/>
      <c r="I224" s="112"/>
      <c r="J224" s="141"/>
      <c r="K224" s="112"/>
      <c r="L224" s="141"/>
      <c r="M224" s="112"/>
      <c r="N224" s="141"/>
      <c r="O224" s="112"/>
      <c r="P224" s="141"/>
      <c r="Q224" s="138">
        <f t="shared" si="3"/>
        <v>477596</v>
      </c>
    </row>
    <row r="225" spans="1:17" s="94" customFormat="1" ht="25.5" customHeight="1">
      <c r="A225" s="109"/>
      <c r="B225" s="110">
        <v>51202</v>
      </c>
      <c r="C225" s="116" t="s">
        <v>434</v>
      </c>
      <c r="D225" s="141">
        <v>1</v>
      </c>
      <c r="E225" s="112">
        <v>101</v>
      </c>
      <c r="F225" s="153"/>
      <c r="G225" s="112"/>
      <c r="H225" s="141"/>
      <c r="I225" s="112"/>
      <c r="J225" s="141"/>
      <c r="K225" s="112"/>
      <c r="L225" s="141"/>
      <c r="M225" s="112"/>
      <c r="N225" s="141"/>
      <c r="O225" s="112"/>
      <c r="P225" s="141"/>
      <c r="Q225" s="138">
        <f t="shared" si="3"/>
        <v>0</v>
      </c>
    </row>
    <row r="226" spans="1:17" s="94" customFormat="1" ht="25.5" customHeight="1">
      <c r="A226" s="109"/>
      <c r="B226" s="110">
        <v>51203</v>
      </c>
      <c r="C226" s="116" t="s">
        <v>433</v>
      </c>
      <c r="D226" s="141">
        <v>1</v>
      </c>
      <c r="E226" s="112">
        <v>101</v>
      </c>
      <c r="F226" s="153"/>
      <c r="G226" s="112"/>
      <c r="H226" s="141"/>
      <c r="I226" s="112"/>
      <c r="J226" s="141"/>
      <c r="K226" s="112"/>
      <c r="L226" s="141"/>
      <c r="M226" s="112"/>
      <c r="N226" s="141"/>
      <c r="O226" s="112"/>
      <c r="P226" s="141"/>
      <c r="Q226" s="138">
        <f t="shared" si="3"/>
        <v>0</v>
      </c>
    </row>
    <row r="227" spans="1:17" s="94" customFormat="1" ht="25.5" customHeight="1">
      <c r="A227" s="109"/>
      <c r="B227" s="110">
        <v>51204</v>
      </c>
      <c r="C227" s="116" t="s">
        <v>432</v>
      </c>
      <c r="D227" s="141">
        <v>1</v>
      </c>
      <c r="E227" s="112">
        <v>101</v>
      </c>
      <c r="F227" s="153"/>
      <c r="G227" s="112"/>
      <c r="H227" s="141"/>
      <c r="I227" s="112"/>
      <c r="J227" s="141"/>
      <c r="K227" s="112"/>
      <c r="L227" s="141"/>
      <c r="M227" s="112"/>
      <c r="N227" s="141"/>
      <c r="O227" s="112"/>
      <c r="P227" s="141"/>
      <c r="Q227" s="138">
        <f t="shared" si="3"/>
        <v>0</v>
      </c>
    </row>
    <row r="228" spans="1:17" s="94" customFormat="1" ht="25.5" customHeight="1">
      <c r="A228" s="105"/>
      <c r="B228" s="106">
        <v>51300</v>
      </c>
      <c r="C228" s="130" t="s">
        <v>431</v>
      </c>
      <c r="D228" s="140"/>
      <c r="E228" s="108"/>
      <c r="F228" s="140">
        <f>SUM(F229:F237)</f>
        <v>136314</v>
      </c>
      <c r="G228" s="108"/>
      <c r="H228" s="140">
        <f>SUM(H229:H237)</f>
        <v>0</v>
      </c>
      <c r="I228" s="108"/>
      <c r="J228" s="140">
        <f>SUM(J229:J237)</f>
        <v>0</v>
      </c>
      <c r="K228" s="108"/>
      <c r="L228" s="140">
        <f>SUM(L229:L237)</f>
        <v>0</v>
      </c>
      <c r="M228" s="108"/>
      <c r="N228" s="140">
        <f>SUM(N229:N237)</f>
        <v>0</v>
      </c>
      <c r="O228" s="108"/>
      <c r="P228" s="140">
        <f>SUM(P229:P237)</f>
        <v>0</v>
      </c>
      <c r="Q228" s="148">
        <f t="shared" si="3"/>
        <v>136314</v>
      </c>
    </row>
    <row r="229" spans="1:17" s="94" customFormat="1" ht="25.5" customHeight="1">
      <c r="A229" s="109"/>
      <c r="B229" s="110">
        <v>51301</v>
      </c>
      <c r="C229" s="116" t="s">
        <v>430</v>
      </c>
      <c r="D229" s="141">
        <v>1</v>
      </c>
      <c r="E229" s="112">
        <v>101</v>
      </c>
      <c r="F229" s="153">
        <v>7889</v>
      </c>
      <c r="G229" s="112"/>
      <c r="H229" s="141"/>
      <c r="I229" s="112"/>
      <c r="J229" s="141"/>
      <c r="K229" s="112"/>
      <c r="L229" s="141"/>
      <c r="M229" s="112"/>
      <c r="N229" s="141"/>
      <c r="O229" s="112"/>
      <c r="P229" s="141"/>
      <c r="Q229" s="138">
        <f t="shared" si="3"/>
        <v>7889</v>
      </c>
    </row>
    <row r="230" spans="1:17" s="94" customFormat="1" ht="25.5" customHeight="1">
      <c r="A230" s="109"/>
      <c r="B230" s="110">
        <v>51302</v>
      </c>
      <c r="C230" s="116" t="s">
        <v>429</v>
      </c>
      <c r="D230" s="141">
        <v>1</v>
      </c>
      <c r="E230" s="112">
        <v>101</v>
      </c>
      <c r="F230" s="153">
        <v>128425</v>
      </c>
      <c r="G230" s="112"/>
      <c r="H230" s="141"/>
      <c r="I230" s="112"/>
      <c r="J230" s="141"/>
      <c r="K230" s="112"/>
      <c r="L230" s="141"/>
      <c r="M230" s="112"/>
      <c r="N230" s="141"/>
      <c r="O230" s="112"/>
      <c r="P230" s="141"/>
      <c r="Q230" s="138">
        <f t="shared" si="3"/>
        <v>128425</v>
      </c>
    </row>
    <row r="231" spans="1:17" s="94" customFormat="1" ht="25.5" customHeight="1">
      <c r="A231" s="109"/>
      <c r="B231" s="110">
        <v>51303</v>
      </c>
      <c r="C231" s="116" t="s">
        <v>428</v>
      </c>
      <c r="D231" s="141">
        <v>1</v>
      </c>
      <c r="E231" s="112">
        <v>101</v>
      </c>
      <c r="F231" s="153"/>
      <c r="G231" s="112"/>
      <c r="H231" s="141"/>
      <c r="I231" s="112"/>
      <c r="J231" s="141"/>
      <c r="K231" s="112"/>
      <c r="L231" s="141"/>
      <c r="M231" s="112"/>
      <c r="N231" s="141"/>
      <c r="O231" s="112"/>
      <c r="P231" s="141"/>
      <c r="Q231" s="138">
        <f t="shared" si="3"/>
        <v>0</v>
      </c>
    </row>
    <row r="232" spans="1:17" s="94" customFormat="1" ht="25.5" customHeight="1">
      <c r="A232" s="109"/>
      <c r="B232" s="110">
        <v>51304</v>
      </c>
      <c r="C232" s="116" t="s">
        <v>427</v>
      </c>
      <c r="D232" s="141">
        <v>1</v>
      </c>
      <c r="E232" s="112">
        <v>101</v>
      </c>
      <c r="F232" s="153"/>
      <c r="G232" s="112"/>
      <c r="H232" s="141"/>
      <c r="I232" s="112"/>
      <c r="J232" s="141"/>
      <c r="K232" s="112"/>
      <c r="L232" s="141"/>
      <c r="M232" s="112"/>
      <c r="N232" s="141"/>
      <c r="O232" s="112"/>
      <c r="P232" s="141"/>
      <c r="Q232" s="138">
        <f t="shared" si="3"/>
        <v>0</v>
      </c>
    </row>
    <row r="233" spans="1:17" s="94" customFormat="1" ht="25.5" customHeight="1">
      <c r="A233" s="109"/>
      <c r="B233" s="110">
        <v>51305</v>
      </c>
      <c r="C233" s="116" t="s">
        <v>426</v>
      </c>
      <c r="D233" s="141">
        <v>1</v>
      </c>
      <c r="E233" s="112">
        <v>101</v>
      </c>
      <c r="F233" s="153"/>
      <c r="G233" s="112"/>
      <c r="H233" s="141"/>
      <c r="I233" s="112"/>
      <c r="J233" s="141"/>
      <c r="K233" s="112"/>
      <c r="L233" s="141"/>
      <c r="M233" s="112"/>
      <c r="N233" s="141"/>
      <c r="O233" s="112"/>
      <c r="P233" s="141"/>
      <c r="Q233" s="138">
        <f t="shared" si="3"/>
        <v>0</v>
      </c>
    </row>
    <row r="234" spans="1:17" s="94" customFormat="1" ht="25.5" customHeight="1">
      <c r="A234" s="109"/>
      <c r="B234" s="110">
        <v>51306</v>
      </c>
      <c r="C234" s="116" t="s">
        <v>425</v>
      </c>
      <c r="D234" s="141">
        <v>1</v>
      </c>
      <c r="E234" s="112">
        <v>101</v>
      </c>
      <c r="F234" s="153"/>
      <c r="G234" s="112"/>
      <c r="H234" s="141"/>
      <c r="I234" s="112"/>
      <c r="J234" s="141"/>
      <c r="K234" s="112"/>
      <c r="L234" s="141"/>
      <c r="M234" s="112"/>
      <c r="N234" s="141"/>
      <c r="O234" s="112"/>
      <c r="P234" s="141"/>
      <c r="Q234" s="138">
        <f t="shared" si="3"/>
        <v>0</v>
      </c>
    </row>
    <row r="235" spans="1:17" s="94" customFormat="1" ht="25.5" customHeight="1">
      <c r="A235" s="109"/>
      <c r="B235" s="110">
        <v>51307</v>
      </c>
      <c r="C235" s="116" t="s">
        <v>424</v>
      </c>
      <c r="D235" s="141">
        <v>1</v>
      </c>
      <c r="E235" s="112">
        <v>101</v>
      </c>
      <c r="F235" s="153"/>
      <c r="G235" s="112"/>
      <c r="H235" s="141"/>
      <c r="I235" s="112"/>
      <c r="J235" s="141"/>
      <c r="K235" s="112"/>
      <c r="L235" s="141"/>
      <c r="M235" s="112"/>
      <c r="N235" s="141"/>
      <c r="O235" s="112"/>
      <c r="P235" s="141"/>
      <c r="Q235" s="138">
        <f t="shared" si="3"/>
        <v>0</v>
      </c>
    </row>
    <row r="236" spans="1:17" s="94" customFormat="1" ht="25.5" customHeight="1">
      <c r="A236" s="109"/>
      <c r="B236" s="110">
        <v>51308</v>
      </c>
      <c r="C236" s="116" t="s">
        <v>423</v>
      </c>
      <c r="D236" s="141">
        <v>1</v>
      </c>
      <c r="E236" s="112">
        <v>101</v>
      </c>
      <c r="F236" s="153"/>
      <c r="G236" s="112"/>
      <c r="H236" s="141"/>
      <c r="I236" s="112"/>
      <c r="J236" s="141"/>
      <c r="K236" s="112"/>
      <c r="L236" s="141"/>
      <c r="M236" s="112"/>
      <c r="N236" s="141"/>
      <c r="O236" s="112"/>
      <c r="P236" s="141"/>
      <c r="Q236" s="138">
        <f t="shared" si="3"/>
        <v>0</v>
      </c>
    </row>
    <row r="237" spans="1:17" s="94" customFormat="1" ht="25.5" customHeight="1">
      <c r="A237" s="109"/>
      <c r="B237" s="110">
        <v>51309</v>
      </c>
      <c r="C237" s="116" t="s">
        <v>422</v>
      </c>
      <c r="D237" s="141">
        <v>1</v>
      </c>
      <c r="E237" s="112">
        <v>101</v>
      </c>
      <c r="F237" s="153"/>
      <c r="G237" s="112"/>
      <c r="H237" s="141"/>
      <c r="I237" s="112"/>
      <c r="J237" s="141"/>
      <c r="K237" s="112"/>
      <c r="L237" s="141"/>
      <c r="M237" s="112"/>
      <c r="N237" s="141"/>
      <c r="O237" s="112"/>
      <c r="P237" s="141"/>
      <c r="Q237" s="138">
        <f t="shared" si="3"/>
        <v>0</v>
      </c>
    </row>
    <row r="238" spans="1:17" s="94" customFormat="1" ht="25.5" customHeight="1">
      <c r="A238" s="105"/>
      <c r="B238" s="106">
        <v>51400</v>
      </c>
      <c r="C238" s="132" t="s">
        <v>421</v>
      </c>
      <c r="D238" s="140"/>
      <c r="E238" s="108"/>
      <c r="F238" s="140">
        <f>SUM(F239:F240)</f>
        <v>0</v>
      </c>
      <c r="G238" s="108"/>
      <c r="H238" s="140">
        <f>SUM(H239:H240)</f>
        <v>0</v>
      </c>
      <c r="I238" s="108"/>
      <c r="J238" s="140">
        <f>SUM(J239:J240)</f>
        <v>0</v>
      </c>
      <c r="K238" s="108"/>
      <c r="L238" s="140">
        <f>SUM(L239:L240)</f>
        <v>0</v>
      </c>
      <c r="M238" s="108"/>
      <c r="N238" s="140">
        <f>SUM(N239:N240)</f>
        <v>0</v>
      </c>
      <c r="O238" s="108"/>
      <c r="P238" s="140">
        <f>SUM(P239:P240)</f>
        <v>0</v>
      </c>
      <c r="Q238" s="148">
        <f t="shared" si="3"/>
        <v>0</v>
      </c>
    </row>
    <row r="239" spans="1:17" s="94" customFormat="1" ht="25.5" customHeight="1">
      <c r="A239" s="109"/>
      <c r="B239" s="110">
        <v>51401</v>
      </c>
      <c r="C239" s="116" t="s">
        <v>420</v>
      </c>
      <c r="D239" s="141">
        <v>1</v>
      </c>
      <c r="E239" s="112">
        <v>101</v>
      </c>
      <c r="F239" s="153">
        <v>0</v>
      </c>
      <c r="G239" s="112"/>
      <c r="H239" s="141"/>
      <c r="I239" s="112"/>
      <c r="J239" s="141"/>
      <c r="K239" s="112"/>
      <c r="L239" s="141"/>
      <c r="M239" s="112"/>
      <c r="N239" s="141"/>
      <c r="O239" s="112"/>
      <c r="P239" s="141"/>
      <c r="Q239" s="138">
        <f t="shared" si="3"/>
        <v>0</v>
      </c>
    </row>
    <row r="240" spans="1:17" s="94" customFormat="1" ht="25.5" customHeight="1">
      <c r="A240" s="109"/>
      <c r="B240" s="110">
        <v>51402</v>
      </c>
      <c r="C240" s="116" t="s">
        <v>419</v>
      </c>
      <c r="D240" s="141">
        <v>1</v>
      </c>
      <c r="E240" s="112">
        <v>101</v>
      </c>
      <c r="F240" s="153">
        <v>0</v>
      </c>
      <c r="G240" s="112"/>
      <c r="H240" s="141"/>
      <c r="I240" s="112"/>
      <c r="J240" s="141"/>
      <c r="K240" s="112"/>
      <c r="L240" s="141"/>
      <c r="M240" s="112"/>
      <c r="N240" s="141"/>
      <c r="O240" s="112"/>
      <c r="P240" s="141"/>
      <c r="Q240" s="138">
        <f t="shared" si="3"/>
        <v>0</v>
      </c>
    </row>
    <row r="241" spans="1:17" s="94" customFormat="1" ht="25.5" customHeight="1">
      <c r="A241" s="105"/>
      <c r="B241" s="106">
        <v>51500</v>
      </c>
      <c r="C241" s="130" t="s">
        <v>418</v>
      </c>
      <c r="D241" s="140"/>
      <c r="E241" s="108"/>
      <c r="F241" s="140">
        <f>SUM(F242:F257)</f>
        <v>287339</v>
      </c>
      <c r="G241" s="108"/>
      <c r="H241" s="140">
        <f>SUM(H242:H257)</f>
        <v>0</v>
      </c>
      <c r="I241" s="108"/>
      <c r="J241" s="140">
        <f>SUM(J242:J257)</f>
        <v>0</v>
      </c>
      <c r="K241" s="108"/>
      <c r="L241" s="140">
        <f>SUM(L242:L257)</f>
        <v>0</v>
      </c>
      <c r="M241" s="108"/>
      <c r="N241" s="140">
        <f>SUM(N242:N257)</f>
        <v>0</v>
      </c>
      <c r="O241" s="108"/>
      <c r="P241" s="140">
        <f>SUM(P242:P257)</f>
        <v>0</v>
      </c>
      <c r="Q241" s="148">
        <f t="shared" si="3"/>
        <v>287339</v>
      </c>
    </row>
    <row r="242" spans="1:17" s="94" customFormat="1" ht="25.5" customHeight="1">
      <c r="A242" s="109"/>
      <c r="B242" s="110">
        <v>51501</v>
      </c>
      <c r="C242" s="116" t="s">
        <v>417</v>
      </c>
      <c r="D242" s="141">
        <v>1</v>
      </c>
      <c r="E242" s="112">
        <v>101</v>
      </c>
      <c r="F242" s="153">
        <v>287262</v>
      </c>
      <c r="G242" s="112"/>
      <c r="H242" s="141"/>
      <c r="I242" s="112"/>
      <c r="J242" s="141"/>
      <c r="K242" s="112"/>
      <c r="L242" s="141"/>
      <c r="M242" s="112"/>
      <c r="N242" s="141"/>
      <c r="O242" s="112"/>
      <c r="P242" s="141"/>
      <c r="Q242" s="138">
        <f t="shared" si="3"/>
        <v>287262</v>
      </c>
    </row>
    <row r="243" spans="1:17" s="94" customFormat="1" ht="25.5" customHeight="1">
      <c r="A243" s="109"/>
      <c r="B243" s="110">
        <v>51502</v>
      </c>
      <c r="C243" s="116" t="s">
        <v>416</v>
      </c>
      <c r="D243" s="141">
        <v>1</v>
      </c>
      <c r="E243" s="112">
        <v>101</v>
      </c>
      <c r="F243" s="153">
        <v>77</v>
      </c>
      <c r="G243" s="112"/>
      <c r="H243" s="141"/>
      <c r="I243" s="112"/>
      <c r="J243" s="141"/>
      <c r="K243" s="112"/>
      <c r="L243" s="141"/>
      <c r="M243" s="112"/>
      <c r="N243" s="141"/>
      <c r="O243" s="112"/>
      <c r="P243" s="141"/>
      <c r="Q243" s="138">
        <f t="shared" si="3"/>
        <v>77</v>
      </c>
    </row>
    <row r="244" spans="1:17" s="94" customFormat="1" ht="25.5" customHeight="1">
      <c r="A244" s="109"/>
      <c r="B244" s="110">
        <v>51503</v>
      </c>
      <c r="C244" s="116" t="s">
        <v>415</v>
      </c>
      <c r="D244" s="141">
        <v>1</v>
      </c>
      <c r="E244" s="112">
        <v>101</v>
      </c>
      <c r="F244" s="153"/>
      <c r="G244" s="112"/>
      <c r="H244" s="141"/>
      <c r="I244" s="112"/>
      <c r="J244" s="141"/>
      <c r="K244" s="112"/>
      <c r="L244" s="141"/>
      <c r="M244" s="112"/>
      <c r="N244" s="141"/>
      <c r="O244" s="112"/>
      <c r="P244" s="141"/>
      <c r="Q244" s="138">
        <f t="shared" si="3"/>
        <v>0</v>
      </c>
    </row>
    <row r="245" spans="1:17" s="94" customFormat="1" ht="25.5" customHeight="1">
      <c r="A245" s="109"/>
      <c r="B245" s="110">
        <v>51504</v>
      </c>
      <c r="C245" s="116" t="s">
        <v>414</v>
      </c>
      <c r="D245" s="141">
        <v>1</v>
      </c>
      <c r="E245" s="112">
        <v>101</v>
      </c>
      <c r="F245" s="153"/>
      <c r="G245" s="112"/>
      <c r="H245" s="141"/>
      <c r="I245" s="112"/>
      <c r="J245" s="141"/>
      <c r="K245" s="112"/>
      <c r="L245" s="141"/>
      <c r="M245" s="112"/>
      <c r="N245" s="141"/>
      <c r="O245" s="112"/>
      <c r="P245" s="141"/>
      <c r="Q245" s="138">
        <f t="shared" si="3"/>
        <v>0</v>
      </c>
    </row>
    <row r="246" spans="1:17" s="94" customFormat="1" ht="25.5" customHeight="1">
      <c r="A246" s="109"/>
      <c r="B246" s="110">
        <v>51505</v>
      </c>
      <c r="C246" s="116" t="s">
        <v>413</v>
      </c>
      <c r="D246" s="141">
        <v>1</v>
      </c>
      <c r="E246" s="112">
        <v>101</v>
      </c>
      <c r="F246" s="153"/>
      <c r="G246" s="112"/>
      <c r="H246" s="141"/>
      <c r="I246" s="112"/>
      <c r="J246" s="141"/>
      <c r="K246" s="112"/>
      <c r="L246" s="141"/>
      <c r="M246" s="112"/>
      <c r="N246" s="141"/>
      <c r="O246" s="112"/>
      <c r="P246" s="141"/>
      <c r="Q246" s="138">
        <f t="shared" si="3"/>
        <v>0</v>
      </c>
    </row>
    <row r="247" spans="1:17" s="94" customFormat="1" ht="25.5" customHeight="1">
      <c r="A247" s="109"/>
      <c r="B247" s="110">
        <v>51506</v>
      </c>
      <c r="C247" s="116" t="s">
        <v>412</v>
      </c>
      <c r="D247" s="141">
        <v>1</v>
      </c>
      <c r="E247" s="112">
        <v>101</v>
      </c>
      <c r="F247" s="153"/>
      <c r="G247" s="112"/>
      <c r="H247" s="141"/>
      <c r="I247" s="112"/>
      <c r="J247" s="141"/>
      <c r="K247" s="112"/>
      <c r="L247" s="141"/>
      <c r="M247" s="112"/>
      <c r="N247" s="141"/>
      <c r="O247" s="112"/>
      <c r="P247" s="141"/>
      <c r="Q247" s="138">
        <f t="shared" si="3"/>
        <v>0</v>
      </c>
    </row>
    <row r="248" spans="1:17" s="94" customFormat="1" ht="25.5" customHeight="1">
      <c r="A248" s="109"/>
      <c r="B248" s="110">
        <v>51507</v>
      </c>
      <c r="C248" s="116" t="s">
        <v>411</v>
      </c>
      <c r="D248" s="141">
        <v>1</v>
      </c>
      <c r="E248" s="112">
        <v>101</v>
      </c>
      <c r="F248" s="153"/>
      <c r="G248" s="112"/>
      <c r="H248" s="141"/>
      <c r="I248" s="112"/>
      <c r="J248" s="141"/>
      <c r="K248" s="112"/>
      <c r="L248" s="141"/>
      <c r="M248" s="112"/>
      <c r="N248" s="141"/>
      <c r="O248" s="112"/>
      <c r="P248" s="141"/>
      <c r="Q248" s="138">
        <f t="shared" si="3"/>
        <v>0</v>
      </c>
    </row>
    <row r="249" spans="1:17" s="94" customFormat="1" ht="25.5" customHeight="1">
      <c r="A249" s="109"/>
      <c r="B249" s="110">
        <v>51508</v>
      </c>
      <c r="C249" s="116" t="s">
        <v>410</v>
      </c>
      <c r="D249" s="141">
        <v>1</v>
      </c>
      <c r="E249" s="112">
        <v>101</v>
      </c>
      <c r="F249" s="153"/>
      <c r="G249" s="112"/>
      <c r="H249" s="141"/>
      <c r="I249" s="112"/>
      <c r="J249" s="141"/>
      <c r="K249" s="112"/>
      <c r="L249" s="141"/>
      <c r="M249" s="112"/>
      <c r="N249" s="141"/>
      <c r="O249" s="112"/>
      <c r="P249" s="141"/>
      <c r="Q249" s="138">
        <f t="shared" si="3"/>
        <v>0</v>
      </c>
    </row>
    <row r="250" spans="1:17" s="94" customFormat="1" ht="25.5" customHeight="1">
      <c r="A250" s="109"/>
      <c r="B250" s="110">
        <v>51509</v>
      </c>
      <c r="C250" s="116" t="s">
        <v>409</v>
      </c>
      <c r="D250" s="141">
        <v>1</v>
      </c>
      <c r="E250" s="112">
        <v>101</v>
      </c>
      <c r="F250" s="153"/>
      <c r="G250" s="112"/>
      <c r="H250" s="141"/>
      <c r="I250" s="112"/>
      <c r="J250" s="141"/>
      <c r="K250" s="112"/>
      <c r="L250" s="141"/>
      <c r="M250" s="112"/>
      <c r="N250" s="141"/>
      <c r="O250" s="112"/>
      <c r="P250" s="141"/>
      <c r="Q250" s="138">
        <f t="shared" si="3"/>
        <v>0</v>
      </c>
    </row>
    <row r="251" spans="1:17" s="94" customFormat="1" ht="25.5" customHeight="1">
      <c r="A251" s="109"/>
      <c r="B251" s="110">
        <v>51510</v>
      </c>
      <c r="C251" s="116" t="s">
        <v>408</v>
      </c>
      <c r="D251" s="141">
        <v>1</v>
      </c>
      <c r="E251" s="112">
        <v>101</v>
      </c>
      <c r="F251" s="153"/>
      <c r="G251" s="112"/>
      <c r="H251" s="141"/>
      <c r="I251" s="112"/>
      <c r="J251" s="141"/>
      <c r="K251" s="112"/>
      <c r="L251" s="141"/>
      <c r="M251" s="112"/>
      <c r="N251" s="141"/>
      <c r="O251" s="112"/>
      <c r="P251" s="141"/>
      <c r="Q251" s="138">
        <f t="shared" si="3"/>
        <v>0</v>
      </c>
    </row>
    <row r="252" spans="1:17" s="94" customFormat="1" ht="25.5" customHeight="1">
      <c r="A252" s="109"/>
      <c r="B252" s="110">
        <v>51511</v>
      </c>
      <c r="C252" s="116" t="s">
        <v>407</v>
      </c>
      <c r="D252" s="141">
        <v>1</v>
      </c>
      <c r="E252" s="112">
        <v>101</v>
      </c>
      <c r="F252" s="153"/>
      <c r="G252" s="112"/>
      <c r="H252" s="141"/>
      <c r="I252" s="112"/>
      <c r="J252" s="141"/>
      <c r="K252" s="112"/>
      <c r="L252" s="141"/>
      <c r="M252" s="112"/>
      <c r="N252" s="141"/>
      <c r="O252" s="112"/>
      <c r="P252" s="141"/>
      <c r="Q252" s="138">
        <f t="shared" si="3"/>
        <v>0</v>
      </c>
    </row>
    <row r="253" spans="1:17" s="94" customFormat="1" ht="25.5" customHeight="1">
      <c r="A253" s="109"/>
      <c r="B253" s="110">
        <v>51512</v>
      </c>
      <c r="C253" s="116" t="s">
        <v>406</v>
      </c>
      <c r="D253" s="141">
        <v>1</v>
      </c>
      <c r="E253" s="112">
        <v>101</v>
      </c>
      <c r="F253" s="153"/>
      <c r="G253" s="112"/>
      <c r="H253" s="141"/>
      <c r="I253" s="112"/>
      <c r="J253" s="141"/>
      <c r="K253" s="112"/>
      <c r="L253" s="141"/>
      <c r="M253" s="112"/>
      <c r="N253" s="141"/>
      <c r="O253" s="112"/>
      <c r="P253" s="141"/>
      <c r="Q253" s="138">
        <f t="shared" si="3"/>
        <v>0</v>
      </c>
    </row>
    <row r="254" spans="1:17" s="94" customFormat="1" ht="25.5" customHeight="1">
      <c r="A254" s="109"/>
      <c r="B254" s="110">
        <v>51513</v>
      </c>
      <c r="C254" s="116" t="s">
        <v>405</v>
      </c>
      <c r="D254" s="141">
        <v>1</v>
      </c>
      <c r="E254" s="112">
        <v>101</v>
      </c>
      <c r="F254" s="153"/>
      <c r="G254" s="112"/>
      <c r="H254" s="141"/>
      <c r="I254" s="112"/>
      <c r="J254" s="141"/>
      <c r="K254" s="112"/>
      <c r="L254" s="141"/>
      <c r="M254" s="112"/>
      <c r="N254" s="141"/>
      <c r="O254" s="112"/>
      <c r="P254" s="141"/>
      <c r="Q254" s="138">
        <f t="shared" si="3"/>
        <v>0</v>
      </c>
    </row>
    <row r="255" spans="1:17" s="94" customFormat="1" ht="25.5" customHeight="1">
      <c r="A255" s="109"/>
      <c r="B255" s="110">
        <v>51514</v>
      </c>
      <c r="C255" s="116" t="s">
        <v>404</v>
      </c>
      <c r="D255" s="141">
        <v>1</v>
      </c>
      <c r="E255" s="112">
        <v>101</v>
      </c>
      <c r="F255" s="153"/>
      <c r="G255" s="112"/>
      <c r="H255" s="141"/>
      <c r="I255" s="112"/>
      <c r="J255" s="141"/>
      <c r="K255" s="112"/>
      <c r="L255" s="141"/>
      <c r="M255" s="112"/>
      <c r="N255" s="141"/>
      <c r="O255" s="112"/>
      <c r="P255" s="141"/>
      <c r="Q255" s="138">
        <f t="shared" si="3"/>
        <v>0</v>
      </c>
    </row>
    <row r="256" spans="1:17" s="94" customFormat="1" ht="25.5" customHeight="1">
      <c r="A256" s="109"/>
      <c r="B256" s="110">
        <v>51515</v>
      </c>
      <c r="C256" s="116" t="s">
        <v>403</v>
      </c>
      <c r="D256" s="141">
        <v>1</v>
      </c>
      <c r="E256" s="112">
        <v>101</v>
      </c>
      <c r="F256" s="153"/>
      <c r="G256" s="112"/>
      <c r="H256" s="141"/>
      <c r="I256" s="112"/>
      <c r="J256" s="141"/>
      <c r="K256" s="112"/>
      <c r="L256" s="141"/>
      <c r="M256" s="112"/>
      <c r="N256" s="141"/>
      <c r="O256" s="112"/>
      <c r="P256" s="141"/>
      <c r="Q256" s="138">
        <f t="shared" si="3"/>
        <v>0</v>
      </c>
    </row>
    <row r="257" spans="1:17" s="94" customFormat="1" ht="25.5" customHeight="1">
      <c r="A257" s="109"/>
      <c r="B257" s="110">
        <v>51516</v>
      </c>
      <c r="C257" s="116" t="s">
        <v>402</v>
      </c>
      <c r="D257" s="141">
        <v>1</v>
      </c>
      <c r="E257" s="112">
        <v>101</v>
      </c>
      <c r="F257" s="153"/>
      <c r="G257" s="112"/>
      <c r="H257" s="141"/>
      <c r="I257" s="112"/>
      <c r="J257" s="141"/>
      <c r="K257" s="112"/>
      <c r="L257" s="141"/>
      <c r="M257" s="112"/>
      <c r="N257" s="141"/>
      <c r="O257" s="112"/>
      <c r="P257" s="141"/>
      <c r="Q257" s="138">
        <f t="shared" si="3"/>
        <v>0</v>
      </c>
    </row>
    <row r="258" spans="1:17" s="94" customFormat="1" ht="25.5" customHeight="1">
      <c r="A258" s="101">
        <v>52</v>
      </c>
      <c r="B258" s="119"/>
      <c r="C258" s="123" t="s">
        <v>1170</v>
      </c>
      <c r="D258" s="139"/>
      <c r="E258" s="104"/>
      <c r="F258" s="139"/>
      <c r="G258" s="104"/>
      <c r="H258" s="139"/>
      <c r="I258" s="104"/>
      <c r="J258" s="139"/>
      <c r="K258" s="104"/>
      <c r="L258" s="139"/>
      <c r="M258" s="104"/>
      <c r="N258" s="139"/>
      <c r="O258" s="104"/>
      <c r="P258" s="139"/>
      <c r="Q258" s="148">
        <f t="shared" si="3"/>
        <v>0</v>
      </c>
    </row>
    <row r="259" spans="1:17" s="94" customFormat="1" ht="25.5" customHeight="1">
      <c r="A259" s="101">
        <v>59</v>
      </c>
      <c r="B259" s="119"/>
      <c r="C259" s="123" t="s">
        <v>1253</v>
      </c>
      <c r="D259" s="139"/>
      <c r="E259" s="104"/>
      <c r="F259" s="139"/>
      <c r="G259" s="104"/>
      <c r="H259" s="139"/>
      <c r="I259" s="104"/>
      <c r="J259" s="139"/>
      <c r="K259" s="104"/>
      <c r="L259" s="139"/>
      <c r="M259" s="104"/>
      <c r="N259" s="139"/>
      <c r="O259" s="104"/>
      <c r="P259" s="139"/>
      <c r="Q259" s="148">
        <f t="shared" si="3"/>
        <v>0</v>
      </c>
    </row>
    <row r="260" spans="1:17" s="94" customFormat="1" ht="25.5" customHeight="1">
      <c r="A260" s="97">
        <v>6</v>
      </c>
      <c r="B260" s="125"/>
      <c r="C260" s="126" t="s">
        <v>1171</v>
      </c>
      <c r="D260" s="138"/>
      <c r="E260" s="100"/>
      <c r="F260" s="138">
        <f>F261+F288+F289</f>
        <v>7669246</v>
      </c>
      <c r="G260" s="100"/>
      <c r="H260" s="138">
        <f>H261+H288+H289</f>
        <v>0</v>
      </c>
      <c r="I260" s="100"/>
      <c r="J260" s="138">
        <f>J261+J288+J289</f>
        <v>2704311</v>
      </c>
      <c r="K260" s="100"/>
      <c r="L260" s="138">
        <f>L261+L288+L289</f>
        <v>3466530</v>
      </c>
      <c r="M260" s="100"/>
      <c r="N260" s="138">
        <f>N261+N288+N289</f>
        <v>0</v>
      </c>
      <c r="O260" s="100"/>
      <c r="P260" s="138">
        <f>P261+P288+P289</f>
        <v>0</v>
      </c>
      <c r="Q260" s="148">
        <f t="shared" si="3"/>
        <v>13840087</v>
      </c>
    </row>
    <row r="261" spans="1:17" s="94" customFormat="1" ht="25.5" customHeight="1">
      <c r="A261" s="101">
        <v>61</v>
      </c>
      <c r="B261" s="119"/>
      <c r="C261" s="123" t="s">
        <v>401</v>
      </c>
      <c r="D261" s="139"/>
      <c r="E261" s="104"/>
      <c r="F261" s="139">
        <f>F262+F273+F276+F280+F284+F286</f>
        <v>7669246</v>
      </c>
      <c r="G261" s="104"/>
      <c r="H261" s="139">
        <f>H262+H273+H276+H280+H284+H286</f>
        <v>0</v>
      </c>
      <c r="I261" s="104"/>
      <c r="J261" s="139">
        <f>J262+J273+J276+J280+J284+J286</f>
        <v>2704311</v>
      </c>
      <c r="K261" s="104"/>
      <c r="L261" s="139">
        <f>L262+L273+L276+L280+L284+L286</f>
        <v>3466530</v>
      </c>
      <c r="M261" s="104"/>
      <c r="N261" s="139">
        <f>N262+N273+N276+N280+N284+N286</f>
        <v>0</v>
      </c>
      <c r="O261" s="104"/>
      <c r="P261" s="139">
        <f>P262+P273+P276+P280+P284+P286</f>
        <v>0</v>
      </c>
      <c r="Q261" s="148">
        <f t="shared" ref="Q261:Q326" si="4">SUM(F261+H261+J261+L261+N261+P261)</f>
        <v>13840087</v>
      </c>
    </row>
    <row r="262" spans="1:17" s="94" customFormat="1" ht="25.5" customHeight="1">
      <c r="A262" s="105"/>
      <c r="B262" s="106">
        <v>61100</v>
      </c>
      <c r="C262" s="132" t="s">
        <v>505</v>
      </c>
      <c r="D262" s="140"/>
      <c r="E262" s="108"/>
      <c r="F262" s="140">
        <f>SUM(F263:F272)</f>
        <v>70306</v>
      </c>
      <c r="G262" s="108"/>
      <c r="H262" s="140">
        <f>SUM(H263:H272)</f>
        <v>0</v>
      </c>
      <c r="I262" s="108"/>
      <c r="J262" s="140">
        <f>SUM(J263:J272)</f>
        <v>0</v>
      </c>
      <c r="K262" s="108"/>
      <c r="L262" s="140">
        <f>SUM(L263:L272)</f>
        <v>0</v>
      </c>
      <c r="M262" s="108"/>
      <c r="N262" s="140">
        <f>SUM(N263:N272)</f>
        <v>0</v>
      </c>
      <c r="O262" s="108"/>
      <c r="P262" s="140">
        <f>SUM(P263:P272)</f>
        <v>0</v>
      </c>
      <c r="Q262" s="148">
        <f t="shared" si="4"/>
        <v>70306</v>
      </c>
    </row>
    <row r="263" spans="1:17" s="94" customFormat="1" ht="25.5" customHeight="1">
      <c r="A263" s="109"/>
      <c r="B263" s="110">
        <v>61101</v>
      </c>
      <c r="C263" s="116" t="s">
        <v>1405</v>
      </c>
      <c r="D263" s="141">
        <v>1</v>
      </c>
      <c r="E263" s="112">
        <v>101</v>
      </c>
      <c r="F263" s="153">
        <v>2348</v>
      </c>
      <c r="G263" s="112"/>
      <c r="H263" s="141"/>
      <c r="I263" s="112"/>
      <c r="J263" s="141"/>
      <c r="K263" s="112"/>
      <c r="L263" s="141"/>
      <c r="M263" s="112"/>
      <c r="N263" s="141"/>
      <c r="O263" s="112"/>
      <c r="P263" s="141"/>
      <c r="Q263" s="138">
        <f t="shared" si="4"/>
        <v>2348</v>
      </c>
    </row>
    <row r="264" spans="1:17" s="94" customFormat="1" ht="25.5" customHeight="1">
      <c r="A264" s="109"/>
      <c r="B264" s="110">
        <v>61102</v>
      </c>
      <c r="C264" s="116" t="s">
        <v>400</v>
      </c>
      <c r="D264" s="141">
        <v>1</v>
      </c>
      <c r="E264" s="112">
        <v>101</v>
      </c>
      <c r="F264" s="153">
        <v>11626</v>
      </c>
      <c r="G264" s="112"/>
      <c r="H264" s="141"/>
      <c r="I264" s="112"/>
      <c r="J264" s="141"/>
      <c r="K264" s="112"/>
      <c r="L264" s="141"/>
      <c r="M264" s="112"/>
      <c r="N264" s="141"/>
      <c r="O264" s="112"/>
      <c r="P264" s="141"/>
      <c r="Q264" s="138">
        <f t="shared" si="4"/>
        <v>11626</v>
      </c>
    </row>
    <row r="265" spans="1:17" s="94" customFormat="1" ht="25.5" customHeight="1">
      <c r="A265" s="109"/>
      <c r="B265" s="110">
        <v>61103</v>
      </c>
      <c r="C265" s="116" t="s">
        <v>399</v>
      </c>
      <c r="D265" s="141">
        <v>1</v>
      </c>
      <c r="E265" s="112">
        <v>101</v>
      </c>
      <c r="F265" s="153">
        <v>0</v>
      </c>
      <c r="G265" s="112"/>
      <c r="H265" s="141"/>
      <c r="I265" s="112"/>
      <c r="J265" s="141"/>
      <c r="K265" s="112"/>
      <c r="L265" s="141"/>
      <c r="M265" s="112"/>
      <c r="N265" s="141"/>
      <c r="O265" s="112"/>
      <c r="P265" s="141"/>
      <c r="Q265" s="138">
        <f t="shared" si="4"/>
        <v>0</v>
      </c>
    </row>
    <row r="266" spans="1:17" s="94" customFormat="1" ht="25.5" customHeight="1">
      <c r="A266" s="109"/>
      <c r="B266" s="110">
        <v>61104</v>
      </c>
      <c r="C266" s="116" t="s">
        <v>1406</v>
      </c>
      <c r="D266" s="141">
        <v>1</v>
      </c>
      <c r="E266" s="112">
        <v>101</v>
      </c>
      <c r="F266" s="153">
        <v>0</v>
      </c>
      <c r="G266" s="112"/>
      <c r="H266" s="141"/>
      <c r="I266" s="112"/>
      <c r="J266" s="141"/>
      <c r="K266" s="112"/>
      <c r="L266" s="141"/>
      <c r="M266" s="112"/>
      <c r="N266" s="141"/>
      <c r="O266" s="112"/>
      <c r="P266" s="141"/>
      <c r="Q266" s="138">
        <f t="shared" si="4"/>
        <v>0</v>
      </c>
    </row>
    <row r="267" spans="1:17" s="94" customFormat="1" ht="25.5" customHeight="1">
      <c r="A267" s="109"/>
      <c r="B267" s="110">
        <v>61105</v>
      </c>
      <c r="C267" s="116" t="s">
        <v>1407</v>
      </c>
      <c r="D267" s="141">
        <v>1</v>
      </c>
      <c r="E267" s="112">
        <v>101</v>
      </c>
      <c r="F267" s="153">
        <v>44176</v>
      </c>
      <c r="G267" s="112"/>
      <c r="H267" s="141"/>
      <c r="I267" s="112"/>
      <c r="J267" s="141"/>
      <c r="K267" s="112"/>
      <c r="L267" s="141"/>
      <c r="M267" s="112"/>
      <c r="N267" s="141"/>
      <c r="O267" s="112"/>
      <c r="P267" s="141"/>
      <c r="Q267" s="138">
        <f t="shared" si="4"/>
        <v>44176</v>
      </c>
    </row>
    <row r="268" spans="1:17" s="94" customFormat="1" ht="25.5" customHeight="1">
      <c r="A268" s="109"/>
      <c r="B268" s="110">
        <v>61106</v>
      </c>
      <c r="C268" s="116" t="s">
        <v>1408</v>
      </c>
      <c r="D268" s="141">
        <v>1</v>
      </c>
      <c r="E268" s="112">
        <v>101</v>
      </c>
      <c r="F268" s="153">
        <v>12156</v>
      </c>
      <c r="G268" s="112"/>
      <c r="H268" s="141"/>
      <c r="I268" s="112"/>
      <c r="J268" s="141"/>
      <c r="K268" s="112"/>
      <c r="L268" s="141"/>
      <c r="M268" s="112"/>
      <c r="N268" s="141"/>
      <c r="O268" s="112"/>
      <c r="P268" s="141"/>
      <c r="Q268" s="138">
        <f t="shared" si="4"/>
        <v>12156</v>
      </c>
    </row>
    <row r="269" spans="1:17" s="94" customFormat="1" ht="25.5" customHeight="1">
      <c r="A269" s="109"/>
      <c r="B269" s="110">
        <v>61107</v>
      </c>
      <c r="C269" s="116" t="s">
        <v>398</v>
      </c>
      <c r="D269" s="141">
        <v>1</v>
      </c>
      <c r="E269" s="112">
        <v>101</v>
      </c>
      <c r="F269" s="153">
        <v>0</v>
      </c>
      <c r="G269" s="112"/>
      <c r="H269" s="141"/>
      <c r="I269" s="112"/>
      <c r="J269" s="141"/>
      <c r="K269" s="112"/>
      <c r="L269" s="141"/>
      <c r="M269" s="112"/>
      <c r="N269" s="141"/>
      <c r="O269" s="112"/>
      <c r="P269" s="141"/>
      <c r="Q269" s="138">
        <f t="shared" si="4"/>
        <v>0</v>
      </c>
    </row>
    <row r="270" spans="1:17" s="94" customFormat="1" ht="25.5" customHeight="1">
      <c r="A270" s="109"/>
      <c r="B270" s="110">
        <v>61108</v>
      </c>
      <c r="C270" s="116" t="s">
        <v>1409</v>
      </c>
      <c r="D270" s="141">
        <v>1</v>
      </c>
      <c r="E270" s="112">
        <v>101</v>
      </c>
      <c r="F270" s="153">
        <v>0</v>
      </c>
      <c r="G270" s="112"/>
      <c r="H270" s="141"/>
      <c r="I270" s="112"/>
      <c r="J270" s="141"/>
      <c r="K270" s="112"/>
      <c r="L270" s="141"/>
      <c r="M270" s="112"/>
      <c r="N270" s="141"/>
      <c r="O270" s="112"/>
      <c r="P270" s="141"/>
      <c r="Q270" s="138">
        <f t="shared" si="4"/>
        <v>0</v>
      </c>
    </row>
    <row r="271" spans="1:17" s="94" customFormat="1" ht="25.5" customHeight="1">
      <c r="A271" s="109"/>
      <c r="B271" s="110">
        <v>61109</v>
      </c>
      <c r="C271" s="116" t="s">
        <v>397</v>
      </c>
      <c r="D271" s="141">
        <v>1</v>
      </c>
      <c r="E271" s="112">
        <v>101</v>
      </c>
      <c r="F271" s="153">
        <v>0</v>
      </c>
      <c r="G271" s="112"/>
      <c r="H271" s="141"/>
      <c r="I271" s="112"/>
      <c r="J271" s="141"/>
      <c r="K271" s="112"/>
      <c r="L271" s="141"/>
      <c r="M271" s="112"/>
      <c r="N271" s="141"/>
      <c r="O271" s="112"/>
      <c r="P271" s="141"/>
      <c r="Q271" s="138">
        <f t="shared" si="4"/>
        <v>0</v>
      </c>
    </row>
    <row r="272" spans="1:17" s="94" customFormat="1" ht="25.5" customHeight="1">
      <c r="A272" s="109"/>
      <c r="B272" s="110">
        <v>61110</v>
      </c>
      <c r="C272" s="116" t="s">
        <v>396</v>
      </c>
      <c r="D272" s="141">
        <v>1</v>
      </c>
      <c r="E272" s="112">
        <v>101</v>
      </c>
      <c r="F272" s="153">
        <v>0</v>
      </c>
      <c r="G272" s="112"/>
      <c r="H272" s="141"/>
      <c r="I272" s="112"/>
      <c r="J272" s="141"/>
      <c r="K272" s="112"/>
      <c r="L272" s="141"/>
      <c r="M272" s="112"/>
      <c r="N272" s="141"/>
      <c r="O272" s="112"/>
      <c r="P272" s="141"/>
      <c r="Q272" s="138">
        <f t="shared" si="4"/>
        <v>0</v>
      </c>
    </row>
    <row r="273" spans="1:20" s="94" customFormat="1" ht="25.5" customHeight="1">
      <c r="A273" s="105"/>
      <c r="B273" s="106">
        <v>61200</v>
      </c>
      <c r="C273" s="132" t="s">
        <v>24</v>
      </c>
      <c r="D273" s="140"/>
      <c r="E273" s="108"/>
      <c r="F273" s="140">
        <f>SUM(F274:F275)</f>
        <v>0</v>
      </c>
      <c r="G273" s="108"/>
      <c r="H273" s="140">
        <f>SUM(H274:H275)</f>
        <v>0</v>
      </c>
      <c r="I273" s="108"/>
      <c r="J273" s="140">
        <f>SUM(J274:J275)</f>
        <v>0</v>
      </c>
      <c r="K273" s="108"/>
      <c r="L273" s="140">
        <f>SUM(L274:L275)</f>
        <v>0</v>
      </c>
      <c r="M273" s="108"/>
      <c r="N273" s="140">
        <f>SUM(N274:N275)</f>
        <v>0</v>
      </c>
      <c r="O273" s="108"/>
      <c r="P273" s="140">
        <f>SUM(P274:P275)</f>
        <v>0</v>
      </c>
      <c r="Q273" s="148">
        <f t="shared" si="4"/>
        <v>0</v>
      </c>
    </row>
    <row r="274" spans="1:20" s="94" customFormat="1" ht="25.5" customHeight="1">
      <c r="A274" s="109"/>
      <c r="B274" s="110">
        <v>61201</v>
      </c>
      <c r="C274" s="116" t="s">
        <v>395</v>
      </c>
      <c r="D274" s="141">
        <v>1</v>
      </c>
      <c r="E274" s="112">
        <v>199</v>
      </c>
      <c r="F274" s="153">
        <v>0</v>
      </c>
      <c r="G274" s="112"/>
      <c r="H274" s="141"/>
      <c r="I274" s="112"/>
      <c r="J274" s="141"/>
      <c r="K274" s="112"/>
      <c r="L274" s="141"/>
      <c r="M274" s="112"/>
      <c r="N274" s="141"/>
      <c r="O274" s="112"/>
      <c r="P274" s="141"/>
      <c r="Q274" s="138">
        <f t="shared" si="4"/>
        <v>0</v>
      </c>
    </row>
    <row r="275" spans="1:20" s="94" customFormat="1" ht="25.5" customHeight="1">
      <c r="A275" s="109"/>
      <c r="B275" s="110">
        <v>61202</v>
      </c>
      <c r="C275" s="116" t="s">
        <v>394</v>
      </c>
      <c r="D275" s="141">
        <v>1</v>
      </c>
      <c r="E275" s="112">
        <v>199</v>
      </c>
      <c r="F275" s="153">
        <v>0</v>
      </c>
      <c r="G275" s="112"/>
      <c r="H275" s="141"/>
      <c r="I275" s="112"/>
      <c r="J275" s="141"/>
      <c r="K275" s="112"/>
      <c r="L275" s="141"/>
      <c r="M275" s="112"/>
      <c r="N275" s="141"/>
      <c r="O275" s="112"/>
      <c r="P275" s="141"/>
      <c r="Q275" s="138">
        <f t="shared" si="4"/>
        <v>0</v>
      </c>
    </row>
    <row r="276" spans="1:20" s="94" customFormat="1" ht="25.5" customHeight="1">
      <c r="A276" s="105"/>
      <c r="B276" s="106">
        <v>61300</v>
      </c>
      <c r="C276" s="132" t="s">
        <v>1177</v>
      </c>
      <c r="D276" s="140"/>
      <c r="E276" s="108"/>
      <c r="F276" s="140">
        <f>SUM(F277:F279)</f>
        <v>85005</v>
      </c>
      <c r="G276" s="108"/>
      <c r="H276" s="140">
        <f>SUM(H277:H279)</f>
        <v>0</v>
      </c>
      <c r="I276" s="108"/>
      <c r="J276" s="140">
        <f>SUM(J277:J279)</f>
        <v>0</v>
      </c>
      <c r="K276" s="108"/>
      <c r="L276" s="140">
        <f>SUM(L277:L279)</f>
        <v>0</v>
      </c>
      <c r="M276" s="108"/>
      <c r="N276" s="140">
        <f>SUM(N277:N279)</f>
        <v>0</v>
      </c>
      <c r="O276" s="108"/>
      <c r="P276" s="140">
        <f>SUM(P277:P279)</f>
        <v>0</v>
      </c>
      <c r="Q276" s="148">
        <f t="shared" si="4"/>
        <v>85005</v>
      </c>
    </row>
    <row r="277" spans="1:20" s="94" customFormat="1" ht="25.5" customHeight="1">
      <c r="A277" s="109"/>
      <c r="B277" s="110">
        <v>61301</v>
      </c>
      <c r="C277" s="116" t="s">
        <v>393</v>
      </c>
      <c r="D277" s="141">
        <v>1</v>
      </c>
      <c r="E277" s="112">
        <v>199</v>
      </c>
      <c r="F277" s="153">
        <v>0</v>
      </c>
      <c r="G277" s="112"/>
      <c r="H277" s="141"/>
      <c r="I277" s="112"/>
      <c r="J277" s="141"/>
      <c r="K277" s="112"/>
      <c r="L277" s="141"/>
      <c r="M277" s="112"/>
      <c r="N277" s="141"/>
      <c r="O277" s="112"/>
      <c r="P277" s="141"/>
      <c r="Q277" s="138">
        <f t="shared" si="4"/>
        <v>0</v>
      </c>
    </row>
    <row r="278" spans="1:20" s="94" customFormat="1" ht="25.5" customHeight="1">
      <c r="A278" s="109"/>
      <c r="B278" s="110">
        <v>61302</v>
      </c>
      <c r="C278" s="116" t="s">
        <v>392</v>
      </c>
      <c r="D278" s="141">
        <v>1</v>
      </c>
      <c r="E278" s="112">
        <v>199</v>
      </c>
      <c r="F278" s="153">
        <v>0</v>
      </c>
      <c r="G278" s="112"/>
      <c r="H278" s="141"/>
      <c r="I278" s="112"/>
      <c r="J278" s="141"/>
      <c r="K278" s="112"/>
      <c r="L278" s="141"/>
      <c r="M278" s="112"/>
      <c r="N278" s="141"/>
      <c r="O278" s="112"/>
      <c r="P278" s="141"/>
      <c r="Q278" s="138">
        <f t="shared" si="4"/>
        <v>0</v>
      </c>
    </row>
    <row r="279" spans="1:20" s="94" customFormat="1" ht="25.5" customHeight="1">
      <c r="A279" s="109"/>
      <c r="B279" s="110">
        <v>61303</v>
      </c>
      <c r="C279" s="116" t="s">
        <v>391</v>
      </c>
      <c r="D279" s="141">
        <v>1</v>
      </c>
      <c r="E279" s="112">
        <v>199</v>
      </c>
      <c r="F279" s="153">
        <v>85005</v>
      </c>
      <c r="G279" s="112"/>
      <c r="H279" s="141"/>
      <c r="I279" s="112"/>
      <c r="J279" s="141"/>
      <c r="K279" s="112"/>
      <c r="L279" s="141"/>
      <c r="M279" s="112"/>
      <c r="N279" s="141"/>
      <c r="O279" s="112"/>
      <c r="P279" s="141"/>
      <c r="Q279" s="138">
        <f t="shared" si="4"/>
        <v>85005</v>
      </c>
    </row>
    <row r="280" spans="1:20" s="94" customFormat="1" ht="25.5" customHeight="1">
      <c r="A280" s="105"/>
      <c r="B280" s="106">
        <v>61400</v>
      </c>
      <c r="C280" s="130" t="s">
        <v>390</v>
      </c>
      <c r="D280" s="140"/>
      <c r="E280" s="108"/>
      <c r="F280" s="140">
        <f>SUM(F281:F283)</f>
        <v>7469534</v>
      </c>
      <c r="G280" s="108"/>
      <c r="H280" s="140">
        <f>SUM(H281:H283)</f>
        <v>0</v>
      </c>
      <c r="I280" s="108"/>
      <c r="J280" s="140">
        <f>SUM(J281:J283)</f>
        <v>2704311</v>
      </c>
      <c r="K280" s="108"/>
      <c r="L280" s="140">
        <f>SUM(L281:L283)</f>
        <v>3466530</v>
      </c>
      <c r="M280" s="108"/>
      <c r="N280" s="140">
        <f>SUM(N281:N283)</f>
        <v>0</v>
      </c>
      <c r="O280" s="108"/>
      <c r="P280" s="140">
        <f>SUM(P281:P283)</f>
        <v>0</v>
      </c>
      <c r="Q280" s="148">
        <f t="shared" si="4"/>
        <v>13640375</v>
      </c>
    </row>
    <row r="281" spans="1:20" s="94" customFormat="1" ht="25.5" customHeight="1">
      <c r="A281" s="109"/>
      <c r="B281" s="110">
        <v>61401</v>
      </c>
      <c r="C281" s="116" t="s">
        <v>389</v>
      </c>
      <c r="D281" s="141">
        <v>2</v>
      </c>
      <c r="E281" s="154"/>
      <c r="F281" s="153">
        <v>0</v>
      </c>
      <c r="G281" s="158"/>
      <c r="H281" s="159"/>
      <c r="I281" s="154">
        <v>399</v>
      </c>
      <c r="J281" s="153">
        <f>2704311</f>
        <v>2704311</v>
      </c>
      <c r="K281" s="112"/>
      <c r="L281" s="141"/>
      <c r="M281" s="112"/>
      <c r="N281" s="141"/>
      <c r="O281" s="154"/>
      <c r="P281" s="153"/>
      <c r="Q281" s="138">
        <f t="shared" si="4"/>
        <v>2704311</v>
      </c>
      <c r="T281" s="156">
        <v>104</v>
      </c>
    </row>
    <row r="282" spans="1:20" s="94" customFormat="1" ht="25.5" customHeight="1">
      <c r="A282" s="109"/>
      <c r="B282" s="110">
        <v>61402</v>
      </c>
      <c r="C282" s="116" t="s">
        <v>388</v>
      </c>
      <c r="D282" s="141">
        <v>2</v>
      </c>
      <c r="E282" s="154">
        <v>105</v>
      </c>
      <c r="F282" s="153">
        <v>6463171</v>
      </c>
      <c r="G282" s="112"/>
      <c r="H282" s="141"/>
      <c r="I282" s="112"/>
      <c r="J282" s="141"/>
      <c r="K282" s="154">
        <v>406</v>
      </c>
      <c r="L282" s="153">
        <f>3466530</f>
        <v>3466530</v>
      </c>
      <c r="M282" s="112"/>
      <c r="N282" s="141"/>
      <c r="O282" s="154"/>
      <c r="P282" s="153"/>
      <c r="Q282" s="138">
        <f t="shared" si="4"/>
        <v>9929701</v>
      </c>
      <c r="T282" s="156">
        <v>105</v>
      </c>
    </row>
    <row r="283" spans="1:20" s="94" customFormat="1" ht="25.5" customHeight="1">
      <c r="A283" s="109"/>
      <c r="B283" s="110">
        <v>61403</v>
      </c>
      <c r="C283" s="116" t="s">
        <v>387</v>
      </c>
      <c r="D283" s="141">
        <v>2</v>
      </c>
      <c r="E283" s="154">
        <v>106</v>
      </c>
      <c r="F283" s="153">
        <f>1006363</f>
        <v>1006363</v>
      </c>
      <c r="G283" s="112"/>
      <c r="H283" s="141"/>
      <c r="I283" s="112"/>
      <c r="J283" s="141"/>
      <c r="K283" s="112"/>
      <c r="L283" s="141"/>
      <c r="M283" s="112"/>
      <c r="N283" s="141"/>
      <c r="O283" s="154"/>
      <c r="P283" s="153"/>
      <c r="Q283" s="138">
        <f t="shared" si="4"/>
        <v>1006363</v>
      </c>
      <c r="T283" s="156">
        <v>106</v>
      </c>
    </row>
    <row r="284" spans="1:20" s="95" customFormat="1" ht="25.5" customHeight="1">
      <c r="A284" s="133"/>
      <c r="B284" s="134">
        <v>61500</v>
      </c>
      <c r="C284" s="132" t="s">
        <v>1175</v>
      </c>
      <c r="D284" s="143"/>
      <c r="E284" s="135"/>
      <c r="F284" s="143">
        <f>SUM(F285)</f>
        <v>0</v>
      </c>
      <c r="G284" s="135"/>
      <c r="H284" s="143">
        <f>SUM(H285)</f>
        <v>0</v>
      </c>
      <c r="I284" s="135"/>
      <c r="J284" s="143">
        <f>SUM(J285)</f>
        <v>0</v>
      </c>
      <c r="K284" s="135"/>
      <c r="L284" s="143">
        <f>SUM(L285)</f>
        <v>0</v>
      </c>
      <c r="M284" s="135"/>
      <c r="N284" s="143">
        <f>SUM(N285)</f>
        <v>0</v>
      </c>
      <c r="O284" s="135"/>
      <c r="P284" s="143">
        <f>SUM(P285)</f>
        <v>0</v>
      </c>
      <c r="Q284" s="148">
        <f t="shared" si="4"/>
        <v>0</v>
      </c>
      <c r="T284" s="155"/>
    </row>
    <row r="285" spans="1:20" s="95" customFormat="1" ht="25.5" customHeight="1">
      <c r="A285" s="113"/>
      <c r="B285" s="117">
        <v>61501</v>
      </c>
      <c r="C285" s="116" t="s">
        <v>1175</v>
      </c>
      <c r="D285" s="161">
        <v>3</v>
      </c>
      <c r="E285" s="112"/>
      <c r="F285" s="161"/>
      <c r="G285" s="160"/>
      <c r="H285" s="161"/>
      <c r="I285" s="160"/>
      <c r="J285" s="161"/>
      <c r="K285" s="160"/>
      <c r="L285" s="161"/>
      <c r="M285" s="160"/>
      <c r="N285" s="161"/>
      <c r="O285" s="160">
        <v>999</v>
      </c>
      <c r="P285" s="153"/>
      <c r="Q285" s="138">
        <f t="shared" si="4"/>
        <v>0</v>
      </c>
      <c r="T285" s="155">
        <v>301</v>
      </c>
    </row>
    <row r="286" spans="1:20" s="94" customFormat="1" ht="25.5" customHeight="1">
      <c r="A286" s="105"/>
      <c r="B286" s="106">
        <v>61600</v>
      </c>
      <c r="C286" s="130" t="s">
        <v>373</v>
      </c>
      <c r="D286" s="140"/>
      <c r="E286" s="108"/>
      <c r="F286" s="140">
        <f>SUM(F287)</f>
        <v>44401</v>
      </c>
      <c r="G286" s="108"/>
      <c r="H286" s="140">
        <f>SUM(H287)</f>
        <v>0</v>
      </c>
      <c r="I286" s="108"/>
      <c r="J286" s="140">
        <f>SUM(J287)</f>
        <v>0</v>
      </c>
      <c r="K286" s="108"/>
      <c r="L286" s="140">
        <f>SUM(L287)</f>
        <v>0</v>
      </c>
      <c r="M286" s="108"/>
      <c r="N286" s="140">
        <f>SUM(N287)</f>
        <v>0</v>
      </c>
      <c r="O286" s="108"/>
      <c r="P286" s="140">
        <f>SUM(P287)</f>
        <v>0</v>
      </c>
      <c r="Q286" s="148">
        <f t="shared" si="4"/>
        <v>44401</v>
      </c>
      <c r="T286" s="156">
        <v>302</v>
      </c>
    </row>
    <row r="287" spans="1:20" s="94" customFormat="1" ht="25.5" customHeight="1">
      <c r="A287" s="109"/>
      <c r="B287" s="110">
        <v>61601</v>
      </c>
      <c r="C287" s="116" t="s">
        <v>372</v>
      </c>
      <c r="D287" s="141">
        <v>1</v>
      </c>
      <c r="E287" s="154">
        <v>101</v>
      </c>
      <c r="F287" s="153">
        <v>44401</v>
      </c>
      <c r="G287" s="112"/>
      <c r="H287" s="141"/>
      <c r="I287" s="112"/>
      <c r="J287" s="141"/>
      <c r="K287" s="112"/>
      <c r="L287" s="141"/>
      <c r="M287" s="112"/>
      <c r="N287" s="141"/>
      <c r="O287" s="112">
        <v>999</v>
      </c>
      <c r="P287" s="153"/>
      <c r="Q287" s="138">
        <f t="shared" si="4"/>
        <v>44401</v>
      </c>
      <c r="T287" s="156">
        <v>303</v>
      </c>
    </row>
    <row r="288" spans="1:20" s="94" customFormat="1" ht="25.5" customHeight="1">
      <c r="A288" s="101">
        <v>62</v>
      </c>
      <c r="B288" s="119"/>
      <c r="C288" s="123" t="s">
        <v>1174</v>
      </c>
      <c r="D288" s="139"/>
      <c r="E288" s="104"/>
      <c r="F288" s="139"/>
      <c r="G288" s="104"/>
      <c r="H288" s="139"/>
      <c r="I288" s="104"/>
      <c r="J288" s="139"/>
      <c r="K288" s="104"/>
      <c r="L288" s="139"/>
      <c r="M288" s="104"/>
      <c r="N288" s="139"/>
      <c r="O288" s="104"/>
      <c r="P288" s="139"/>
      <c r="Q288" s="148">
        <f t="shared" si="4"/>
        <v>0</v>
      </c>
      <c r="T288" s="156">
        <v>304</v>
      </c>
    </row>
    <row r="289" spans="1:20" s="94" customFormat="1" ht="25.5" customHeight="1">
      <c r="A289" s="101">
        <v>69</v>
      </c>
      <c r="B289" s="119"/>
      <c r="C289" s="123" t="s">
        <v>1254</v>
      </c>
      <c r="D289" s="139"/>
      <c r="E289" s="104"/>
      <c r="F289" s="139"/>
      <c r="G289" s="104"/>
      <c r="H289" s="139"/>
      <c r="I289" s="104"/>
      <c r="J289" s="139"/>
      <c r="K289" s="104"/>
      <c r="L289" s="139"/>
      <c r="M289" s="104"/>
      <c r="N289" s="139"/>
      <c r="O289" s="104"/>
      <c r="P289" s="139"/>
      <c r="Q289" s="148">
        <f t="shared" si="4"/>
        <v>0</v>
      </c>
      <c r="T289" s="156">
        <v>305</v>
      </c>
    </row>
    <row r="290" spans="1:20" s="95" customFormat="1" ht="25.5" customHeight="1">
      <c r="A290" s="127">
        <v>7</v>
      </c>
      <c r="B290" s="128"/>
      <c r="C290" s="126" t="s">
        <v>1255</v>
      </c>
      <c r="D290" s="145"/>
      <c r="E290" s="129"/>
      <c r="F290" s="145">
        <f>F291+F292+F293</f>
        <v>0</v>
      </c>
      <c r="G290" s="129"/>
      <c r="H290" s="145">
        <f>H291+H292+H293</f>
        <v>0</v>
      </c>
      <c r="I290" s="129"/>
      <c r="J290" s="145">
        <f>J291+J292+J293</f>
        <v>0</v>
      </c>
      <c r="K290" s="129"/>
      <c r="L290" s="145">
        <f>L291+L292+L293</f>
        <v>0</v>
      </c>
      <c r="M290" s="129"/>
      <c r="N290" s="145">
        <f>N291+N292+N293</f>
        <v>0</v>
      </c>
      <c r="O290" s="129"/>
      <c r="P290" s="145">
        <f>P291+P292+P293</f>
        <v>0</v>
      </c>
      <c r="Q290" s="148">
        <f t="shared" si="4"/>
        <v>0</v>
      </c>
      <c r="T290" s="155">
        <v>306</v>
      </c>
    </row>
    <row r="291" spans="1:20" s="95" customFormat="1" ht="25.5" customHeight="1">
      <c r="A291" s="120">
        <v>71</v>
      </c>
      <c r="B291" s="121"/>
      <c r="C291" s="123" t="s">
        <v>1258</v>
      </c>
      <c r="D291" s="142"/>
      <c r="E291" s="122"/>
      <c r="F291" s="142"/>
      <c r="G291" s="122"/>
      <c r="H291" s="142"/>
      <c r="I291" s="122"/>
      <c r="J291" s="142"/>
      <c r="K291" s="122"/>
      <c r="L291" s="142"/>
      <c r="M291" s="122"/>
      <c r="N291" s="142"/>
      <c r="O291" s="122"/>
      <c r="P291" s="142"/>
      <c r="Q291" s="148">
        <f t="shared" si="4"/>
        <v>0</v>
      </c>
      <c r="T291" s="155">
        <v>307</v>
      </c>
    </row>
    <row r="292" spans="1:20" s="95" customFormat="1" ht="25.5" customHeight="1">
      <c r="A292" s="120">
        <v>72</v>
      </c>
      <c r="B292" s="121"/>
      <c r="C292" s="123" t="s">
        <v>1257</v>
      </c>
      <c r="D292" s="142"/>
      <c r="E292" s="122"/>
      <c r="F292" s="142"/>
      <c r="G292" s="122"/>
      <c r="H292" s="142"/>
      <c r="I292" s="122"/>
      <c r="J292" s="142"/>
      <c r="K292" s="122"/>
      <c r="L292" s="142"/>
      <c r="M292" s="122"/>
      <c r="N292" s="142"/>
      <c r="O292" s="122"/>
      <c r="P292" s="142"/>
      <c r="Q292" s="148">
        <f t="shared" si="4"/>
        <v>0</v>
      </c>
      <c r="T292" s="155">
        <v>308</v>
      </c>
    </row>
    <row r="293" spans="1:20" s="95" customFormat="1" ht="25.5" customHeight="1">
      <c r="A293" s="120">
        <v>73</v>
      </c>
      <c r="B293" s="121"/>
      <c r="C293" s="123" t="s">
        <v>1256</v>
      </c>
      <c r="D293" s="142"/>
      <c r="E293" s="122"/>
      <c r="F293" s="142"/>
      <c r="G293" s="122"/>
      <c r="H293" s="142"/>
      <c r="I293" s="122"/>
      <c r="J293" s="142"/>
      <c r="K293" s="122"/>
      <c r="L293" s="142"/>
      <c r="M293" s="122"/>
      <c r="N293" s="142"/>
      <c r="O293" s="122"/>
      <c r="P293" s="142"/>
      <c r="Q293" s="148">
        <f t="shared" si="4"/>
        <v>0</v>
      </c>
      <c r="T293" s="155">
        <v>309</v>
      </c>
    </row>
    <row r="294" spans="1:20" s="94" customFormat="1" ht="25.5" customHeight="1">
      <c r="A294" s="97">
        <v>8</v>
      </c>
      <c r="B294" s="125"/>
      <c r="C294" s="126" t="s">
        <v>263</v>
      </c>
      <c r="D294" s="138"/>
      <c r="E294" s="100"/>
      <c r="F294" s="138">
        <f>F295+F299+F307</f>
        <v>29876082</v>
      </c>
      <c r="G294" s="100"/>
      <c r="H294" s="138">
        <f>H295+H299+H307</f>
        <v>16063328</v>
      </c>
      <c r="I294" s="100"/>
      <c r="J294" s="138">
        <f>J295+J299+J307</f>
        <v>0</v>
      </c>
      <c r="K294" s="100"/>
      <c r="L294" s="138">
        <f>L295+L299+L307</f>
        <v>0</v>
      </c>
      <c r="M294" s="100"/>
      <c r="N294" s="138">
        <f>N295+N299+N307</f>
        <v>0</v>
      </c>
      <c r="O294" s="100"/>
      <c r="P294" s="138">
        <f>P295+P299+P307</f>
        <v>0</v>
      </c>
      <c r="Q294" s="148">
        <f t="shared" si="4"/>
        <v>45939410</v>
      </c>
      <c r="T294" s="156">
        <v>310</v>
      </c>
    </row>
    <row r="295" spans="1:20" s="94" customFormat="1" ht="25.5" customHeight="1">
      <c r="A295" s="101">
        <v>81</v>
      </c>
      <c r="B295" s="119"/>
      <c r="C295" s="123" t="s">
        <v>264</v>
      </c>
      <c r="D295" s="139"/>
      <c r="E295" s="104"/>
      <c r="F295" s="139">
        <f>F296</f>
        <v>29876082</v>
      </c>
      <c r="G295" s="104"/>
      <c r="H295" s="139">
        <f>H296</f>
        <v>0</v>
      </c>
      <c r="I295" s="104"/>
      <c r="J295" s="139">
        <f>J296</f>
        <v>0</v>
      </c>
      <c r="K295" s="104"/>
      <c r="L295" s="139">
        <f>L296</f>
        <v>0</v>
      </c>
      <c r="M295" s="104"/>
      <c r="N295" s="139">
        <f>N296</f>
        <v>0</v>
      </c>
      <c r="O295" s="104"/>
      <c r="P295" s="139">
        <f>P296</f>
        <v>0</v>
      </c>
      <c r="Q295" s="148">
        <f t="shared" si="4"/>
        <v>29876082</v>
      </c>
      <c r="T295" s="156">
        <v>311</v>
      </c>
    </row>
    <row r="296" spans="1:20" s="94" customFormat="1" ht="25.5" customHeight="1">
      <c r="A296" s="105"/>
      <c r="B296" s="106">
        <v>81100</v>
      </c>
      <c r="C296" s="132" t="s">
        <v>1178</v>
      </c>
      <c r="D296" s="140"/>
      <c r="E296" s="108"/>
      <c r="F296" s="140">
        <f>SUM(F297:F298)</f>
        <v>29876082</v>
      </c>
      <c r="G296" s="108"/>
      <c r="H296" s="140">
        <f>SUM(H297:H298)</f>
        <v>0</v>
      </c>
      <c r="I296" s="108"/>
      <c r="J296" s="140">
        <f>SUM(J297:J298)</f>
        <v>0</v>
      </c>
      <c r="K296" s="108"/>
      <c r="L296" s="140">
        <f>SUM(L297:L298)</f>
        <v>0</v>
      </c>
      <c r="M296" s="108"/>
      <c r="N296" s="140">
        <f>SUM(N297:N298)</f>
        <v>0</v>
      </c>
      <c r="O296" s="108"/>
      <c r="P296" s="140">
        <f>SUM(P297:P298)</f>
        <v>0</v>
      </c>
      <c r="Q296" s="148">
        <f t="shared" si="4"/>
        <v>29876082</v>
      </c>
      <c r="T296" s="156">
        <v>312</v>
      </c>
    </row>
    <row r="297" spans="1:20" s="94" customFormat="1" ht="25.5" customHeight="1">
      <c r="A297" s="109"/>
      <c r="B297" s="110">
        <v>81101</v>
      </c>
      <c r="C297" s="116" t="s">
        <v>369</v>
      </c>
      <c r="D297" s="141">
        <v>2</v>
      </c>
      <c r="E297" s="112">
        <v>101</v>
      </c>
      <c r="F297" s="153">
        <v>29763003</v>
      </c>
      <c r="G297" s="112"/>
      <c r="H297" s="141"/>
      <c r="I297" s="112"/>
      <c r="J297" s="141"/>
      <c r="K297" s="112"/>
      <c r="L297" s="141"/>
      <c r="M297" s="112"/>
      <c r="N297" s="141"/>
      <c r="O297" s="112"/>
      <c r="P297" s="141"/>
      <c r="Q297" s="138">
        <f t="shared" si="4"/>
        <v>29763003</v>
      </c>
      <c r="T297" s="156">
        <v>313</v>
      </c>
    </row>
    <row r="298" spans="1:20" s="94" customFormat="1" ht="25.5" customHeight="1">
      <c r="A298" s="109"/>
      <c r="B298" s="110">
        <v>81102</v>
      </c>
      <c r="C298" s="116" t="s">
        <v>368</v>
      </c>
      <c r="D298" s="141">
        <v>2</v>
      </c>
      <c r="E298" s="112">
        <v>101</v>
      </c>
      <c r="F298" s="153">
        <v>113079</v>
      </c>
      <c r="G298" s="112"/>
      <c r="H298" s="141"/>
      <c r="I298" s="112"/>
      <c r="J298" s="141"/>
      <c r="K298" s="112"/>
      <c r="L298" s="141"/>
      <c r="M298" s="112"/>
      <c r="N298" s="141"/>
      <c r="O298" s="112"/>
      <c r="P298" s="141"/>
      <c r="Q298" s="138">
        <f t="shared" si="4"/>
        <v>113079</v>
      </c>
      <c r="T298" s="156">
        <v>314</v>
      </c>
    </row>
    <row r="299" spans="1:20" s="94" customFormat="1" ht="25.5" customHeight="1">
      <c r="A299" s="101">
        <v>82</v>
      </c>
      <c r="B299" s="119"/>
      <c r="C299" s="123" t="s">
        <v>270</v>
      </c>
      <c r="D299" s="139"/>
      <c r="E299" s="104"/>
      <c r="F299" s="139">
        <f>F300</f>
        <v>0</v>
      </c>
      <c r="G299" s="104"/>
      <c r="H299" s="139">
        <f>H300</f>
        <v>16063328</v>
      </c>
      <c r="I299" s="104"/>
      <c r="J299" s="139">
        <f>J300</f>
        <v>0</v>
      </c>
      <c r="K299" s="104"/>
      <c r="L299" s="139">
        <f>L300</f>
        <v>0</v>
      </c>
      <c r="M299" s="104"/>
      <c r="N299" s="139">
        <f>N300</f>
        <v>0</v>
      </c>
      <c r="O299" s="104"/>
      <c r="P299" s="139">
        <f>P300</f>
        <v>0</v>
      </c>
      <c r="Q299" s="148">
        <f t="shared" si="4"/>
        <v>16063328</v>
      </c>
      <c r="T299" s="156">
        <v>315</v>
      </c>
    </row>
    <row r="300" spans="1:20" s="94" customFormat="1" ht="25.5" customHeight="1">
      <c r="A300" s="105"/>
      <c r="B300" s="106">
        <v>82100</v>
      </c>
      <c r="C300" s="130" t="s">
        <v>1410</v>
      </c>
      <c r="D300" s="140"/>
      <c r="E300" s="108"/>
      <c r="F300" s="140">
        <f>SUM(F301:F306)</f>
        <v>0</v>
      </c>
      <c r="G300" s="108"/>
      <c r="H300" s="140">
        <f>SUM(H301:H306)</f>
        <v>16063328</v>
      </c>
      <c r="I300" s="108"/>
      <c r="J300" s="140">
        <f>SUM(J301:J306)</f>
        <v>0</v>
      </c>
      <c r="K300" s="108"/>
      <c r="L300" s="140">
        <f>SUM(L301:L306)</f>
        <v>0</v>
      </c>
      <c r="M300" s="108"/>
      <c r="N300" s="140">
        <f>SUM(N301:N306)</f>
        <v>0</v>
      </c>
      <c r="O300" s="108"/>
      <c r="P300" s="140">
        <f>SUM(P301:P306)</f>
        <v>0</v>
      </c>
      <c r="Q300" s="148">
        <f t="shared" si="4"/>
        <v>16063328</v>
      </c>
      <c r="T300" s="156">
        <v>316</v>
      </c>
    </row>
    <row r="301" spans="1:20" s="94" customFormat="1" ht="25.5" customHeight="1">
      <c r="A301" s="109"/>
      <c r="B301" s="110">
        <v>82101</v>
      </c>
      <c r="C301" s="116" t="s">
        <v>366</v>
      </c>
      <c r="D301" s="141">
        <v>2</v>
      </c>
      <c r="E301" s="112"/>
      <c r="F301" s="141"/>
      <c r="G301" s="112">
        <v>227</v>
      </c>
      <c r="H301" s="153">
        <v>8737243</v>
      </c>
      <c r="I301" s="112"/>
      <c r="J301" s="141"/>
      <c r="K301" s="112"/>
      <c r="L301" s="141"/>
      <c r="M301" s="112"/>
      <c r="N301" s="141"/>
      <c r="O301" s="112"/>
      <c r="P301" s="141"/>
      <c r="Q301" s="138">
        <f t="shared" si="4"/>
        <v>8737243</v>
      </c>
      <c r="T301" s="156">
        <v>317</v>
      </c>
    </row>
    <row r="302" spans="1:20" s="94" customFormat="1" ht="25.5" customHeight="1">
      <c r="A302" s="109"/>
      <c r="B302" s="110">
        <v>82102</v>
      </c>
      <c r="C302" s="116" t="s">
        <v>365</v>
      </c>
      <c r="D302" s="141">
        <v>2</v>
      </c>
      <c r="E302" s="112"/>
      <c r="F302" s="141"/>
      <c r="G302" s="112">
        <v>227</v>
      </c>
      <c r="H302" s="153">
        <v>52</v>
      </c>
      <c r="I302" s="112"/>
      <c r="J302" s="141"/>
      <c r="K302" s="112"/>
      <c r="L302" s="141"/>
      <c r="M302" s="112"/>
      <c r="N302" s="141"/>
      <c r="O302" s="112"/>
      <c r="P302" s="141"/>
      <c r="Q302" s="138">
        <f t="shared" si="4"/>
        <v>52</v>
      </c>
      <c r="T302" s="156">
        <v>399</v>
      </c>
    </row>
    <row r="303" spans="1:20" s="94" customFormat="1" ht="25.5" customHeight="1">
      <c r="A303" s="109"/>
      <c r="B303" s="110">
        <v>82103</v>
      </c>
      <c r="C303" s="116" t="s">
        <v>362</v>
      </c>
      <c r="D303" s="141">
        <v>2</v>
      </c>
      <c r="E303" s="112"/>
      <c r="F303" s="141"/>
      <c r="G303" s="112">
        <v>227</v>
      </c>
      <c r="H303" s="153"/>
      <c r="I303" s="112"/>
      <c r="J303" s="141"/>
      <c r="K303" s="112"/>
      <c r="L303" s="141"/>
      <c r="M303" s="112"/>
      <c r="N303" s="141"/>
      <c r="O303" s="112"/>
      <c r="P303" s="141"/>
      <c r="Q303" s="138">
        <f t="shared" si="4"/>
        <v>0</v>
      </c>
      <c r="T303" s="156"/>
    </row>
    <row r="304" spans="1:20" s="94" customFormat="1" ht="25.5" customHeight="1">
      <c r="A304" s="109"/>
      <c r="B304" s="110">
        <v>82104</v>
      </c>
      <c r="C304" s="116" t="s">
        <v>364</v>
      </c>
      <c r="D304" s="141">
        <v>2</v>
      </c>
      <c r="E304" s="112"/>
      <c r="F304" s="141"/>
      <c r="G304" s="112">
        <v>228</v>
      </c>
      <c r="H304" s="153">
        <v>7326015</v>
      </c>
      <c r="I304" s="112"/>
      <c r="J304" s="141"/>
      <c r="K304" s="112"/>
      <c r="L304" s="141"/>
      <c r="M304" s="112"/>
      <c r="N304" s="141"/>
      <c r="O304" s="112"/>
      <c r="P304" s="141"/>
      <c r="Q304" s="138">
        <f t="shared" si="4"/>
        <v>7326015</v>
      </c>
      <c r="T304" s="156">
        <v>401</v>
      </c>
    </row>
    <row r="305" spans="1:20" s="94" customFormat="1" ht="25.5" customHeight="1">
      <c r="A305" s="109"/>
      <c r="B305" s="110">
        <v>82105</v>
      </c>
      <c r="C305" s="116" t="s">
        <v>363</v>
      </c>
      <c r="D305" s="141">
        <v>2</v>
      </c>
      <c r="E305" s="112"/>
      <c r="F305" s="141"/>
      <c r="G305" s="112">
        <v>228</v>
      </c>
      <c r="H305" s="153">
        <v>18</v>
      </c>
      <c r="I305" s="112"/>
      <c r="J305" s="141"/>
      <c r="K305" s="112"/>
      <c r="L305" s="141"/>
      <c r="M305" s="112"/>
      <c r="N305" s="141"/>
      <c r="O305" s="112"/>
      <c r="P305" s="141"/>
      <c r="Q305" s="138">
        <f t="shared" si="4"/>
        <v>18</v>
      </c>
      <c r="T305" s="156">
        <v>402</v>
      </c>
    </row>
    <row r="306" spans="1:20" s="94" customFormat="1" ht="25.5" customHeight="1">
      <c r="A306" s="109"/>
      <c r="B306" s="110">
        <v>82106</v>
      </c>
      <c r="C306" s="116" t="s">
        <v>362</v>
      </c>
      <c r="D306" s="141">
        <v>2</v>
      </c>
      <c r="E306" s="112"/>
      <c r="F306" s="141"/>
      <c r="G306" s="112">
        <v>228</v>
      </c>
      <c r="H306" s="153">
        <v>0</v>
      </c>
      <c r="I306" s="112"/>
      <c r="J306" s="141"/>
      <c r="K306" s="112"/>
      <c r="L306" s="141"/>
      <c r="M306" s="112"/>
      <c r="N306" s="141"/>
      <c r="O306" s="112"/>
      <c r="P306" s="141"/>
      <c r="Q306" s="138">
        <f t="shared" si="4"/>
        <v>0</v>
      </c>
      <c r="T306" s="156">
        <v>403</v>
      </c>
    </row>
    <row r="307" spans="1:20" s="94" customFormat="1" ht="25.5" customHeight="1">
      <c r="A307" s="101">
        <v>83</v>
      </c>
      <c r="B307" s="119"/>
      <c r="C307" s="123" t="s">
        <v>275</v>
      </c>
      <c r="D307" s="139"/>
      <c r="E307" s="104"/>
      <c r="F307" s="139">
        <f>SUM(F308)</f>
        <v>0</v>
      </c>
      <c r="G307" s="104"/>
      <c r="H307" s="139">
        <f>SUM(H308)</f>
        <v>0</v>
      </c>
      <c r="I307" s="104"/>
      <c r="J307" s="139">
        <f>SUM(J308)</f>
        <v>0</v>
      </c>
      <c r="K307" s="104"/>
      <c r="L307" s="139">
        <f>SUM(L308)</f>
        <v>0</v>
      </c>
      <c r="M307" s="104"/>
      <c r="N307" s="139">
        <f>SUM(N308)</f>
        <v>0</v>
      </c>
      <c r="O307" s="104"/>
      <c r="P307" s="139">
        <f>SUM(P308)</f>
        <v>0</v>
      </c>
      <c r="Q307" s="148">
        <f t="shared" si="4"/>
        <v>0</v>
      </c>
      <c r="T307" s="156">
        <v>404</v>
      </c>
    </row>
    <row r="308" spans="1:20" s="94" customFormat="1" ht="25.5" customHeight="1">
      <c r="A308" s="105"/>
      <c r="B308" s="106">
        <v>83100</v>
      </c>
      <c r="C308" s="132" t="s">
        <v>1189</v>
      </c>
      <c r="D308" s="140"/>
      <c r="E308" s="108"/>
      <c r="F308" s="140">
        <f>SUM(F309)</f>
        <v>0</v>
      </c>
      <c r="G308" s="108"/>
      <c r="H308" s="140">
        <f>SUM(H309)</f>
        <v>0</v>
      </c>
      <c r="I308" s="108"/>
      <c r="J308" s="140">
        <f>SUM(J309)</f>
        <v>0</v>
      </c>
      <c r="K308" s="108"/>
      <c r="L308" s="140">
        <f>SUM(L309)</f>
        <v>0</v>
      </c>
      <c r="M308" s="108"/>
      <c r="N308" s="140">
        <f>SUM(N309)</f>
        <v>0</v>
      </c>
      <c r="O308" s="108"/>
      <c r="P308" s="140">
        <f>SUM(P309)</f>
        <v>0</v>
      </c>
      <c r="Q308" s="148">
        <f t="shared" si="4"/>
        <v>0</v>
      </c>
      <c r="T308" s="156">
        <v>405</v>
      </c>
    </row>
    <row r="309" spans="1:20" s="94" customFormat="1" ht="25.5" customHeight="1">
      <c r="A309" s="149"/>
      <c r="B309" s="150">
        <v>83101</v>
      </c>
      <c r="C309" s="116" t="s">
        <v>1189</v>
      </c>
      <c r="D309" s="152">
        <v>3</v>
      </c>
      <c r="E309" s="151"/>
      <c r="F309" s="152"/>
      <c r="G309" s="151"/>
      <c r="H309" s="152"/>
      <c r="I309" s="151"/>
      <c r="J309" s="152"/>
      <c r="K309" s="151"/>
      <c r="L309" s="152"/>
      <c r="M309" s="151"/>
      <c r="N309" s="152"/>
      <c r="O309" s="162"/>
      <c r="P309" s="153"/>
      <c r="Q309" s="148">
        <f t="shared" si="4"/>
        <v>0</v>
      </c>
      <c r="T309" s="156">
        <v>406</v>
      </c>
    </row>
    <row r="310" spans="1:20" s="96" customFormat="1" ht="25.5" customHeight="1">
      <c r="A310" s="127">
        <v>9</v>
      </c>
      <c r="B310" s="128"/>
      <c r="C310" s="126" t="s">
        <v>361</v>
      </c>
      <c r="D310" s="145"/>
      <c r="E310" s="129"/>
      <c r="F310" s="145">
        <f>F311+F312+F313+F319+F327+F328</f>
        <v>0</v>
      </c>
      <c r="G310" s="129"/>
      <c r="H310" s="145">
        <f>H311+H312+H313+H319+H327+H328</f>
        <v>0</v>
      </c>
      <c r="I310" s="129"/>
      <c r="J310" s="145">
        <f>J311+J312+J313+J319+J327+J328</f>
        <v>0</v>
      </c>
      <c r="K310" s="129"/>
      <c r="L310" s="145">
        <f>L311+L312+L313+L319+L327+L328</f>
        <v>0</v>
      </c>
      <c r="M310" s="129"/>
      <c r="N310" s="145">
        <f>N311+N312+N313+N319+N327+N328</f>
        <v>0</v>
      </c>
      <c r="O310" s="129"/>
      <c r="P310" s="145">
        <f>P311+P312+P313+P319+P327+P328</f>
        <v>2204275</v>
      </c>
      <c r="Q310" s="148">
        <f t="shared" si="4"/>
        <v>2204275</v>
      </c>
      <c r="T310" s="157">
        <v>407</v>
      </c>
    </row>
    <row r="311" spans="1:20" s="96" customFormat="1" ht="25.5" customHeight="1">
      <c r="A311" s="120">
        <v>91</v>
      </c>
      <c r="B311" s="121"/>
      <c r="C311" s="123" t="s">
        <v>360</v>
      </c>
      <c r="D311" s="142"/>
      <c r="E311" s="122"/>
      <c r="F311" s="142"/>
      <c r="G311" s="122"/>
      <c r="H311" s="142"/>
      <c r="I311" s="122"/>
      <c r="J311" s="142"/>
      <c r="K311" s="122"/>
      <c r="L311" s="142"/>
      <c r="M311" s="122"/>
      <c r="N311" s="142"/>
      <c r="O311" s="122"/>
      <c r="P311" s="142"/>
      <c r="Q311" s="148">
        <f t="shared" si="4"/>
        <v>0</v>
      </c>
      <c r="T311" s="157">
        <v>499</v>
      </c>
    </row>
    <row r="312" spans="1:20" s="96" customFormat="1" ht="25.5" customHeight="1">
      <c r="A312" s="120">
        <v>92</v>
      </c>
      <c r="B312" s="121"/>
      <c r="C312" s="123" t="s">
        <v>359</v>
      </c>
      <c r="D312" s="142"/>
      <c r="E312" s="122"/>
      <c r="F312" s="142"/>
      <c r="G312" s="122"/>
      <c r="H312" s="142"/>
      <c r="I312" s="122"/>
      <c r="J312" s="142"/>
      <c r="K312" s="122"/>
      <c r="L312" s="142"/>
      <c r="M312" s="122"/>
      <c r="N312" s="142"/>
      <c r="O312" s="122"/>
      <c r="P312" s="142"/>
      <c r="Q312" s="148">
        <f t="shared" si="4"/>
        <v>0</v>
      </c>
    </row>
    <row r="313" spans="1:20" s="96" customFormat="1" ht="25.5" customHeight="1">
      <c r="A313" s="120">
        <v>93</v>
      </c>
      <c r="B313" s="121"/>
      <c r="C313" s="123" t="s">
        <v>161</v>
      </c>
      <c r="D313" s="142"/>
      <c r="E313" s="122"/>
      <c r="F313" s="142">
        <f>F314</f>
        <v>0</v>
      </c>
      <c r="G313" s="122"/>
      <c r="H313" s="142">
        <f>H314</f>
        <v>0</v>
      </c>
      <c r="I313" s="122"/>
      <c r="J313" s="142">
        <f>J314</f>
        <v>0</v>
      </c>
      <c r="K313" s="122"/>
      <c r="L313" s="142">
        <f>L314</f>
        <v>0</v>
      </c>
      <c r="M313" s="122"/>
      <c r="N313" s="142">
        <f>N314</f>
        <v>0</v>
      </c>
      <c r="O313" s="122"/>
      <c r="P313" s="142">
        <f>P314</f>
        <v>2125000</v>
      </c>
      <c r="Q313" s="148">
        <f t="shared" si="4"/>
        <v>2125000</v>
      </c>
      <c r="T313" s="157">
        <v>901</v>
      </c>
    </row>
    <row r="314" spans="1:20" s="94" customFormat="1" ht="25.5" customHeight="1">
      <c r="A314" s="105"/>
      <c r="B314" s="106">
        <v>93100</v>
      </c>
      <c r="C314" s="136" t="s">
        <v>1176</v>
      </c>
      <c r="D314" s="140"/>
      <c r="E314" s="108"/>
      <c r="F314" s="140">
        <f>SUM(F315:F318)</f>
        <v>0</v>
      </c>
      <c r="G314" s="108"/>
      <c r="H314" s="140">
        <f>SUM(H315:H318)</f>
        <v>0</v>
      </c>
      <c r="I314" s="108"/>
      <c r="J314" s="140">
        <f>SUM(J315:J318)</f>
        <v>0</v>
      </c>
      <c r="K314" s="108"/>
      <c r="L314" s="140">
        <f>SUM(L315:L318)</f>
        <v>0</v>
      </c>
      <c r="M314" s="108"/>
      <c r="N314" s="140">
        <f>SUM(N315:N318)</f>
        <v>0</v>
      </c>
      <c r="O314" s="108"/>
      <c r="P314" s="140">
        <f>SUM(P315:P318)</f>
        <v>2125000</v>
      </c>
      <c r="Q314" s="148">
        <f t="shared" si="4"/>
        <v>2125000</v>
      </c>
      <c r="T314" s="94">
        <v>903</v>
      </c>
    </row>
    <row r="315" spans="1:20" s="94" customFormat="1" ht="25.5" customHeight="1">
      <c r="A315" s="109"/>
      <c r="B315" s="110">
        <v>93101</v>
      </c>
      <c r="C315" s="116" t="s">
        <v>371</v>
      </c>
      <c r="D315" s="141">
        <v>2</v>
      </c>
      <c r="E315" s="112"/>
      <c r="F315" s="141"/>
      <c r="G315" s="112"/>
      <c r="H315" s="141"/>
      <c r="I315" s="112"/>
      <c r="J315" s="141"/>
      <c r="K315" s="112"/>
      <c r="L315" s="141"/>
      <c r="M315" s="112"/>
      <c r="N315" s="141"/>
      <c r="O315" s="112">
        <v>999</v>
      </c>
      <c r="P315" s="153">
        <v>2125000</v>
      </c>
      <c r="Q315" s="138">
        <f t="shared" si="4"/>
        <v>2125000</v>
      </c>
      <c r="T315" s="94">
        <v>904</v>
      </c>
    </row>
    <row r="316" spans="1:20" s="94" customFormat="1" ht="25.5" customHeight="1">
      <c r="A316" s="109"/>
      <c r="B316" s="110">
        <v>93102</v>
      </c>
      <c r="C316" s="116" t="s">
        <v>370</v>
      </c>
      <c r="D316" s="141">
        <v>2</v>
      </c>
      <c r="E316" s="112"/>
      <c r="F316" s="141"/>
      <c r="G316" s="112"/>
      <c r="H316" s="141"/>
      <c r="I316" s="112"/>
      <c r="J316" s="141"/>
      <c r="K316" s="112"/>
      <c r="L316" s="141"/>
      <c r="M316" s="112"/>
      <c r="N316" s="141"/>
      <c r="O316" s="112">
        <v>999</v>
      </c>
      <c r="P316" s="153"/>
      <c r="Q316" s="138">
        <f t="shared" si="4"/>
        <v>0</v>
      </c>
      <c r="T316" s="94">
        <v>999</v>
      </c>
    </row>
    <row r="317" spans="1:20" s="94" customFormat="1" ht="25.5" customHeight="1">
      <c r="A317" s="109"/>
      <c r="B317" s="110">
        <v>93103</v>
      </c>
      <c r="C317" s="116" t="s">
        <v>1172</v>
      </c>
      <c r="D317" s="141">
        <v>2</v>
      </c>
      <c r="E317" s="112"/>
      <c r="F317" s="141"/>
      <c r="G317" s="112"/>
      <c r="H317" s="141"/>
      <c r="I317" s="112"/>
      <c r="J317" s="141"/>
      <c r="K317" s="112"/>
      <c r="L317" s="141"/>
      <c r="M317" s="112"/>
      <c r="N317" s="141"/>
      <c r="O317" s="112">
        <v>999</v>
      </c>
      <c r="P317" s="153"/>
      <c r="Q317" s="138">
        <f t="shared" si="4"/>
        <v>0</v>
      </c>
    </row>
    <row r="318" spans="1:20" s="94" customFormat="1" ht="25.5" customHeight="1">
      <c r="A318" s="109"/>
      <c r="B318" s="110">
        <v>93104</v>
      </c>
      <c r="C318" s="116" t="s">
        <v>1173</v>
      </c>
      <c r="D318" s="141">
        <v>2</v>
      </c>
      <c r="E318" s="112"/>
      <c r="F318" s="141"/>
      <c r="G318" s="112"/>
      <c r="H318" s="141"/>
      <c r="I318" s="112"/>
      <c r="J318" s="141"/>
      <c r="K318" s="112"/>
      <c r="L318" s="141"/>
      <c r="M318" s="112"/>
      <c r="N318" s="141"/>
      <c r="O318" s="112">
        <v>999</v>
      </c>
      <c r="P318" s="153"/>
      <c r="Q318" s="138">
        <f t="shared" si="4"/>
        <v>0</v>
      </c>
      <c r="T318" s="94">
        <v>902</v>
      </c>
    </row>
    <row r="319" spans="1:20" s="96" customFormat="1" ht="25.5" customHeight="1">
      <c r="A319" s="120">
        <v>94</v>
      </c>
      <c r="B319" s="121"/>
      <c r="C319" s="123" t="s">
        <v>167</v>
      </c>
      <c r="D319" s="142"/>
      <c r="E319" s="122"/>
      <c r="F319" s="142">
        <f>SUM(F320+F323+F325)</f>
        <v>0</v>
      </c>
      <c r="G319" s="122"/>
      <c r="H319" s="142">
        <f>SUM(H320+H323+H325)</f>
        <v>0</v>
      </c>
      <c r="I319" s="122"/>
      <c r="J319" s="142">
        <f>SUM(J320+J323+J325)</f>
        <v>0</v>
      </c>
      <c r="K319" s="122"/>
      <c r="L319" s="142">
        <f>SUM(L320+L323+L325)</f>
        <v>0</v>
      </c>
      <c r="M319" s="122"/>
      <c r="N319" s="142">
        <f>SUM(N320+N323+N325)</f>
        <v>0</v>
      </c>
      <c r="O319" s="122"/>
      <c r="P319" s="142">
        <f>SUM(P320+P323+P325)</f>
        <v>79275</v>
      </c>
      <c r="Q319" s="148">
        <f t="shared" si="4"/>
        <v>79275</v>
      </c>
      <c r="T319" s="157">
        <v>903</v>
      </c>
    </row>
    <row r="320" spans="1:20" s="94" customFormat="1" ht="25.5" customHeight="1">
      <c r="A320" s="105"/>
      <c r="B320" s="106">
        <v>94100</v>
      </c>
      <c r="C320" s="130" t="s">
        <v>383</v>
      </c>
      <c r="D320" s="140"/>
      <c r="E320" s="108"/>
      <c r="F320" s="140">
        <f>SUM(F321:F322)</f>
        <v>0</v>
      </c>
      <c r="G320" s="108"/>
      <c r="H320" s="140">
        <f>SUM(H321:H322)</f>
        <v>0</v>
      </c>
      <c r="I320" s="108"/>
      <c r="J320" s="140">
        <f>SUM(J321:J322)</f>
        <v>0</v>
      </c>
      <c r="K320" s="108"/>
      <c r="L320" s="140">
        <f>SUM(L321:L322)</f>
        <v>0</v>
      </c>
      <c r="M320" s="108"/>
      <c r="N320" s="140">
        <f>SUM(N321:N322)</f>
        <v>0</v>
      </c>
      <c r="O320" s="108"/>
      <c r="P320" s="140">
        <f>SUM(P321:P322)</f>
        <v>79275</v>
      </c>
      <c r="Q320" s="148">
        <f t="shared" si="4"/>
        <v>79275</v>
      </c>
    </row>
    <row r="321" spans="1:20" s="94" customFormat="1" ht="25.5" customHeight="1">
      <c r="A321" s="109"/>
      <c r="B321" s="110">
        <v>94101</v>
      </c>
      <c r="C321" s="116" t="s">
        <v>1184</v>
      </c>
      <c r="D321" s="141">
        <v>2</v>
      </c>
      <c r="E321" s="112"/>
      <c r="F321" s="141"/>
      <c r="G321" s="112"/>
      <c r="H321" s="141"/>
      <c r="I321" s="112"/>
      <c r="J321" s="141"/>
      <c r="K321" s="112"/>
      <c r="L321" s="141"/>
      <c r="M321" s="112"/>
      <c r="N321" s="141"/>
      <c r="O321" s="154">
        <v>999</v>
      </c>
      <c r="P321" s="153">
        <v>79275</v>
      </c>
      <c r="Q321" s="138">
        <f t="shared" si="4"/>
        <v>79275</v>
      </c>
      <c r="T321" s="94">
        <v>901</v>
      </c>
    </row>
    <row r="322" spans="1:20" s="94" customFormat="1" ht="25.5" customHeight="1">
      <c r="A322" s="109"/>
      <c r="B322" s="110">
        <v>94102</v>
      </c>
      <c r="C322" s="116" t="s">
        <v>1185</v>
      </c>
      <c r="D322" s="141">
        <v>2</v>
      </c>
      <c r="E322" s="112"/>
      <c r="F322" s="141"/>
      <c r="G322" s="112"/>
      <c r="H322" s="141"/>
      <c r="I322" s="112"/>
      <c r="J322" s="141"/>
      <c r="K322" s="112"/>
      <c r="L322" s="141"/>
      <c r="M322" s="112"/>
      <c r="N322" s="141"/>
      <c r="O322" s="154"/>
      <c r="P322" s="153"/>
      <c r="Q322" s="138">
        <f t="shared" si="4"/>
        <v>0</v>
      </c>
      <c r="T322" s="94">
        <v>904</v>
      </c>
    </row>
    <row r="323" spans="1:20" s="94" customFormat="1" ht="25.5" customHeight="1">
      <c r="A323" s="105"/>
      <c r="B323" s="106">
        <v>94200</v>
      </c>
      <c r="C323" s="132" t="s">
        <v>382</v>
      </c>
      <c r="D323" s="140"/>
      <c r="E323" s="108"/>
      <c r="F323" s="140">
        <f>SUM(F324)</f>
        <v>0</v>
      </c>
      <c r="G323" s="108"/>
      <c r="H323" s="140">
        <f>SUM(H324)</f>
        <v>0</v>
      </c>
      <c r="I323" s="108"/>
      <c r="J323" s="140">
        <f>SUM(J324)</f>
        <v>0</v>
      </c>
      <c r="K323" s="108"/>
      <c r="L323" s="140">
        <f>SUM(L324)</f>
        <v>0</v>
      </c>
      <c r="M323" s="108"/>
      <c r="N323" s="140">
        <f>SUM(N324)</f>
        <v>0</v>
      </c>
      <c r="O323" s="108"/>
      <c r="P323" s="140">
        <f>SUM(P324)</f>
        <v>0</v>
      </c>
      <c r="Q323" s="148">
        <f t="shared" si="4"/>
        <v>0</v>
      </c>
      <c r="T323" s="94">
        <v>999</v>
      </c>
    </row>
    <row r="324" spans="1:20" s="94" customFormat="1" ht="25.5" customHeight="1">
      <c r="A324" s="109"/>
      <c r="B324" s="110">
        <v>94201</v>
      </c>
      <c r="C324" s="116" t="s">
        <v>382</v>
      </c>
      <c r="D324" s="141">
        <v>2</v>
      </c>
      <c r="E324" s="112"/>
      <c r="F324" s="141"/>
      <c r="G324" s="112"/>
      <c r="H324" s="141"/>
      <c r="I324" s="112"/>
      <c r="J324" s="141"/>
      <c r="K324" s="112"/>
      <c r="L324" s="141"/>
      <c r="M324" s="112"/>
      <c r="N324" s="141"/>
      <c r="O324" s="112">
        <v>999</v>
      </c>
      <c r="P324" s="153"/>
      <c r="Q324" s="138">
        <f t="shared" si="4"/>
        <v>0</v>
      </c>
    </row>
    <row r="325" spans="1:20" s="94" customFormat="1" ht="25.5" customHeight="1">
      <c r="A325" s="105"/>
      <c r="B325" s="106">
        <v>94300</v>
      </c>
      <c r="C325" s="132" t="s">
        <v>381</v>
      </c>
      <c r="D325" s="140"/>
      <c r="E325" s="108"/>
      <c r="F325" s="140">
        <f>SUM(F326)</f>
        <v>0</v>
      </c>
      <c r="G325" s="108"/>
      <c r="H325" s="140">
        <f>SUM(H326)</f>
        <v>0</v>
      </c>
      <c r="I325" s="108"/>
      <c r="J325" s="140">
        <f>SUM(J326)</f>
        <v>0</v>
      </c>
      <c r="K325" s="108"/>
      <c r="L325" s="140">
        <f>SUM(L326)</f>
        <v>0</v>
      </c>
      <c r="M325" s="108"/>
      <c r="N325" s="140">
        <f>SUM(N326)</f>
        <v>0</v>
      </c>
      <c r="O325" s="108"/>
      <c r="P325" s="140">
        <f>SUM(P326)</f>
        <v>0</v>
      </c>
      <c r="Q325" s="148">
        <f t="shared" si="4"/>
        <v>0</v>
      </c>
    </row>
    <row r="326" spans="1:20" s="94" customFormat="1" ht="25.5" customHeight="1">
      <c r="A326" s="109"/>
      <c r="B326" s="110">
        <v>94301</v>
      </c>
      <c r="C326" s="116" t="s">
        <v>381</v>
      </c>
      <c r="D326" s="141">
        <v>2</v>
      </c>
      <c r="E326" s="112"/>
      <c r="F326" s="141"/>
      <c r="G326" s="112"/>
      <c r="H326" s="141"/>
      <c r="I326" s="112"/>
      <c r="J326" s="141"/>
      <c r="K326" s="112"/>
      <c r="L326" s="141"/>
      <c r="M326" s="112"/>
      <c r="N326" s="141"/>
      <c r="O326" s="112">
        <v>999</v>
      </c>
      <c r="P326" s="153"/>
      <c r="Q326" s="138">
        <f t="shared" si="4"/>
        <v>0</v>
      </c>
    </row>
    <row r="327" spans="1:20" s="96" customFormat="1" ht="25.5" customHeight="1">
      <c r="A327" s="120">
        <v>95</v>
      </c>
      <c r="B327" s="121"/>
      <c r="C327" s="123" t="s">
        <v>171</v>
      </c>
      <c r="D327" s="142"/>
      <c r="E327" s="122"/>
      <c r="F327" s="142"/>
      <c r="G327" s="122"/>
      <c r="H327" s="142"/>
      <c r="I327" s="122"/>
      <c r="J327" s="142"/>
      <c r="K327" s="122"/>
      <c r="L327" s="142"/>
      <c r="M327" s="122"/>
      <c r="N327" s="142"/>
      <c r="O327" s="122"/>
      <c r="P327" s="142"/>
      <c r="Q327" s="148">
        <f t="shared" ref="Q327:Q340" si="5">SUM(F327+H327+J327+L327+N327+P327)</f>
        <v>0</v>
      </c>
    </row>
    <row r="328" spans="1:20" s="96" customFormat="1" ht="25.5" customHeight="1">
      <c r="A328" s="120">
        <v>96</v>
      </c>
      <c r="B328" s="121"/>
      <c r="C328" s="123" t="s">
        <v>358</v>
      </c>
      <c r="D328" s="142"/>
      <c r="E328" s="122"/>
      <c r="F328" s="142">
        <f>F329</f>
        <v>0</v>
      </c>
      <c r="G328" s="122"/>
      <c r="H328" s="142">
        <f>H329</f>
        <v>0</v>
      </c>
      <c r="I328" s="122"/>
      <c r="J328" s="142">
        <f>J329</f>
        <v>0</v>
      </c>
      <c r="K328" s="122"/>
      <c r="L328" s="142">
        <f>L329</f>
        <v>0</v>
      </c>
      <c r="M328" s="122"/>
      <c r="N328" s="142">
        <f>N329</f>
        <v>0</v>
      </c>
      <c r="O328" s="122"/>
      <c r="P328" s="142">
        <f>P329</f>
        <v>0</v>
      </c>
      <c r="Q328" s="148">
        <f t="shared" si="5"/>
        <v>0</v>
      </c>
    </row>
    <row r="329" spans="1:20" s="96" customFormat="1" ht="25.5" customHeight="1">
      <c r="A329" s="133"/>
      <c r="B329" s="134">
        <v>96100</v>
      </c>
      <c r="C329" s="132" t="s">
        <v>1386</v>
      </c>
      <c r="D329" s="143"/>
      <c r="E329" s="135"/>
      <c r="F329" s="143">
        <f>SUM(F330:F332)</f>
        <v>0</v>
      </c>
      <c r="G329" s="135"/>
      <c r="H329" s="143">
        <f>SUM(H330:H332)</f>
        <v>0</v>
      </c>
      <c r="I329" s="135"/>
      <c r="J329" s="143">
        <f>SUM(J330:J332)</f>
        <v>0</v>
      </c>
      <c r="K329" s="135"/>
      <c r="L329" s="143">
        <f>SUM(L330:L332)</f>
        <v>0</v>
      </c>
      <c r="M329" s="135"/>
      <c r="N329" s="143">
        <f>SUM(N330:N332)</f>
        <v>0</v>
      </c>
      <c r="O329" s="135"/>
      <c r="P329" s="143">
        <f>SUM(P330:P332)</f>
        <v>0</v>
      </c>
      <c r="Q329" s="148">
        <f t="shared" si="5"/>
        <v>0</v>
      </c>
    </row>
    <row r="330" spans="1:20" s="96" customFormat="1" ht="25.5" customHeight="1">
      <c r="A330" s="113"/>
      <c r="B330" s="117">
        <v>96101</v>
      </c>
      <c r="C330" s="116" t="s">
        <v>1182</v>
      </c>
      <c r="D330" s="144">
        <v>2</v>
      </c>
      <c r="E330" s="112"/>
      <c r="F330" s="144"/>
      <c r="G330" s="114"/>
      <c r="H330" s="144"/>
      <c r="I330" s="114"/>
      <c r="J330" s="144"/>
      <c r="K330" s="114"/>
      <c r="L330" s="144"/>
      <c r="M330" s="114"/>
      <c r="N330" s="144"/>
      <c r="O330" s="160">
        <v>999</v>
      </c>
      <c r="P330" s="153"/>
      <c r="Q330" s="138">
        <f t="shared" si="5"/>
        <v>0</v>
      </c>
    </row>
    <row r="331" spans="1:20" s="96" customFormat="1" ht="25.5" customHeight="1">
      <c r="A331" s="113"/>
      <c r="B331" s="117">
        <v>96102</v>
      </c>
      <c r="C331" s="116" t="s">
        <v>1183</v>
      </c>
      <c r="D331" s="144">
        <v>2</v>
      </c>
      <c r="E331" s="112"/>
      <c r="F331" s="144"/>
      <c r="G331" s="114"/>
      <c r="H331" s="144"/>
      <c r="I331" s="114"/>
      <c r="J331" s="144"/>
      <c r="K331" s="114"/>
      <c r="L331" s="144"/>
      <c r="M331" s="114"/>
      <c r="N331" s="144"/>
      <c r="O331" s="160">
        <v>999</v>
      </c>
      <c r="P331" s="153"/>
      <c r="Q331" s="138">
        <f t="shared" si="5"/>
        <v>0</v>
      </c>
    </row>
    <row r="332" spans="1:20" s="96" customFormat="1" ht="25.5" customHeight="1">
      <c r="A332" s="113"/>
      <c r="B332" s="117">
        <v>96103</v>
      </c>
      <c r="C332" s="116" t="s">
        <v>752</v>
      </c>
      <c r="D332" s="144">
        <v>2</v>
      </c>
      <c r="E332" s="112"/>
      <c r="F332" s="144"/>
      <c r="G332" s="114"/>
      <c r="H332" s="144"/>
      <c r="I332" s="114"/>
      <c r="J332" s="144"/>
      <c r="K332" s="114"/>
      <c r="L332" s="144"/>
      <c r="M332" s="114"/>
      <c r="N332" s="144"/>
      <c r="O332" s="160">
        <v>999</v>
      </c>
      <c r="P332" s="153"/>
      <c r="Q332" s="138">
        <f t="shared" si="5"/>
        <v>0</v>
      </c>
    </row>
    <row r="333" spans="1:20" s="96" customFormat="1" ht="25.5" customHeight="1">
      <c r="A333" s="127">
        <v>0</v>
      </c>
      <c r="B333" s="128"/>
      <c r="C333" s="126" t="s">
        <v>1179</v>
      </c>
      <c r="D333" s="145"/>
      <c r="E333" s="129"/>
      <c r="F333" s="145">
        <f>F334+F340</f>
        <v>0</v>
      </c>
      <c r="G333" s="129"/>
      <c r="H333" s="145">
        <f>H334+H340</f>
        <v>0</v>
      </c>
      <c r="I333" s="129"/>
      <c r="J333" s="145">
        <f>J334+J340</f>
        <v>0</v>
      </c>
      <c r="K333" s="129"/>
      <c r="L333" s="145">
        <f>L334+L340</f>
        <v>0</v>
      </c>
      <c r="M333" s="129"/>
      <c r="N333" s="145">
        <f>N334+N340</f>
        <v>9480000</v>
      </c>
      <c r="O333" s="129"/>
      <c r="P333" s="145">
        <f>P334+P340</f>
        <v>0</v>
      </c>
      <c r="Q333" s="148">
        <f t="shared" si="5"/>
        <v>9480000</v>
      </c>
    </row>
    <row r="334" spans="1:20" s="96" customFormat="1" ht="25.5" customHeight="1">
      <c r="A334" s="124">
        <v>1</v>
      </c>
      <c r="B334" s="121"/>
      <c r="C334" s="123" t="s">
        <v>1180</v>
      </c>
      <c r="D334" s="142"/>
      <c r="E334" s="122"/>
      <c r="F334" s="142">
        <f>F335</f>
        <v>0</v>
      </c>
      <c r="G334" s="122"/>
      <c r="H334" s="142">
        <f>H335</f>
        <v>0</v>
      </c>
      <c r="I334" s="122"/>
      <c r="J334" s="142">
        <f>J335</f>
        <v>0</v>
      </c>
      <c r="K334" s="122"/>
      <c r="L334" s="142">
        <f>L335</f>
        <v>0</v>
      </c>
      <c r="M334" s="122"/>
      <c r="N334" s="142">
        <f>N335</f>
        <v>9480000</v>
      </c>
      <c r="O334" s="122"/>
      <c r="P334" s="142">
        <f>P335</f>
        <v>0</v>
      </c>
      <c r="Q334" s="148">
        <f t="shared" si="5"/>
        <v>9480000</v>
      </c>
    </row>
    <row r="335" spans="1:20" s="94" customFormat="1" ht="25.5" customHeight="1">
      <c r="A335" s="105"/>
      <c r="B335" s="137">
        <v>1100</v>
      </c>
      <c r="C335" s="130" t="s">
        <v>380</v>
      </c>
      <c r="D335" s="140"/>
      <c r="E335" s="108"/>
      <c r="F335" s="140">
        <f>SUM(F336:F339)</f>
        <v>0</v>
      </c>
      <c r="G335" s="108"/>
      <c r="H335" s="140">
        <f>SUM(H336:H339)</f>
        <v>0</v>
      </c>
      <c r="I335" s="108"/>
      <c r="J335" s="140">
        <f>SUM(J336:J339)</f>
        <v>0</v>
      </c>
      <c r="K335" s="108"/>
      <c r="L335" s="140">
        <f>SUM(L336:L339)</f>
        <v>0</v>
      </c>
      <c r="M335" s="108"/>
      <c r="N335" s="140">
        <f>SUM(N336:N339)</f>
        <v>9480000</v>
      </c>
      <c r="O335" s="108"/>
      <c r="P335" s="140">
        <f>SUM(P336:P339)</f>
        <v>0</v>
      </c>
      <c r="Q335" s="148">
        <f t="shared" si="5"/>
        <v>9480000</v>
      </c>
    </row>
    <row r="336" spans="1:20" s="94" customFormat="1" ht="25.5" customHeight="1">
      <c r="A336" s="109"/>
      <c r="B336" s="118">
        <v>1101</v>
      </c>
      <c r="C336" s="116" t="s">
        <v>379</v>
      </c>
      <c r="D336" s="141">
        <v>3</v>
      </c>
      <c r="E336" s="112"/>
      <c r="F336" s="141"/>
      <c r="G336" s="112"/>
      <c r="H336" s="141"/>
      <c r="I336" s="112"/>
      <c r="J336" s="141"/>
      <c r="K336" s="112"/>
      <c r="L336" s="141"/>
      <c r="M336" s="112">
        <v>501</v>
      </c>
      <c r="N336" s="153">
        <v>9480000</v>
      </c>
      <c r="O336" s="112"/>
      <c r="P336" s="141"/>
      <c r="Q336" s="138">
        <f t="shared" si="5"/>
        <v>9480000</v>
      </c>
    </row>
    <row r="337" spans="1:17" s="94" customFormat="1" ht="25.5" customHeight="1">
      <c r="A337" s="109"/>
      <c r="B337" s="118">
        <v>1102</v>
      </c>
      <c r="C337" s="116" t="s">
        <v>239</v>
      </c>
      <c r="D337" s="141">
        <v>3</v>
      </c>
      <c r="E337" s="112"/>
      <c r="F337" s="141"/>
      <c r="G337" s="112"/>
      <c r="H337" s="141"/>
      <c r="I337" s="112"/>
      <c r="J337" s="141"/>
      <c r="K337" s="112"/>
      <c r="L337" s="141"/>
      <c r="M337" s="112">
        <v>599</v>
      </c>
      <c r="N337" s="153"/>
      <c r="O337" s="112"/>
      <c r="P337" s="141"/>
      <c r="Q337" s="138">
        <f t="shared" si="5"/>
        <v>0</v>
      </c>
    </row>
    <row r="338" spans="1:17" s="94" customFormat="1" ht="25.5" customHeight="1">
      <c r="A338" s="109"/>
      <c r="B338" s="118">
        <v>1103</v>
      </c>
      <c r="C338" s="116" t="s">
        <v>378</v>
      </c>
      <c r="D338" s="141">
        <v>3</v>
      </c>
      <c r="E338" s="112"/>
      <c r="F338" s="141"/>
      <c r="G338" s="112"/>
      <c r="H338" s="141"/>
      <c r="I338" s="112"/>
      <c r="J338" s="141"/>
      <c r="K338" s="112"/>
      <c r="L338" s="141"/>
      <c r="M338" s="112">
        <v>502</v>
      </c>
      <c r="N338" s="153"/>
      <c r="O338" s="112"/>
      <c r="P338" s="141"/>
      <c r="Q338" s="138">
        <f t="shared" si="5"/>
        <v>0</v>
      </c>
    </row>
    <row r="339" spans="1:17" s="94" customFormat="1" ht="25.5" customHeight="1">
      <c r="A339" s="109"/>
      <c r="B339" s="118">
        <v>1104</v>
      </c>
      <c r="C339" s="116" t="s">
        <v>377</v>
      </c>
      <c r="D339" s="141">
        <v>3</v>
      </c>
      <c r="E339" s="112"/>
      <c r="F339" s="141"/>
      <c r="G339" s="112"/>
      <c r="H339" s="141"/>
      <c r="I339" s="112"/>
      <c r="J339" s="141"/>
      <c r="K339" s="112"/>
      <c r="L339" s="141"/>
      <c r="M339" s="112">
        <v>503</v>
      </c>
      <c r="N339" s="153"/>
      <c r="O339" s="112"/>
      <c r="P339" s="141"/>
      <c r="Q339" s="138">
        <f t="shared" si="5"/>
        <v>0</v>
      </c>
    </row>
    <row r="340" spans="1:17" s="96" customFormat="1" ht="25.5" customHeight="1">
      <c r="A340" s="124">
        <v>2</v>
      </c>
      <c r="B340" s="121"/>
      <c r="C340" s="123" t="s">
        <v>1181</v>
      </c>
      <c r="D340" s="142"/>
      <c r="E340" s="122"/>
      <c r="F340" s="142"/>
      <c r="G340" s="122"/>
      <c r="H340" s="142"/>
      <c r="I340" s="122"/>
      <c r="J340" s="142"/>
      <c r="K340" s="122"/>
      <c r="L340" s="142"/>
      <c r="M340" s="122"/>
      <c r="N340" s="142"/>
      <c r="O340" s="122"/>
      <c r="P340" s="142"/>
      <c r="Q340" s="148">
        <f t="shared" si="5"/>
        <v>0</v>
      </c>
    </row>
    <row r="341" spans="1:17" s="284" customFormat="1" ht="25.5" customHeight="1">
      <c r="A341" s="540" t="s">
        <v>1188</v>
      </c>
      <c r="B341" s="540"/>
      <c r="C341" s="540"/>
      <c r="D341" s="283"/>
      <c r="E341" s="537">
        <f>F4+F57+F63+F68+F210+F260+F290+F294+F310+F333</f>
        <v>47324657</v>
      </c>
      <c r="F341" s="538"/>
      <c r="G341" s="537">
        <f>H4+H57+H63+H68+H210+H260+H290+H294+H310+H333</f>
        <v>16063328</v>
      </c>
      <c r="H341" s="538"/>
      <c r="I341" s="537">
        <f>J4+J57+J63+J68+J210+J260+J290+J294+J310+J333</f>
        <v>2704311</v>
      </c>
      <c r="J341" s="538"/>
      <c r="K341" s="537">
        <f>L4+L57+L63+L68+L210+L260+L290+L294+L310+L333</f>
        <v>3466530</v>
      </c>
      <c r="L341" s="538"/>
      <c r="M341" s="537">
        <f>N4+N57+N63+N68+N210+N260+N290+N294+N310+N333</f>
        <v>9480000</v>
      </c>
      <c r="N341" s="538"/>
      <c r="O341" s="537">
        <f>P4+P57+P63+P68+P210+P260+P290+P294+P310+P333</f>
        <v>2204275</v>
      </c>
      <c r="P341" s="538"/>
      <c r="Q341" s="283">
        <f>Q4+Q57+Q63+Q68+Q210+Q260+Q290+Q294+Q310+Q333</f>
        <v>81243101</v>
      </c>
    </row>
    <row r="342" spans="1:17" s="1" customFormat="1" hidden="1">
      <c r="A342" s="89"/>
      <c r="B342" s="91"/>
      <c r="C342" s="92"/>
      <c r="D342" s="253"/>
      <c r="F342" s="146"/>
      <c r="H342" s="146"/>
      <c r="J342" s="146"/>
      <c r="L342" s="146"/>
      <c r="N342" s="146"/>
      <c r="P342" s="146"/>
      <c r="Q342" s="146"/>
    </row>
    <row r="343" spans="1:17" s="1" customFormat="1" hidden="1">
      <c r="A343" s="89"/>
      <c r="B343" s="91"/>
      <c r="C343" s="92"/>
      <c r="D343" s="253"/>
      <c r="F343" s="146"/>
      <c r="H343" s="146"/>
      <c r="J343" s="146"/>
      <c r="L343" s="146"/>
      <c r="N343" s="146"/>
      <c r="P343" s="146"/>
      <c r="Q343" s="146"/>
    </row>
    <row r="344" spans="1:17" s="1" customFormat="1" hidden="1">
      <c r="A344" s="89"/>
      <c r="B344" s="91"/>
      <c r="C344" s="92"/>
      <c r="D344" s="253"/>
      <c r="F344" s="146"/>
      <c r="H344" s="146"/>
      <c r="J344" s="146"/>
      <c r="L344" s="146"/>
      <c r="N344" s="146"/>
      <c r="P344" s="146"/>
      <c r="Q344" s="146"/>
    </row>
    <row r="345" spans="1:17" s="1" customFormat="1" hidden="1">
      <c r="A345" s="89"/>
      <c r="B345" s="91"/>
      <c r="C345" s="251" t="s">
        <v>1307</v>
      </c>
      <c r="D345" s="253"/>
      <c r="F345" s="146"/>
      <c r="H345" s="146"/>
      <c r="J345" s="146"/>
      <c r="L345" s="146"/>
      <c r="N345" s="146"/>
      <c r="P345" s="146"/>
      <c r="Q345" s="146"/>
    </row>
    <row r="346" spans="1:17" s="1" customFormat="1" hidden="1">
      <c r="B346" s="249">
        <v>1</v>
      </c>
      <c r="C346" s="247" t="s">
        <v>611</v>
      </c>
      <c r="D346" s="253">
        <f>Q4</f>
        <v>3290346</v>
      </c>
      <c r="E346" s="252">
        <f t="shared" ref="E346:E355" si="6">D346/$D$356</f>
        <v>4.0500005040427986E-2</v>
      </c>
      <c r="H346" s="387">
        <v>11100</v>
      </c>
      <c r="J346" s="146">
        <f>F6</f>
        <v>4560</v>
      </c>
      <c r="L346" s="146"/>
      <c r="N346" s="146"/>
      <c r="P346" s="146"/>
      <c r="Q346" s="146"/>
    </row>
    <row r="347" spans="1:17" s="1" customFormat="1" hidden="1">
      <c r="B347" s="249">
        <v>2</v>
      </c>
      <c r="C347" s="247" t="s">
        <v>583</v>
      </c>
      <c r="D347" s="253">
        <f>Q57</f>
        <v>0</v>
      </c>
      <c r="E347" s="252">
        <f t="shared" si="6"/>
        <v>0</v>
      </c>
      <c r="H347" s="387">
        <v>12100</v>
      </c>
      <c r="J347" s="146">
        <f>F23</f>
        <v>2160601</v>
      </c>
      <c r="L347" s="146"/>
      <c r="N347" s="146"/>
      <c r="P347" s="146"/>
      <c r="Q347" s="146"/>
    </row>
    <row r="348" spans="1:17" s="1" customFormat="1" hidden="1">
      <c r="B348" s="249">
        <v>3</v>
      </c>
      <c r="C348" s="247" t="s">
        <v>578</v>
      </c>
      <c r="D348" s="253">
        <f>Q63</f>
        <v>0</v>
      </c>
      <c r="E348" s="252">
        <f t="shared" si="6"/>
        <v>0</v>
      </c>
      <c r="H348" s="387">
        <v>12200</v>
      </c>
      <c r="J348" s="146">
        <f>F26</f>
        <v>1002702</v>
      </c>
      <c r="L348" s="146"/>
      <c r="N348" s="146"/>
      <c r="P348" s="146"/>
      <c r="Q348" s="146"/>
    </row>
    <row r="349" spans="1:17" s="1" customFormat="1" hidden="1">
      <c r="B349" s="249">
        <v>4</v>
      </c>
      <c r="C349" s="247" t="s">
        <v>570</v>
      </c>
      <c r="D349" s="253">
        <f>Q68</f>
        <v>5464429</v>
      </c>
      <c r="E349" s="252">
        <f t="shared" si="6"/>
        <v>6.7260221886409774E-2</v>
      </c>
      <c r="H349" s="387">
        <v>12300</v>
      </c>
      <c r="J349" s="146">
        <f>F31</f>
        <v>36918</v>
      </c>
      <c r="L349" s="146"/>
      <c r="N349" s="146"/>
      <c r="P349" s="146"/>
      <c r="Q349" s="146"/>
    </row>
    <row r="350" spans="1:17" s="1" customFormat="1" hidden="1">
      <c r="B350" s="249">
        <v>5</v>
      </c>
      <c r="C350" s="247" t="s">
        <v>1169</v>
      </c>
      <c r="D350" s="253">
        <f>Q210</f>
        <v>1024554</v>
      </c>
      <c r="E350" s="252">
        <f t="shared" si="6"/>
        <v>1.2610966191455445E-2</v>
      </c>
      <c r="H350" s="387">
        <v>17100</v>
      </c>
      <c r="J350" s="146">
        <f>F40</f>
        <v>37542</v>
      </c>
      <c r="L350" s="146"/>
      <c r="N350" s="146"/>
      <c r="P350" s="146"/>
      <c r="Q350" s="146"/>
    </row>
    <row r="351" spans="1:17" s="1" customFormat="1" hidden="1">
      <c r="B351" s="249">
        <v>6</v>
      </c>
      <c r="C351" s="247" t="s">
        <v>1171</v>
      </c>
      <c r="D351" s="253">
        <f>Q260</f>
        <v>13840087</v>
      </c>
      <c r="E351" s="252">
        <f t="shared" si="6"/>
        <v>0.1703539971966358</v>
      </c>
      <c r="H351" s="387">
        <v>43100</v>
      </c>
      <c r="J351" s="146">
        <f>F72</f>
        <v>0</v>
      </c>
      <c r="L351" s="146"/>
      <c r="N351" s="146"/>
      <c r="P351" s="146"/>
      <c r="Q351" s="146"/>
    </row>
    <row r="352" spans="1:17" s="1" customFormat="1" hidden="1">
      <c r="B352" s="249">
        <v>7</v>
      </c>
      <c r="C352" s="247" t="s">
        <v>1255</v>
      </c>
      <c r="D352" s="253">
        <f>Q290</f>
        <v>0</v>
      </c>
      <c r="E352" s="252">
        <f t="shared" si="6"/>
        <v>0</v>
      </c>
      <c r="H352" s="387">
        <v>43200</v>
      </c>
      <c r="J352" s="146">
        <f>F76</f>
        <v>34834</v>
      </c>
      <c r="L352" s="146"/>
      <c r="N352" s="146"/>
      <c r="P352" s="146"/>
      <c r="Q352" s="146"/>
    </row>
    <row r="353" spans="1:17" s="1" customFormat="1" hidden="1">
      <c r="B353" s="249">
        <v>8</v>
      </c>
      <c r="C353" s="247" t="s">
        <v>263</v>
      </c>
      <c r="D353" s="253">
        <f>Q294</f>
        <v>45939410</v>
      </c>
      <c r="E353" s="252">
        <f t="shared" si="6"/>
        <v>0.56545613639243042</v>
      </c>
      <c r="H353" s="387">
        <v>44100</v>
      </c>
      <c r="J353" s="146">
        <f>F142</f>
        <v>233401</v>
      </c>
      <c r="L353" s="146"/>
      <c r="N353" s="146"/>
      <c r="P353" s="146"/>
      <c r="Q353" s="146"/>
    </row>
    <row r="354" spans="1:17" s="1" customFormat="1" hidden="1">
      <c r="B354" s="249">
        <v>9</v>
      </c>
      <c r="C354" s="247" t="s">
        <v>361</v>
      </c>
      <c r="D354" s="253">
        <f>Q310</f>
        <v>2204275</v>
      </c>
      <c r="E354" s="252">
        <f t="shared" si="6"/>
        <v>2.7131842247134313E-2</v>
      </c>
      <c r="H354" s="387">
        <v>44200</v>
      </c>
      <c r="J354" s="146">
        <f>F160</f>
        <v>36880</v>
      </c>
      <c r="L354" s="146"/>
      <c r="N354" s="146"/>
      <c r="P354" s="146"/>
      <c r="Q354" s="146"/>
    </row>
    <row r="355" spans="1:17" s="1" customFormat="1" hidden="1">
      <c r="B355" s="249">
        <v>0</v>
      </c>
      <c r="C355" s="247" t="s">
        <v>1179</v>
      </c>
      <c r="D355" s="253">
        <f>Q333</f>
        <v>9480000</v>
      </c>
      <c r="E355" s="252">
        <f t="shared" si="6"/>
        <v>0.11668683104550626</v>
      </c>
      <c r="H355" s="387">
        <v>44300</v>
      </c>
      <c r="J355" s="146">
        <f>F171</f>
        <v>21853</v>
      </c>
      <c r="L355" s="146"/>
      <c r="N355" s="146"/>
      <c r="P355" s="146"/>
      <c r="Q355" s="146"/>
    </row>
    <row r="356" spans="1:17" s="1" customFormat="1" hidden="1">
      <c r="B356" s="249"/>
      <c r="C356" s="247"/>
      <c r="D356" s="253">
        <f>SUM(D346:D355)</f>
        <v>81243101</v>
      </c>
      <c r="E356" s="252">
        <f>SUM(E346:E355)</f>
        <v>1</v>
      </c>
      <c r="H356" s="387">
        <v>45100</v>
      </c>
      <c r="J356" s="146">
        <f>F197</f>
        <v>58716</v>
      </c>
      <c r="L356" s="146"/>
      <c r="N356" s="146"/>
      <c r="P356" s="146"/>
      <c r="Q356" s="146"/>
    </row>
    <row r="357" spans="1:17" s="1" customFormat="1" hidden="1">
      <c r="A357" s="89"/>
      <c r="B357" s="91"/>
      <c r="C357" s="92"/>
      <c r="D357" s="253"/>
      <c r="E357" s="252"/>
      <c r="F357" s="146"/>
      <c r="H357" s="387">
        <v>61100</v>
      </c>
      <c r="J357" s="146">
        <f>F262</f>
        <v>70306</v>
      </c>
      <c r="L357" s="146"/>
      <c r="N357" s="146"/>
      <c r="P357" s="146"/>
      <c r="Q357" s="146"/>
    </row>
    <row r="358" spans="1:17" s="1" customFormat="1" hidden="1">
      <c r="A358" s="89"/>
      <c r="B358" s="91"/>
      <c r="C358" s="251" t="s">
        <v>1308</v>
      </c>
      <c r="D358" s="253"/>
      <c r="E358" s="252"/>
      <c r="F358" s="146"/>
      <c r="H358" s="387">
        <v>81100</v>
      </c>
      <c r="J358" s="146">
        <f>F296</f>
        <v>29876082</v>
      </c>
      <c r="L358" s="146"/>
      <c r="N358" s="146"/>
      <c r="P358" s="146"/>
      <c r="Q358" s="146"/>
    </row>
    <row r="359" spans="1:17" s="1" customFormat="1" hidden="1">
      <c r="A359" s="89"/>
      <c r="B359" s="249">
        <v>1</v>
      </c>
      <c r="C359" s="247" t="s">
        <v>611</v>
      </c>
      <c r="D359" s="253">
        <f>SUM(F7:F21)+SUM(F24:F25)+SUM(F27:F30)+SUM(F32:F34)+SUM(F55:F56)</f>
        <v>3204781</v>
      </c>
      <c r="E359" s="252">
        <f>D359/$D$366</f>
        <v>3.9446807920342677E-2</v>
      </c>
      <c r="F359" s="146"/>
      <c r="H359" s="387">
        <v>82100</v>
      </c>
      <c r="J359" s="146">
        <f>H300</f>
        <v>16063328</v>
      </c>
      <c r="L359" s="146"/>
      <c r="N359" s="146"/>
      <c r="P359" s="146"/>
      <c r="Q359" s="146"/>
    </row>
    <row r="360" spans="1:17" s="1" customFormat="1" hidden="1">
      <c r="A360" s="89"/>
      <c r="B360" s="249">
        <v>2</v>
      </c>
      <c r="C360" s="247" t="s">
        <v>1306</v>
      </c>
      <c r="D360" s="253">
        <f>SUM(F66:F67)</f>
        <v>0</v>
      </c>
      <c r="E360" s="252">
        <f t="shared" ref="E360:E365" si="7">D360/$D$366</f>
        <v>0</v>
      </c>
      <c r="F360" s="146"/>
      <c r="H360" s="146"/>
      <c r="J360" s="146"/>
      <c r="L360" s="146"/>
      <c r="N360" s="146"/>
      <c r="P360" s="146"/>
      <c r="Q360" s="146"/>
    </row>
    <row r="361" spans="1:17" s="1" customFormat="1" hidden="1">
      <c r="A361" s="89"/>
      <c r="B361" s="249">
        <v>3</v>
      </c>
      <c r="C361" s="247" t="s">
        <v>570</v>
      </c>
      <c r="D361" s="253">
        <f>SUM(F73:F75)+SUM(F77:F80)+SUM(F82:F87)+SUM(F89:F98)+SUM(F110:F112)+SUM(F114:F127)+SUM(F129:F134)+SUM(F136:F140)+SUM(F143:F159)+SUM(F161:F170)+SUM(F172:F184)+SUM(F186:F195)+SUM(F100:F108)</f>
        <v>5301306</v>
      </c>
      <c r="E361" s="252">
        <f t="shared" si="7"/>
        <v>6.5252383707017775E-2</v>
      </c>
      <c r="F361" s="146"/>
      <c r="H361" s="146"/>
      <c r="J361" s="146"/>
      <c r="L361" s="146"/>
      <c r="N361" s="146"/>
      <c r="P361" s="146"/>
      <c r="Q361" s="146"/>
    </row>
    <row r="362" spans="1:17" s="1" customFormat="1" hidden="1">
      <c r="A362" s="89"/>
      <c r="B362" s="249">
        <v>4</v>
      </c>
      <c r="C362" s="247" t="s">
        <v>1169</v>
      </c>
      <c r="D362" s="253">
        <f>SUM(F213:F222)+SUM(F224:F227)+SUM(F229:F237)+SUM(F239:F240)+SUM(F242:F257)</f>
        <v>1024554</v>
      </c>
      <c r="E362" s="252">
        <f t="shared" si="7"/>
        <v>1.2610966191455445E-2</v>
      </c>
      <c r="F362" s="146"/>
      <c r="H362" s="147"/>
      <c r="I362"/>
      <c r="J362" s="147"/>
      <c r="L362" s="146"/>
      <c r="N362" s="146"/>
      <c r="P362" s="146"/>
      <c r="Q362" s="146"/>
    </row>
    <row r="363" spans="1:17" hidden="1">
      <c r="B363" s="248">
        <v>5</v>
      </c>
      <c r="C363" s="93" t="s">
        <v>1171</v>
      </c>
      <c r="D363" s="254">
        <f>F41+F43+F44+F46+F48+F49+F50+F52+F55+F56+F198+F200+F201+F203+F205+F206+F207+F209+F263+F264+F265+F266+F267+F268+F269+F270+F271+F272+F274+F275+F277+F278+F279+F281+F282+F283+J281+L282+P281+P282+P283+P285+F287+P309+P315+P316+P317+P318+P321+P322+P324+P326+P330+P331+P332+N336+N337+N338+N339</f>
        <v>25773050</v>
      </c>
      <c r="E363" s="252">
        <f t="shared" si="7"/>
        <v>0.31723370578875371</v>
      </c>
    </row>
    <row r="364" spans="1:17" hidden="1">
      <c r="B364" s="248">
        <v>6</v>
      </c>
      <c r="C364" s="93" t="s">
        <v>264</v>
      </c>
      <c r="D364" s="254">
        <f>F297+F298</f>
        <v>29876082</v>
      </c>
      <c r="E364" s="252">
        <f t="shared" si="7"/>
        <v>0.36773684943414459</v>
      </c>
    </row>
    <row r="365" spans="1:17" hidden="1">
      <c r="B365" s="248">
        <v>7</v>
      </c>
      <c r="C365" s="93" t="s">
        <v>367</v>
      </c>
      <c r="D365" s="254">
        <f>SUM(H301:H306)</f>
        <v>16063328</v>
      </c>
      <c r="E365" s="252">
        <f t="shared" si="7"/>
        <v>0.19771928695828586</v>
      </c>
    </row>
    <row r="366" spans="1:17" hidden="1">
      <c r="D366" s="254">
        <f>SUM(D359:D365)</f>
        <v>81243101</v>
      </c>
      <c r="E366" s="255">
        <f>SUM(E359:E365)</f>
        <v>1</v>
      </c>
    </row>
    <row r="367" spans="1:17" hidden="1">
      <c r="C367" s="250" t="s">
        <v>1311</v>
      </c>
      <c r="E367" s="255"/>
    </row>
    <row r="368" spans="1:17" hidden="1">
      <c r="B368" s="248">
        <v>1</v>
      </c>
      <c r="C368" s="93" t="s">
        <v>1192</v>
      </c>
      <c r="D368" s="254">
        <f>SUMIF($D$4:$D$340,1,$Q$4:$Q$340)</f>
        <v>9979041</v>
      </c>
      <c r="E368" s="255">
        <f>D368/$D$371</f>
        <v>0.12282939569231854</v>
      </c>
    </row>
    <row r="369" spans="2:5" ht="26.25" hidden="1">
      <c r="B369" s="248">
        <v>2</v>
      </c>
      <c r="C369" s="93" t="s">
        <v>1193</v>
      </c>
      <c r="D369" s="254">
        <f>SUMIF($D$4:$D$340,2,$Q$4:$Q$340)</f>
        <v>61784060</v>
      </c>
      <c r="E369" s="255">
        <f>D369/$D$371</f>
        <v>0.7604837732621752</v>
      </c>
    </row>
    <row r="370" spans="2:5" hidden="1">
      <c r="B370" s="248">
        <v>3</v>
      </c>
      <c r="C370" s="93" t="s">
        <v>1194</v>
      </c>
      <c r="D370" s="254">
        <f>SUMIF($D$4:$D$340,3,$Q$4:$Q$340)</f>
        <v>9480000</v>
      </c>
      <c r="E370" s="255">
        <f>D370/$D$371</f>
        <v>0.11668683104550626</v>
      </c>
    </row>
    <row r="371" spans="2:5" hidden="1">
      <c r="D371" s="254">
        <f>SUM(D368:D370)</f>
        <v>81243101</v>
      </c>
      <c r="E371" s="255">
        <f>SUM(E368:E370)</f>
        <v>1</v>
      </c>
    </row>
    <row r="372" spans="2:5" hidden="1">
      <c r="C372" s="250" t="s">
        <v>1312</v>
      </c>
      <c r="E372" s="255"/>
    </row>
    <row r="373" spans="2:5" hidden="1">
      <c r="B373" s="248">
        <v>100</v>
      </c>
      <c r="C373" s="93" t="s">
        <v>751</v>
      </c>
      <c r="D373" s="254">
        <f>SUM(D374:D380)</f>
        <v>47324657</v>
      </c>
      <c r="E373" s="255">
        <f>D373/$D$449</f>
        <v>0.58250677802168083</v>
      </c>
    </row>
    <row r="374" spans="2:5" hidden="1">
      <c r="B374" s="248">
        <v>101</v>
      </c>
      <c r="C374" s="93" t="s">
        <v>886</v>
      </c>
      <c r="D374" s="254">
        <f t="shared" ref="D374:D380" si="8">SUMIF($E$4:$E$340,B374,$F$4:$F$340)</f>
        <v>39064312</v>
      </c>
      <c r="E374" s="255"/>
    </row>
    <row r="375" spans="2:5" hidden="1">
      <c r="B375" s="248">
        <v>102</v>
      </c>
      <c r="C375" s="93" t="s">
        <v>545</v>
      </c>
      <c r="D375" s="254">
        <f t="shared" si="8"/>
        <v>595477</v>
      </c>
      <c r="E375" s="255"/>
    </row>
    <row r="376" spans="2:5" hidden="1">
      <c r="B376" s="248">
        <v>103</v>
      </c>
      <c r="C376" s="93" t="s">
        <v>644</v>
      </c>
      <c r="D376" s="254">
        <f t="shared" si="8"/>
        <v>110329</v>
      </c>
      <c r="E376" s="255"/>
    </row>
    <row r="377" spans="2:5" hidden="1">
      <c r="B377" s="248">
        <v>104</v>
      </c>
      <c r="C377" s="93" t="s">
        <v>962</v>
      </c>
      <c r="D377" s="254">
        <f t="shared" si="8"/>
        <v>0</v>
      </c>
      <c r="E377" s="255"/>
    </row>
    <row r="378" spans="2:5" hidden="1">
      <c r="B378" s="248">
        <v>105</v>
      </c>
      <c r="C378" s="93" t="s">
        <v>963</v>
      </c>
      <c r="D378" s="254">
        <f t="shared" si="8"/>
        <v>6463171</v>
      </c>
      <c r="E378" s="255"/>
    </row>
    <row r="379" spans="2:5" hidden="1">
      <c r="B379" s="248">
        <v>106</v>
      </c>
      <c r="C379" s="93" t="s">
        <v>933</v>
      </c>
      <c r="D379" s="254">
        <f t="shared" si="8"/>
        <v>1006363</v>
      </c>
      <c r="E379" s="255"/>
    </row>
    <row r="380" spans="2:5" hidden="1">
      <c r="B380" s="248">
        <v>199</v>
      </c>
      <c r="C380" s="93" t="s">
        <v>752</v>
      </c>
      <c r="D380" s="254">
        <f t="shared" si="8"/>
        <v>85005</v>
      </c>
      <c r="E380" s="255"/>
    </row>
    <row r="381" spans="2:5" hidden="1">
      <c r="B381" s="248">
        <v>200</v>
      </c>
      <c r="C381" s="93" t="s">
        <v>367</v>
      </c>
      <c r="D381" s="254">
        <f>SUM(D382:D409)</f>
        <v>16063328</v>
      </c>
      <c r="E381" s="255">
        <f>D381/$D$449</f>
        <v>0.19771928695828586</v>
      </c>
    </row>
    <row r="382" spans="2:5" hidden="1">
      <c r="B382" s="248">
        <v>201</v>
      </c>
      <c r="C382" s="93" t="s">
        <v>934</v>
      </c>
      <c r="D382" s="254">
        <f>SUMIF($G$4:$G$340,B382,$H$4:$H$340)</f>
        <v>0</v>
      </c>
      <c r="E382" s="255"/>
    </row>
    <row r="383" spans="2:5" hidden="1">
      <c r="B383" s="248">
        <v>202</v>
      </c>
      <c r="C383" s="93" t="s">
        <v>935</v>
      </c>
      <c r="D383" s="254">
        <f t="shared" ref="D383:D409" si="9">SUMIF($G$4:$G$340,B383,$H$4:$H$340)</f>
        <v>0</v>
      </c>
      <c r="E383" s="255"/>
    </row>
    <row r="384" spans="2:5" hidden="1">
      <c r="B384" s="248">
        <v>203</v>
      </c>
      <c r="C384" s="93" t="s">
        <v>936</v>
      </c>
      <c r="D384" s="254">
        <f t="shared" si="9"/>
        <v>0</v>
      </c>
      <c r="E384" s="255"/>
    </row>
    <row r="385" spans="2:5" hidden="1">
      <c r="B385" s="248">
        <v>204</v>
      </c>
      <c r="C385" s="93" t="s">
        <v>937</v>
      </c>
      <c r="D385" s="254">
        <f t="shared" si="9"/>
        <v>0</v>
      </c>
      <c r="E385" s="255"/>
    </row>
    <row r="386" spans="2:5" hidden="1">
      <c r="B386" s="248">
        <v>205</v>
      </c>
      <c r="C386" s="93" t="s">
        <v>938</v>
      </c>
      <c r="D386" s="254">
        <f t="shared" si="9"/>
        <v>0</v>
      </c>
      <c r="E386" s="255"/>
    </row>
    <row r="387" spans="2:5" hidden="1">
      <c r="B387" s="248">
        <v>206</v>
      </c>
      <c r="C387" s="93" t="s">
        <v>939</v>
      </c>
      <c r="D387" s="254">
        <f t="shared" si="9"/>
        <v>0</v>
      </c>
      <c r="E387" s="255"/>
    </row>
    <row r="388" spans="2:5" hidden="1">
      <c r="B388" s="248">
        <v>207</v>
      </c>
      <c r="C388" s="93" t="s">
        <v>940</v>
      </c>
      <c r="D388" s="254">
        <f t="shared" si="9"/>
        <v>0</v>
      </c>
      <c r="E388" s="255"/>
    </row>
    <row r="389" spans="2:5" hidden="1">
      <c r="B389" s="248">
        <v>208</v>
      </c>
      <c r="C389" s="93" t="s">
        <v>941</v>
      </c>
      <c r="D389" s="254">
        <f t="shared" si="9"/>
        <v>0</v>
      </c>
      <c r="E389" s="255"/>
    </row>
    <row r="390" spans="2:5" hidden="1">
      <c r="B390" s="248">
        <v>209</v>
      </c>
      <c r="C390" s="93" t="s">
        <v>942</v>
      </c>
      <c r="D390" s="254">
        <f t="shared" si="9"/>
        <v>0</v>
      </c>
      <c r="E390" s="255"/>
    </row>
    <row r="391" spans="2:5" hidden="1">
      <c r="B391" s="248">
        <v>210</v>
      </c>
      <c r="C391" s="93" t="s">
        <v>943</v>
      </c>
      <c r="D391" s="254">
        <f t="shared" si="9"/>
        <v>0</v>
      </c>
      <c r="E391" s="255"/>
    </row>
    <row r="392" spans="2:5" hidden="1">
      <c r="B392" s="248">
        <v>211</v>
      </c>
      <c r="C392" s="93" t="s">
        <v>944</v>
      </c>
      <c r="D392" s="254">
        <f t="shared" si="9"/>
        <v>0</v>
      </c>
      <c r="E392" s="255"/>
    </row>
    <row r="393" spans="2:5" hidden="1">
      <c r="B393" s="248">
        <v>212</v>
      </c>
      <c r="C393" s="93" t="s">
        <v>946</v>
      </c>
      <c r="D393" s="254">
        <f t="shared" si="9"/>
        <v>0</v>
      </c>
      <c r="E393" s="255"/>
    </row>
    <row r="394" spans="2:5" hidden="1">
      <c r="B394" s="248">
        <v>213</v>
      </c>
      <c r="C394" s="93" t="s">
        <v>947</v>
      </c>
      <c r="D394" s="254">
        <f t="shared" si="9"/>
        <v>0</v>
      </c>
      <c r="E394" s="255"/>
    </row>
    <row r="395" spans="2:5" hidden="1">
      <c r="B395" s="248">
        <v>214</v>
      </c>
      <c r="C395" s="93" t="s">
        <v>945</v>
      </c>
      <c r="D395" s="254">
        <f t="shared" si="9"/>
        <v>0</v>
      </c>
      <c r="E395" s="255"/>
    </row>
    <row r="396" spans="2:5" hidden="1">
      <c r="B396" s="248">
        <v>215</v>
      </c>
      <c r="C396" s="93" t="s">
        <v>948</v>
      </c>
      <c r="D396" s="254">
        <f t="shared" si="9"/>
        <v>0</v>
      </c>
      <c r="E396" s="255"/>
    </row>
    <row r="397" spans="2:5" hidden="1">
      <c r="B397" s="248">
        <v>216</v>
      </c>
      <c r="C397" s="93" t="s">
        <v>949</v>
      </c>
      <c r="D397" s="254">
        <f t="shared" si="9"/>
        <v>0</v>
      </c>
      <c r="E397" s="255"/>
    </row>
    <row r="398" spans="2:5" hidden="1">
      <c r="B398" s="248">
        <v>217</v>
      </c>
      <c r="C398" s="93" t="s">
        <v>950</v>
      </c>
      <c r="D398" s="254">
        <f t="shared" si="9"/>
        <v>0</v>
      </c>
      <c r="E398" s="255"/>
    </row>
    <row r="399" spans="2:5" hidden="1">
      <c r="B399" s="248">
        <v>218</v>
      </c>
      <c r="C399" s="93" t="s">
        <v>951</v>
      </c>
      <c r="D399" s="254">
        <f t="shared" si="9"/>
        <v>0</v>
      </c>
      <c r="E399" s="255"/>
    </row>
    <row r="400" spans="2:5" hidden="1">
      <c r="B400" s="248">
        <v>219</v>
      </c>
      <c r="C400" s="93" t="s">
        <v>952</v>
      </c>
      <c r="D400" s="254">
        <f t="shared" si="9"/>
        <v>0</v>
      </c>
      <c r="E400" s="255"/>
    </row>
    <row r="401" spans="2:5" hidden="1">
      <c r="B401" s="248">
        <v>220</v>
      </c>
      <c r="C401" s="93" t="s">
        <v>953</v>
      </c>
      <c r="D401" s="254">
        <f t="shared" si="9"/>
        <v>0</v>
      </c>
      <c r="E401" s="255"/>
    </row>
    <row r="402" spans="2:5" hidden="1">
      <c r="B402" s="248">
        <v>221</v>
      </c>
      <c r="C402" s="93" t="s">
        <v>954</v>
      </c>
      <c r="D402" s="254">
        <f t="shared" si="9"/>
        <v>0</v>
      </c>
      <c r="E402" s="255"/>
    </row>
    <row r="403" spans="2:5" hidden="1">
      <c r="B403" s="248">
        <v>222</v>
      </c>
      <c r="C403" s="93" t="s">
        <v>955</v>
      </c>
      <c r="D403" s="254">
        <f t="shared" si="9"/>
        <v>0</v>
      </c>
      <c r="E403" s="255"/>
    </row>
    <row r="404" spans="2:5" hidden="1">
      <c r="B404" s="248">
        <v>223</v>
      </c>
      <c r="C404" s="93" t="s">
        <v>956</v>
      </c>
      <c r="D404" s="254">
        <f t="shared" si="9"/>
        <v>0</v>
      </c>
      <c r="E404" s="255"/>
    </row>
    <row r="405" spans="2:5" hidden="1">
      <c r="B405" s="248">
        <v>224</v>
      </c>
      <c r="C405" s="93" t="s">
        <v>957</v>
      </c>
      <c r="D405" s="254">
        <f t="shared" si="9"/>
        <v>0</v>
      </c>
      <c r="E405" s="255"/>
    </row>
    <row r="406" spans="2:5" hidden="1">
      <c r="B406" s="248">
        <v>225</v>
      </c>
      <c r="C406" s="93" t="s">
        <v>958</v>
      </c>
      <c r="D406" s="254">
        <f t="shared" si="9"/>
        <v>0</v>
      </c>
      <c r="E406" s="255"/>
    </row>
    <row r="407" spans="2:5" hidden="1">
      <c r="B407" s="248">
        <v>226</v>
      </c>
      <c r="C407" s="93" t="s">
        <v>959</v>
      </c>
      <c r="D407" s="254">
        <f t="shared" si="9"/>
        <v>0</v>
      </c>
      <c r="E407" s="255"/>
    </row>
    <row r="408" spans="2:5" hidden="1">
      <c r="B408" s="248">
        <v>227</v>
      </c>
      <c r="C408" s="93" t="s">
        <v>960</v>
      </c>
      <c r="D408" s="254">
        <f t="shared" si="9"/>
        <v>8737295</v>
      </c>
      <c r="E408" s="255"/>
    </row>
    <row r="409" spans="2:5" hidden="1">
      <c r="B409" s="248">
        <v>228</v>
      </c>
      <c r="C409" s="93" t="s">
        <v>961</v>
      </c>
      <c r="D409" s="254">
        <f t="shared" si="9"/>
        <v>7326033</v>
      </c>
      <c r="E409" s="255"/>
    </row>
    <row r="410" spans="2:5" hidden="1">
      <c r="B410" s="248">
        <v>300</v>
      </c>
      <c r="C410" s="93" t="s">
        <v>753</v>
      </c>
      <c r="D410" s="254">
        <f>SUM(D411:D428)</f>
        <v>2704311</v>
      </c>
      <c r="E410" s="255">
        <f>D410/$D$449</f>
        <v>3.3286654087711399E-2</v>
      </c>
    </row>
    <row r="411" spans="2:5" hidden="1">
      <c r="B411" s="248">
        <v>301</v>
      </c>
      <c r="C411" s="93" t="s">
        <v>964</v>
      </c>
      <c r="D411" s="254">
        <f>SUMIF($I$4:$I$340,B411,$J$4:$J$340)</f>
        <v>0</v>
      </c>
      <c r="E411" s="255"/>
    </row>
    <row r="412" spans="2:5" hidden="1">
      <c r="B412" s="248">
        <v>302</v>
      </c>
      <c r="C412" s="93" t="s">
        <v>965</v>
      </c>
      <c r="D412" s="254">
        <f t="shared" ref="D412:D428" si="10">SUMIF($I$4:$I$340,B412,$J$4:$J$340)</f>
        <v>0</v>
      </c>
      <c r="E412" s="255"/>
    </row>
    <row r="413" spans="2:5" hidden="1">
      <c r="B413" s="248">
        <v>303</v>
      </c>
      <c r="C413" s="93" t="s">
        <v>966</v>
      </c>
      <c r="D413" s="254">
        <f t="shared" si="10"/>
        <v>0</v>
      </c>
      <c r="E413" s="255"/>
    </row>
    <row r="414" spans="2:5" hidden="1">
      <c r="B414" s="248">
        <v>304</v>
      </c>
      <c r="C414" s="93" t="s">
        <v>967</v>
      </c>
      <c r="D414" s="254">
        <f t="shared" si="10"/>
        <v>0</v>
      </c>
      <c r="E414" s="255"/>
    </row>
    <row r="415" spans="2:5" hidden="1">
      <c r="B415" s="248">
        <v>305</v>
      </c>
      <c r="C415" s="93" t="s">
        <v>968</v>
      </c>
      <c r="D415" s="254">
        <f t="shared" si="10"/>
        <v>0</v>
      </c>
      <c r="E415" s="255"/>
    </row>
    <row r="416" spans="2:5" hidden="1">
      <c r="B416" s="248">
        <v>306</v>
      </c>
      <c r="C416" s="93" t="s">
        <v>969</v>
      </c>
      <c r="D416" s="254">
        <f t="shared" si="10"/>
        <v>0</v>
      </c>
      <c r="E416" s="255"/>
    </row>
    <row r="417" spans="2:5" hidden="1">
      <c r="B417" s="248">
        <v>307</v>
      </c>
      <c r="C417" s="93" t="s">
        <v>970</v>
      </c>
      <c r="D417" s="254">
        <f t="shared" si="10"/>
        <v>0</v>
      </c>
      <c r="E417" s="255"/>
    </row>
    <row r="418" spans="2:5" hidden="1">
      <c r="B418" s="248">
        <v>308</v>
      </c>
      <c r="C418" s="93" t="s">
        <v>971</v>
      </c>
      <c r="D418" s="254">
        <f t="shared" si="10"/>
        <v>0</v>
      </c>
      <c r="E418" s="255"/>
    </row>
    <row r="419" spans="2:5" hidden="1">
      <c r="B419" s="248">
        <v>309</v>
      </c>
      <c r="C419" s="93" t="s">
        <v>972</v>
      </c>
      <c r="D419" s="254">
        <f t="shared" si="10"/>
        <v>0</v>
      </c>
      <c r="E419" s="255"/>
    </row>
    <row r="420" spans="2:5" hidden="1">
      <c r="B420" s="248">
        <v>310</v>
      </c>
      <c r="C420" s="93" t="s">
        <v>973</v>
      </c>
      <c r="D420" s="254">
        <f t="shared" si="10"/>
        <v>0</v>
      </c>
      <c r="E420" s="255"/>
    </row>
    <row r="421" spans="2:5" hidden="1">
      <c r="B421" s="248">
        <v>311</v>
      </c>
      <c r="C421" s="93" t="s">
        <v>974</v>
      </c>
      <c r="D421" s="254">
        <f t="shared" si="10"/>
        <v>0</v>
      </c>
      <c r="E421" s="255"/>
    </row>
    <row r="422" spans="2:5" hidden="1">
      <c r="B422" s="248">
        <v>312</v>
      </c>
      <c r="C422" s="93" t="s">
        <v>975</v>
      </c>
      <c r="D422" s="254">
        <f t="shared" si="10"/>
        <v>0</v>
      </c>
      <c r="E422" s="255"/>
    </row>
    <row r="423" spans="2:5" hidden="1">
      <c r="B423" s="248">
        <v>313</v>
      </c>
      <c r="C423" s="93" t="s">
        <v>976</v>
      </c>
      <c r="D423" s="254">
        <f t="shared" si="10"/>
        <v>0</v>
      </c>
      <c r="E423" s="255"/>
    </row>
    <row r="424" spans="2:5" hidden="1">
      <c r="B424" s="248">
        <v>314</v>
      </c>
      <c r="C424" s="93" t="s">
        <v>977</v>
      </c>
      <c r="D424" s="254">
        <f t="shared" si="10"/>
        <v>0</v>
      </c>
      <c r="E424" s="255"/>
    </row>
    <row r="425" spans="2:5" hidden="1">
      <c r="B425" s="248">
        <v>315</v>
      </c>
      <c r="C425" s="93" t="s">
        <v>978</v>
      </c>
      <c r="D425" s="254">
        <f t="shared" si="10"/>
        <v>0</v>
      </c>
      <c r="E425" s="255"/>
    </row>
    <row r="426" spans="2:5" hidden="1">
      <c r="B426" s="248">
        <v>316</v>
      </c>
      <c r="C426" s="93" t="s">
        <v>979</v>
      </c>
      <c r="D426" s="254">
        <f t="shared" si="10"/>
        <v>0</v>
      </c>
      <c r="E426" s="255"/>
    </row>
    <row r="427" spans="2:5" hidden="1">
      <c r="B427" s="248">
        <v>317</v>
      </c>
      <c r="C427" s="93" t="s">
        <v>980</v>
      </c>
      <c r="D427" s="254">
        <f t="shared" si="10"/>
        <v>0</v>
      </c>
      <c r="E427" s="255"/>
    </row>
    <row r="428" spans="2:5" hidden="1">
      <c r="B428" s="248">
        <v>399</v>
      </c>
      <c r="C428" s="93" t="s">
        <v>981</v>
      </c>
      <c r="D428" s="254">
        <f t="shared" si="10"/>
        <v>2704311</v>
      </c>
      <c r="E428" s="255"/>
    </row>
    <row r="429" spans="2:5" hidden="1">
      <c r="B429" s="248">
        <v>400</v>
      </c>
      <c r="C429" s="93" t="s">
        <v>754</v>
      </c>
      <c r="D429" s="254">
        <f>SUM(D430:D437)</f>
        <v>3466530</v>
      </c>
      <c r="E429" s="255">
        <f>D429/$D$449</f>
        <v>4.2668607639681305E-2</v>
      </c>
    </row>
    <row r="430" spans="2:5" hidden="1">
      <c r="B430" s="248">
        <v>401</v>
      </c>
      <c r="C430" s="93" t="s">
        <v>1155</v>
      </c>
      <c r="D430" s="254">
        <f>SUMIF($K$4:$K$340,B430,$L$4:$L$340)</f>
        <v>0</v>
      </c>
      <c r="E430" s="255"/>
    </row>
    <row r="431" spans="2:5" hidden="1">
      <c r="B431" s="248">
        <v>402</v>
      </c>
      <c r="C431" s="93" t="s">
        <v>1156</v>
      </c>
      <c r="D431" s="254">
        <f t="shared" ref="D431:D437" si="11">SUMIF($K$4:$K$340,B431,$L$4:$L$340)</f>
        <v>0</v>
      </c>
      <c r="E431" s="255"/>
    </row>
    <row r="432" spans="2:5" hidden="1">
      <c r="B432" s="248">
        <v>403</v>
      </c>
      <c r="C432" s="93" t="s">
        <v>1157</v>
      </c>
      <c r="D432" s="254">
        <f t="shared" si="11"/>
        <v>0</v>
      </c>
      <c r="E432" s="255"/>
    </row>
    <row r="433" spans="2:6" hidden="1">
      <c r="B433" s="248">
        <v>404</v>
      </c>
      <c r="C433" s="93" t="s">
        <v>1158</v>
      </c>
      <c r="D433" s="254">
        <f t="shared" si="11"/>
        <v>0</v>
      </c>
      <c r="E433" s="255"/>
    </row>
    <row r="434" spans="2:6" hidden="1">
      <c r="B434" s="248">
        <v>405</v>
      </c>
      <c r="C434" s="93" t="s">
        <v>1159</v>
      </c>
      <c r="D434" s="254">
        <f t="shared" si="11"/>
        <v>0</v>
      </c>
      <c r="E434" s="255"/>
    </row>
    <row r="435" spans="2:6" hidden="1">
      <c r="B435" s="248">
        <v>406</v>
      </c>
      <c r="C435" s="93" t="s">
        <v>1160</v>
      </c>
      <c r="D435" s="254">
        <f t="shared" si="11"/>
        <v>3466530</v>
      </c>
      <c r="E435" s="255"/>
    </row>
    <row r="436" spans="2:6" hidden="1">
      <c r="B436" s="248">
        <v>407</v>
      </c>
      <c r="C436" s="93" t="s">
        <v>1161</v>
      </c>
      <c r="D436" s="254">
        <f t="shared" si="11"/>
        <v>0</v>
      </c>
      <c r="E436" s="255"/>
    </row>
    <row r="437" spans="2:6" hidden="1">
      <c r="B437" s="248">
        <v>499</v>
      </c>
      <c r="C437" s="93" t="s">
        <v>1162</v>
      </c>
      <c r="D437" s="254">
        <f t="shared" si="11"/>
        <v>0</v>
      </c>
      <c r="E437" s="255"/>
    </row>
    <row r="438" spans="2:6" hidden="1">
      <c r="B438" s="248">
        <v>500</v>
      </c>
      <c r="C438" s="93" t="s">
        <v>755</v>
      </c>
      <c r="D438" s="254">
        <f>SUM(F439:F442)</f>
        <v>9480000</v>
      </c>
      <c r="E438" s="255">
        <f>D438/$D$449</f>
        <v>0.11668683104550626</v>
      </c>
    </row>
    <row r="439" spans="2:6" hidden="1">
      <c r="B439" s="248">
        <v>501</v>
      </c>
      <c r="C439" s="93" t="s">
        <v>757</v>
      </c>
      <c r="E439" s="255"/>
      <c r="F439" s="254">
        <f>SUMIF($M$4:$M$340,B439,$N$4:$N$340)</f>
        <v>9480000</v>
      </c>
    </row>
    <row r="440" spans="2:6" hidden="1">
      <c r="B440" s="248">
        <v>502</v>
      </c>
      <c r="C440" s="93" t="s">
        <v>756</v>
      </c>
      <c r="E440" s="255"/>
      <c r="F440" s="254">
        <f>SUMIF($M$4:$M$340,B440,$N$4:$N$340)</f>
        <v>0</v>
      </c>
    </row>
    <row r="441" spans="2:6" hidden="1">
      <c r="B441" s="248">
        <v>503</v>
      </c>
      <c r="C441" s="93" t="s">
        <v>758</v>
      </c>
      <c r="E441" s="255"/>
      <c r="F441" s="254">
        <f>SUMIF($M$4:$M$340,B441,$N$4:$N$340)</f>
        <v>0</v>
      </c>
    </row>
    <row r="442" spans="2:6" hidden="1">
      <c r="B442" s="248">
        <v>599</v>
      </c>
      <c r="C442" s="93" t="s">
        <v>986</v>
      </c>
      <c r="E442" s="255"/>
      <c r="F442" s="254">
        <f>SUMIF($M$4:$M$340,B442,$N$4:$N$340)</f>
        <v>0</v>
      </c>
    </row>
    <row r="443" spans="2:6" hidden="1">
      <c r="B443" s="248">
        <v>900</v>
      </c>
      <c r="C443" s="93" t="s">
        <v>759</v>
      </c>
      <c r="D443" s="254">
        <f>SUM(D444:D448)</f>
        <v>2204275</v>
      </c>
      <c r="E443" s="255">
        <f>D443/$D$449</f>
        <v>2.7131842247134313E-2</v>
      </c>
    </row>
    <row r="444" spans="2:6" hidden="1">
      <c r="B444" s="248">
        <v>901</v>
      </c>
      <c r="C444" s="93" t="s">
        <v>982</v>
      </c>
      <c r="D444" s="254">
        <f>SUMIF($O$4:$O$340,B444,$P$4:$P$340)</f>
        <v>0</v>
      </c>
      <c r="E444" s="255"/>
    </row>
    <row r="445" spans="2:6" hidden="1">
      <c r="B445" s="248">
        <v>902</v>
      </c>
      <c r="C445" s="93" t="s">
        <v>983</v>
      </c>
      <c r="D445" s="254">
        <f>SUMIF($O$4:$O$340,B445,$P$4:$P$340)</f>
        <v>0</v>
      </c>
      <c r="E445" s="255"/>
    </row>
    <row r="446" spans="2:6" hidden="1">
      <c r="B446" s="248">
        <v>903</v>
      </c>
      <c r="C446" s="93" t="s">
        <v>984</v>
      </c>
      <c r="D446" s="254">
        <f>SUMIF($O$4:$O$340,B446,$P$4:$P$340)</f>
        <v>0</v>
      </c>
      <c r="E446" s="255"/>
    </row>
    <row r="447" spans="2:6" hidden="1">
      <c r="B447" s="248">
        <v>904</v>
      </c>
      <c r="C447" s="93" t="s">
        <v>985</v>
      </c>
      <c r="D447" s="254">
        <f>SUMIF($O$4:$O$340,B447,$P$4:$P$340)</f>
        <v>0</v>
      </c>
      <c r="E447" s="255"/>
    </row>
    <row r="448" spans="2:6" hidden="1">
      <c r="B448" s="248">
        <v>999</v>
      </c>
      <c r="C448" s="93" t="s">
        <v>752</v>
      </c>
      <c r="D448" s="254">
        <f>SUMIF($O$4:$O$340,B448,$P$4:$P$340)</f>
        <v>2204275</v>
      </c>
      <c r="E448" s="255"/>
    </row>
    <row r="449" spans="4:5" hidden="1">
      <c r="D449" s="254">
        <f>D443+D438+D429+D410+D381+D373</f>
        <v>81243101</v>
      </c>
      <c r="E449" s="255"/>
    </row>
  </sheetData>
  <sheetProtection password="CC49" sheet="1" objects="1" scenarios="1"/>
  <mergeCells count="24">
    <mergeCell ref="Q1:Q3"/>
    <mergeCell ref="E3:F3"/>
    <mergeCell ref="G3:H3"/>
    <mergeCell ref="I3:J3"/>
    <mergeCell ref="K3:L3"/>
    <mergeCell ref="M3:N3"/>
    <mergeCell ref="O3:P3"/>
    <mergeCell ref="E1:F1"/>
    <mergeCell ref="G1:H1"/>
    <mergeCell ref="K341:L341"/>
    <mergeCell ref="M341:N341"/>
    <mergeCell ref="O341:P341"/>
    <mergeCell ref="I1:J1"/>
    <mergeCell ref="A341:C341"/>
    <mergeCell ref="E341:F341"/>
    <mergeCell ref="G341:H341"/>
    <mergeCell ref="I341:J341"/>
    <mergeCell ref="A1:A3"/>
    <mergeCell ref="K1:L1"/>
    <mergeCell ref="M1:N1"/>
    <mergeCell ref="O1:P1"/>
    <mergeCell ref="B1:B3"/>
    <mergeCell ref="C1:C3"/>
    <mergeCell ref="D1:D3"/>
  </mergeCells>
  <conditionalFormatting sqref="F7:F21 F24:F25 F27:F30 F32:F34 F41 F43:F44 F46 F48:F50 F52 F55:F56 F66:F67 F73:F75 F77:F80 F82:F87 F89:F98 F100:F108 F110:F112 F114:F127 F129:F134 F136:F140 F143:F159 F161:F170 F172:F184 F186:F195 F198 F200:F201 F203 F205:F207 F209 F213:F222 F224:F227 F229:F237 F239:F240 F242:F257 F263:F272 F274:F275 F277:F279 P285 F287 P287 F297:F298 H301:H306 P315:P318 P324 P326 P330:P332 N336:N339 E281:F283 I281:J281 K282:L282 O281:P283 O309:P309 O321:P322">
    <cfRule type="containsBlanks" dxfId="1988" priority="60">
      <formula>LEN(TRIM(E7))=0</formula>
    </cfRule>
  </conditionalFormatting>
  <dataValidations count="10">
    <dataValidation type="whole" errorStyle="warning" operator="greaterThan" allowBlank="1" showInputMessage="1" showErrorMessage="1" errorTitle="IMPORTANTE" error="Se recomienda leer las instrucciones antes de inciar con el llenado del presupuesto por objeto del gasto" sqref="C1:C3">
      <formula1>0</formula1>
    </dataValidation>
    <dataValidation type="list" allowBlank="1" showInputMessage="1" showErrorMessage="1" sqref="E281">
      <formula1>$T$281</formula1>
    </dataValidation>
    <dataValidation type="list" allowBlank="1" showInputMessage="1" showErrorMessage="1" sqref="E282">
      <formula1>$T$282</formula1>
    </dataValidation>
    <dataValidation type="list" allowBlank="1" showInputMessage="1" showErrorMessage="1" sqref="E283">
      <formula1>$T$283</formula1>
    </dataValidation>
    <dataValidation type="list" allowBlank="1" showInputMessage="1" showErrorMessage="1" sqref="I281">
      <formula1>$T$285:$T$302</formula1>
    </dataValidation>
    <dataValidation type="list" allowBlank="1" showInputMessage="1" showErrorMessage="1" sqref="K282">
      <formula1>$T$304:$T$311</formula1>
    </dataValidation>
    <dataValidation type="list" allowBlank="1" showInputMessage="1" showErrorMessage="1" sqref="O281:O283">
      <formula1>$T$313:$T$316</formula1>
    </dataValidation>
    <dataValidation type="list" allowBlank="1" showInputMessage="1" showErrorMessage="1" sqref="O309">
      <formula1>$T$318:$T$319</formula1>
    </dataValidation>
    <dataValidation type="list" allowBlank="1" showInputMessage="1" showErrorMessage="1" sqref="O321:O322">
      <formula1>$T$321:$T$323</formula1>
    </dataValidation>
    <dataValidation type="whole" operator="greaterThanOrEqual" allowBlank="1" showInputMessage="1" showErrorMessage="1" sqref="F7:F21 F24:F25 F27:F30 F32:F34 F41 F43:F44 F46 F48:F50 F52 F55:F56 F66:F67 F73:F75 F77:F80 F82:F87 F89:F98 F100:F108 F110:F112 F114:F127 F129:F134 F136:F140 F143:F159 F161:F170 F172:F184 F186:F195 F198 F200:F201 F203 F205:F207 F209 F213:F222 F224:F227 F229:F237 F239:F240 F242:F257 F263:F272 F274:F275 F277:F279 F281:F283 J281 L282 P281:P283 P285 F287 P287 F297:F298 H301:H306 P309 P315:P318 P321:P322 P324 P326 P330:P332 N336:N339">
      <formula1>0</formula1>
    </dataValidation>
  </dataValidations>
  <pageMargins left="0.98425196850393704" right="0.78740157480314965" top="0.94488188976377963" bottom="1.1811023622047245" header="0.31496062992125984" footer="0.31496062992125984"/>
  <pageSetup paperSize="5" scale="42" fitToHeight="10" orientation="portrait" horizontalDpi="200" verticalDpi="200" r:id="rId1"/>
  <headerFooter>
    <oddHeader>&amp;L&amp;"-,Negrita"&amp;18Presupuesto de Ingresos por Clasificación Económica, Fuente de Financiamiento y Concepto 2011&amp;"-,Normal"&amp;11
&amp;"-,Negrita"&amp;14Nombre de la Entidad: &amp;F, Jalisco</oddHeader>
    <oddFooter>&amp;RPágina &amp;P de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pageSetUpPr fitToPage="1"/>
  </sheetPr>
  <dimension ref="A1:R517"/>
  <sheetViews>
    <sheetView tabSelected="1" topLeftCell="C1" workbookViewId="0">
      <pane ySplit="4" topLeftCell="A415" activePane="bottomLeft" state="frozen"/>
      <selection pane="bottomLeft" activeCell="I417" sqref="I417"/>
    </sheetView>
  </sheetViews>
  <sheetFormatPr baseColWidth="10" defaultColWidth="0" defaultRowHeight="15" zeroHeight="1"/>
  <cols>
    <col min="1" max="1" width="5" style="25" bestFit="1" customWidth="1"/>
    <col min="2" max="2" width="55" style="25" customWidth="1"/>
    <col min="3" max="3" width="3.85546875" style="399" customWidth="1"/>
    <col min="4" max="4" width="4" style="48" customWidth="1"/>
    <col min="5" max="5" width="15" style="29" customWidth="1"/>
    <col min="6" max="6" width="4" style="48" bestFit="1" customWidth="1"/>
    <col min="7" max="7" width="15" style="29" customWidth="1"/>
    <col min="8" max="8" width="4" style="48" bestFit="1" customWidth="1"/>
    <col min="9" max="9" width="15" style="29" customWidth="1"/>
    <col min="10" max="10" width="4" style="48" bestFit="1" customWidth="1"/>
    <col min="11" max="11" width="15" style="29" customWidth="1"/>
    <col min="12" max="12" width="4" style="48" bestFit="1" customWidth="1"/>
    <col min="13" max="13" width="15" style="29" customWidth="1"/>
    <col min="14" max="14" width="4" style="48" bestFit="1" customWidth="1"/>
    <col min="15" max="15" width="15" style="29" customWidth="1"/>
    <col min="16" max="16" width="16.5703125" style="30" customWidth="1"/>
    <col min="17" max="17" width="0.28515625" customWidth="1"/>
    <col min="18" max="16384" width="11.42578125" hidden="1"/>
  </cols>
  <sheetData>
    <row r="1" spans="1:18" s="44" customFormat="1" ht="37.5" customHeight="1">
      <c r="A1" s="541" t="s">
        <v>614</v>
      </c>
      <c r="B1" s="542" t="s">
        <v>1190</v>
      </c>
      <c r="C1" s="553" t="s">
        <v>615</v>
      </c>
      <c r="D1" s="549" t="s">
        <v>988</v>
      </c>
      <c r="E1" s="549"/>
      <c r="F1" s="539" t="s">
        <v>367</v>
      </c>
      <c r="G1" s="539"/>
      <c r="H1" s="539" t="s">
        <v>753</v>
      </c>
      <c r="I1" s="539"/>
      <c r="J1" s="539" t="s">
        <v>754</v>
      </c>
      <c r="K1" s="539"/>
      <c r="L1" s="539" t="s">
        <v>755</v>
      </c>
      <c r="M1" s="539"/>
      <c r="N1" s="539" t="s">
        <v>759</v>
      </c>
      <c r="O1" s="539"/>
      <c r="P1" s="546" t="s">
        <v>739</v>
      </c>
    </row>
    <row r="2" spans="1:18" s="44" customFormat="1">
      <c r="A2" s="542"/>
      <c r="B2" s="542"/>
      <c r="C2" s="554"/>
      <c r="D2" s="76" t="s">
        <v>760</v>
      </c>
      <c r="E2" s="49" t="s">
        <v>987</v>
      </c>
      <c r="F2" s="76" t="s">
        <v>760</v>
      </c>
      <c r="G2" s="49" t="s">
        <v>987</v>
      </c>
      <c r="H2" s="76" t="s">
        <v>760</v>
      </c>
      <c r="I2" s="49" t="s">
        <v>987</v>
      </c>
      <c r="J2" s="76" t="s">
        <v>760</v>
      </c>
      <c r="K2" s="49" t="s">
        <v>987</v>
      </c>
      <c r="L2" s="76" t="s">
        <v>760</v>
      </c>
      <c r="M2" s="49" t="s">
        <v>987</v>
      </c>
      <c r="N2" s="76" t="s">
        <v>760</v>
      </c>
      <c r="O2" s="49" t="s">
        <v>987</v>
      </c>
      <c r="P2" s="546"/>
    </row>
    <row r="3" spans="1:18" s="44" customFormat="1" ht="18" customHeight="1">
      <c r="A3" s="559"/>
      <c r="B3" s="552"/>
      <c r="C3" s="555"/>
      <c r="D3" s="556"/>
      <c r="E3" s="557"/>
      <c r="F3" s="556"/>
      <c r="G3" s="557"/>
      <c r="H3" s="556"/>
      <c r="I3" s="557"/>
      <c r="J3" s="556"/>
      <c r="K3" s="557"/>
      <c r="L3" s="556"/>
      <c r="M3" s="557"/>
      <c r="N3" s="556"/>
      <c r="O3" s="557"/>
      <c r="P3" s="558"/>
    </row>
    <row r="4" spans="1:18" s="44" customFormat="1" ht="0.95" customHeight="1">
      <c r="A4" s="62"/>
      <c r="B4" s="62"/>
      <c r="C4" s="392"/>
      <c r="D4" s="66"/>
      <c r="E4" s="67"/>
      <c r="F4" s="66"/>
      <c r="G4" s="67"/>
      <c r="H4" s="66"/>
      <c r="I4" s="67"/>
      <c r="J4" s="66"/>
      <c r="K4" s="67"/>
      <c r="L4" s="66"/>
      <c r="M4" s="67"/>
      <c r="N4" s="66"/>
      <c r="O4" s="67"/>
      <c r="P4" s="65"/>
    </row>
    <row r="5" spans="1:18" ht="25.5" customHeight="1">
      <c r="A5" s="68">
        <v>1000</v>
      </c>
      <c r="B5" s="69" t="s">
        <v>0</v>
      </c>
      <c r="C5" s="393"/>
      <c r="D5" s="70"/>
      <c r="E5" s="71">
        <f>E6+E11+E16+E25+E30+E37+E39+E42</f>
        <v>25100850</v>
      </c>
      <c r="F5" s="70"/>
      <c r="G5" s="71">
        <f>G6+G11+G16+G25+G30+G37+G39+G42</f>
        <v>5523273</v>
      </c>
      <c r="H5" s="70"/>
      <c r="I5" s="71">
        <f>I6+I11+I16+I25+I30+I37+I39+I42</f>
        <v>0</v>
      </c>
      <c r="J5" s="70"/>
      <c r="K5" s="71">
        <f>K6+K11+K16+K25+K30+K37+K39+K42</f>
        <v>0</v>
      </c>
      <c r="L5" s="70"/>
      <c r="M5" s="71">
        <f>M6+M11+M16+M25+M30+M37+M39+M42</f>
        <v>0</v>
      </c>
      <c r="N5" s="70"/>
      <c r="O5" s="71">
        <f>O6+O11+O16+O25+O30+O37+O39+O42</f>
        <v>0</v>
      </c>
      <c r="P5" s="72">
        <f>E5+G5+I5+K5+M5+O5</f>
        <v>30624123</v>
      </c>
    </row>
    <row r="6" spans="1:18" ht="25.5" customHeight="1">
      <c r="A6" s="50">
        <v>1100</v>
      </c>
      <c r="B6" s="51" t="s">
        <v>1</v>
      </c>
      <c r="C6" s="394"/>
      <c r="D6" s="52"/>
      <c r="E6" s="63">
        <f>SUM(E7:E10)</f>
        <v>16868791</v>
      </c>
      <c r="F6" s="52"/>
      <c r="G6" s="63">
        <f>SUM(G7:G10)</f>
        <v>3890634</v>
      </c>
      <c r="H6" s="52"/>
      <c r="I6" s="63">
        <f>SUM(I7:I10)</f>
        <v>0</v>
      </c>
      <c r="J6" s="52"/>
      <c r="K6" s="63">
        <f>SUM(K7:K10)</f>
        <v>0</v>
      </c>
      <c r="L6" s="52"/>
      <c r="M6" s="63">
        <f>SUM(M7:M10)</f>
        <v>0</v>
      </c>
      <c r="N6" s="52"/>
      <c r="O6" s="63">
        <f>SUM(O7:O10)</f>
        <v>0</v>
      </c>
      <c r="P6" s="53">
        <f>E6+G6+I6+K6+M6+O6</f>
        <v>20759425</v>
      </c>
      <c r="R6">
        <v>1</v>
      </c>
    </row>
    <row r="7" spans="1:18" ht="25.5" customHeight="1">
      <c r="A7" s="54">
        <v>111</v>
      </c>
      <c r="B7" s="87" t="s">
        <v>2</v>
      </c>
      <c r="C7" s="395">
        <v>1</v>
      </c>
      <c r="D7" s="85">
        <v>101</v>
      </c>
      <c r="E7" s="86">
        <v>2196585</v>
      </c>
      <c r="F7" s="401"/>
      <c r="G7" s="402"/>
      <c r="H7" s="401"/>
      <c r="I7" s="402"/>
      <c r="J7" s="401"/>
      <c r="K7" s="402"/>
      <c r="L7" s="401"/>
      <c r="M7" s="402"/>
      <c r="N7" s="85"/>
      <c r="O7" s="86"/>
      <c r="P7" s="64">
        <f>E7+G7+I7+K7+M7+O7</f>
        <v>2196585</v>
      </c>
      <c r="R7">
        <v>2</v>
      </c>
    </row>
    <row r="8" spans="1:18" ht="25.5" customHeight="1">
      <c r="A8" s="54">
        <v>112</v>
      </c>
      <c r="B8" s="55" t="s">
        <v>3</v>
      </c>
      <c r="C8" s="395"/>
      <c r="D8" s="401"/>
      <c r="E8" s="402"/>
      <c r="F8" s="401"/>
      <c r="G8" s="402"/>
      <c r="H8" s="401"/>
      <c r="I8" s="402"/>
      <c r="J8" s="401"/>
      <c r="K8" s="402"/>
      <c r="L8" s="401"/>
      <c r="M8" s="402"/>
      <c r="N8" s="401"/>
      <c r="O8" s="402"/>
      <c r="P8" s="64">
        <f>E8+G8+I8+K8+M8+O8</f>
        <v>0</v>
      </c>
      <c r="R8">
        <v>3</v>
      </c>
    </row>
    <row r="9" spans="1:18" ht="25.5" customHeight="1">
      <c r="A9" s="54">
        <v>113</v>
      </c>
      <c r="B9" s="55" t="s">
        <v>4</v>
      </c>
      <c r="C9" s="395">
        <v>1</v>
      </c>
      <c r="D9" s="85">
        <v>101</v>
      </c>
      <c r="E9" s="86">
        <v>14672206</v>
      </c>
      <c r="F9" s="85">
        <v>228</v>
      </c>
      <c r="G9" s="86">
        <v>3890634</v>
      </c>
      <c r="H9" s="85"/>
      <c r="I9" s="86"/>
      <c r="J9" s="401"/>
      <c r="K9" s="402"/>
      <c r="L9" s="401"/>
      <c r="M9" s="402"/>
      <c r="N9" s="85"/>
      <c r="O9" s="86"/>
      <c r="P9" s="64">
        <f>E9+G9+I9+K9+M9+O9</f>
        <v>18562840</v>
      </c>
    </row>
    <row r="10" spans="1:18" ht="25.5" customHeight="1">
      <c r="A10" s="54">
        <v>114</v>
      </c>
      <c r="B10" s="55" t="s">
        <v>729</v>
      </c>
      <c r="C10" s="395">
        <v>1</v>
      </c>
      <c r="D10" s="85"/>
      <c r="E10" s="86"/>
      <c r="F10" s="401"/>
      <c r="G10" s="402"/>
      <c r="H10" s="401"/>
      <c r="I10" s="402"/>
      <c r="J10" s="401"/>
      <c r="K10" s="402"/>
      <c r="L10" s="401"/>
      <c r="M10" s="402"/>
      <c r="N10" s="85"/>
      <c r="O10" s="86"/>
      <c r="P10" s="64">
        <f t="shared" ref="P10:P73" si="0">E10+G10+I10+K10+M10+O10</f>
        <v>0</v>
      </c>
      <c r="R10">
        <v>101</v>
      </c>
    </row>
    <row r="11" spans="1:18" ht="25.5" customHeight="1">
      <c r="A11" s="50">
        <v>1200</v>
      </c>
      <c r="B11" s="51" t="s">
        <v>5</v>
      </c>
      <c r="C11" s="394"/>
      <c r="D11" s="52"/>
      <c r="E11" s="63">
        <f>SUM(E12:E15)</f>
        <v>4354099</v>
      </c>
      <c r="F11" s="52"/>
      <c r="G11" s="63">
        <f>SUM(G12:G15)</f>
        <v>1074016</v>
      </c>
      <c r="H11" s="52"/>
      <c r="I11" s="63">
        <f>SUM(I12:I15)</f>
        <v>0</v>
      </c>
      <c r="J11" s="52"/>
      <c r="K11" s="63">
        <f>SUM(K12:K15)</f>
        <v>0</v>
      </c>
      <c r="L11" s="52"/>
      <c r="M11" s="63">
        <f>SUM(M12:M15)</f>
        <v>0</v>
      </c>
      <c r="N11" s="52"/>
      <c r="O11" s="63">
        <f>SUM(O12:O15)</f>
        <v>0</v>
      </c>
      <c r="P11" s="53">
        <f t="shared" si="0"/>
        <v>5428115</v>
      </c>
      <c r="R11">
        <v>102</v>
      </c>
    </row>
    <row r="12" spans="1:18" ht="25.5" customHeight="1">
      <c r="A12" s="54">
        <v>121</v>
      </c>
      <c r="B12" s="55" t="s">
        <v>6</v>
      </c>
      <c r="C12" s="395">
        <v>1</v>
      </c>
      <c r="D12" s="85">
        <v>101</v>
      </c>
      <c r="E12" s="86">
        <v>3002831</v>
      </c>
      <c r="F12" s="85"/>
      <c r="G12" s="86"/>
      <c r="H12" s="85"/>
      <c r="I12" s="86"/>
      <c r="J12" s="401"/>
      <c r="K12" s="402"/>
      <c r="L12" s="401"/>
      <c r="M12" s="402"/>
      <c r="N12" s="85"/>
      <c r="O12" s="86"/>
      <c r="P12" s="53">
        <f t="shared" si="0"/>
        <v>3002831</v>
      </c>
      <c r="R12">
        <v>103</v>
      </c>
    </row>
    <row r="13" spans="1:18" ht="25.5" customHeight="1">
      <c r="A13" s="54">
        <v>122</v>
      </c>
      <c r="B13" s="55" t="s">
        <v>7</v>
      </c>
      <c r="C13" s="395">
        <v>1</v>
      </c>
      <c r="D13" s="85">
        <v>101</v>
      </c>
      <c r="E13" s="86">
        <v>1351268</v>
      </c>
      <c r="F13" s="85">
        <v>228</v>
      </c>
      <c r="G13" s="86">
        <v>1074016</v>
      </c>
      <c r="H13" s="85"/>
      <c r="I13" s="86"/>
      <c r="J13" s="401"/>
      <c r="K13" s="402"/>
      <c r="L13" s="401"/>
      <c r="M13" s="402"/>
      <c r="N13" s="85"/>
      <c r="O13" s="86"/>
      <c r="P13" s="53">
        <f t="shared" si="0"/>
        <v>2425284</v>
      </c>
      <c r="R13">
        <v>104</v>
      </c>
    </row>
    <row r="14" spans="1:18" ht="25.5" customHeight="1">
      <c r="A14" s="54">
        <v>123</v>
      </c>
      <c r="B14" s="55" t="s">
        <v>8</v>
      </c>
      <c r="C14" s="395">
        <v>1</v>
      </c>
      <c r="D14" s="85"/>
      <c r="E14" s="86"/>
      <c r="F14" s="401"/>
      <c r="G14" s="402"/>
      <c r="H14" s="401"/>
      <c r="I14" s="402"/>
      <c r="J14" s="401"/>
      <c r="K14" s="402"/>
      <c r="L14" s="401"/>
      <c r="M14" s="402"/>
      <c r="N14" s="85"/>
      <c r="O14" s="86"/>
      <c r="P14" s="53">
        <f t="shared" si="0"/>
        <v>0</v>
      </c>
      <c r="R14">
        <v>105</v>
      </c>
    </row>
    <row r="15" spans="1:18" ht="25.5" customHeight="1">
      <c r="A15" s="54">
        <v>124</v>
      </c>
      <c r="B15" s="55" t="s">
        <v>730</v>
      </c>
      <c r="C15" s="395"/>
      <c r="D15" s="401"/>
      <c r="E15" s="402"/>
      <c r="F15" s="401"/>
      <c r="G15" s="402"/>
      <c r="H15" s="401"/>
      <c r="I15" s="402"/>
      <c r="J15" s="401"/>
      <c r="K15" s="402"/>
      <c r="L15" s="401"/>
      <c r="M15" s="402"/>
      <c r="N15" s="401"/>
      <c r="O15" s="402"/>
      <c r="P15" s="53">
        <f t="shared" si="0"/>
        <v>0</v>
      </c>
      <c r="R15">
        <v>106</v>
      </c>
    </row>
    <row r="16" spans="1:18" ht="25.5" customHeight="1">
      <c r="A16" s="50">
        <v>1300</v>
      </c>
      <c r="B16" s="51" t="s">
        <v>9</v>
      </c>
      <c r="C16" s="394"/>
      <c r="D16" s="52"/>
      <c r="E16" s="63">
        <f>SUM(E17:E24)</f>
        <v>2699452</v>
      </c>
      <c r="F16" s="52"/>
      <c r="G16" s="63">
        <f>SUM(G17:G24)</f>
        <v>558623</v>
      </c>
      <c r="H16" s="52"/>
      <c r="I16" s="63">
        <f>SUM(I17:I24)</f>
        <v>0</v>
      </c>
      <c r="J16" s="52"/>
      <c r="K16" s="63">
        <f>SUM(K17:K24)</f>
        <v>0</v>
      </c>
      <c r="L16" s="52"/>
      <c r="M16" s="63">
        <f>SUM(M17:M24)</f>
        <v>0</v>
      </c>
      <c r="N16" s="52"/>
      <c r="O16" s="63">
        <f>SUM(O17:O24)</f>
        <v>0</v>
      </c>
      <c r="P16" s="53">
        <f t="shared" si="0"/>
        <v>3258075</v>
      </c>
      <c r="R16">
        <v>199</v>
      </c>
    </row>
    <row r="17" spans="1:18" ht="25.5" customHeight="1">
      <c r="A17" s="54">
        <v>131</v>
      </c>
      <c r="B17" s="55" t="s">
        <v>10</v>
      </c>
      <c r="C17" s="395">
        <v>1</v>
      </c>
      <c r="D17" s="85"/>
      <c r="E17" s="86"/>
      <c r="F17" s="401"/>
      <c r="G17" s="402"/>
      <c r="H17" s="401"/>
      <c r="I17" s="402"/>
      <c r="J17" s="401"/>
      <c r="K17" s="402"/>
      <c r="L17" s="401"/>
      <c r="M17" s="402"/>
      <c r="N17" s="85"/>
      <c r="O17" s="86"/>
      <c r="P17" s="53">
        <f t="shared" si="0"/>
        <v>0</v>
      </c>
    </row>
    <row r="18" spans="1:18" ht="25.5" customHeight="1">
      <c r="A18" s="54">
        <v>132</v>
      </c>
      <c r="B18" s="55" t="s">
        <v>11</v>
      </c>
      <c r="C18" s="395">
        <v>1</v>
      </c>
      <c r="D18" s="85">
        <v>101</v>
      </c>
      <c r="E18" s="86">
        <v>2538656</v>
      </c>
      <c r="F18" s="85">
        <v>228</v>
      </c>
      <c r="G18" s="86">
        <f>536200</f>
        <v>536200</v>
      </c>
      <c r="H18" s="401"/>
      <c r="I18" s="402"/>
      <c r="J18" s="401"/>
      <c r="K18" s="402"/>
      <c r="L18" s="401"/>
      <c r="M18" s="402"/>
      <c r="N18" s="85"/>
      <c r="O18" s="86"/>
      <c r="P18" s="53">
        <f t="shared" si="0"/>
        <v>3074856</v>
      </c>
      <c r="R18" s="77" t="s">
        <v>1153</v>
      </c>
    </row>
    <row r="19" spans="1:18" ht="25.5" customHeight="1">
      <c r="A19" s="54">
        <v>133</v>
      </c>
      <c r="B19" s="55" t="s">
        <v>12</v>
      </c>
      <c r="C19" s="395">
        <v>1</v>
      </c>
      <c r="D19" s="85">
        <v>101</v>
      </c>
      <c r="E19" s="86">
        <v>160796</v>
      </c>
      <c r="F19" s="85">
        <v>228</v>
      </c>
      <c r="G19" s="86">
        <f>12685+9738</f>
        <v>22423</v>
      </c>
      <c r="H19" s="401"/>
      <c r="I19" s="402"/>
      <c r="J19" s="401"/>
      <c r="K19" s="402"/>
      <c r="L19" s="401"/>
      <c r="M19" s="402"/>
      <c r="N19" s="85"/>
      <c r="O19" s="86"/>
      <c r="P19" s="53">
        <f t="shared" si="0"/>
        <v>183219</v>
      </c>
      <c r="R19">
        <v>201</v>
      </c>
    </row>
    <row r="20" spans="1:18" ht="25.5" customHeight="1">
      <c r="A20" s="54">
        <v>134</v>
      </c>
      <c r="B20" s="55" t="s">
        <v>13</v>
      </c>
      <c r="C20" s="395">
        <v>1</v>
      </c>
      <c r="D20" s="85"/>
      <c r="E20" s="86"/>
      <c r="F20" s="85"/>
      <c r="G20" s="86"/>
      <c r="H20" s="401"/>
      <c r="I20" s="402"/>
      <c r="J20" s="401"/>
      <c r="K20" s="402"/>
      <c r="L20" s="401"/>
      <c r="M20" s="402"/>
      <c r="N20" s="85"/>
      <c r="O20" s="86"/>
      <c r="P20" s="53">
        <f t="shared" si="0"/>
        <v>0</v>
      </c>
      <c r="R20">
        <v>203</v>
      </c>
    </row>
    <row r="21" spans="1:18" ht="25.5" customHeight="1">
      <c r="A21" s="54">
        <v>135</v>
      </c>
      <c r="B21" s="55" t="s">
        <v>14</v>
      </c>
      <c r="C21" s="395"/>
      <c r="D21" s="401"/>
      <c r="E21" s="402"/>
      <c r="F21" s="401"/>
      <c r="G21" s="402"/>
      <c r="H21" s="401"/>
      <c r="I21" s="402"/>
      <c r="J21" s="401"/>
      <c r="K21" s="402"/>
      <c r="L21" s="401"/>
      <c r="M21" s="402"/>
      <c r="N21" s="401"/>
      <c r="O21" s="402"/>
      <c r="P21" s="53">
        <f t="shared" si="0"/>
        <v>0</v>
      </c>
      <c r="R21">
        <v>205</v>
      </c>
    </row>
    <row r="22" spans="1:18" ht="25.5" customHeight="1">
      <c r="A22" s="54">
        <v>136</v>
      </c>
      <c r="B22" s="55" t="s">
        <v>15</v>
      </c>
      <c r="C22" s="395"/>
      <c r="D22" s="401"/>
      <c r="E22" s="402"/>
      <c r="F22" s="401"/>
      <c r="G22" s="402"/>
      <c r="H22" s="401"/>
      <c r="I22" s="402"/>
      <c r="J22" s="401"/>
      <c r="K22" s="402"/>
      <c r="L22" s="401"/>
      <c r="M22" s="402"/>
      <c r="N22" s="401"/>
      <c r="O22" s="402"/>
      <c r="P22" s="53">
        <f t="shared" si="0"/>
        <v>0</v>
      </c>
      <c r="R22">
        <v>207</v>
      </c>
    </row>
    <row r="23" spans="1:18" ht="25.5" customHeight="1">
      <c r="A23" s="54">
        <v>137</v>
      </c>
      <c r="B23" s="55" t="s">
        <v>16</v>
      </c>
      <c r="C23" s="395">
        <v>1</v>
      </c>
      <c r="D23" s="85"/>
      <c r="E23" s="86"/>
      <c r="F23" s="85"/>
      <c r="G23" s="86"/>
      <c r="H23" s="85"/>
      <c r="I23" s="86"/>
      <c r="J23" s="401"/>
      <c r="K23" s="402"/>
      <c r="L23" s="401"/>
      <c r="M23" s="402"/>
      <c r="N23" s="85"/>
      <c r="O23" s="86"/>
      <c r="P23" s="53">
        <f t="shared" si="0"/>
        <v>0</v>
      </c>
      <c r="R23">
        <v>209</v>
      </c>
    </row>
    <row r="24" spans="1:18" ht="25.5" customHeight="1">
      <c r="A24" s="54">
        <v>138</v>
      </c>
      <c r="B24" s="55" t="s">
        <v>17</v>
      </c>
      <c r="C24" s="395"/>
      <c r="D24" s="401"/>
      <c r="E24" s="402"/>
      <c r="F24" s="401"/>
      <c r="G24" s="402"/>
      <c r="H24" s="401"/>
      <c r="I24" s="402"/>
      <c r="J24" s="401"/>
      <c r="K24" s="402"/>
      <c r="L24" s="401"/>
      <c r="M24" s="402"/>
      <c r="N24" s="401"/>
      <c r="O24" s="402"/>
      <c r="P24" s="53">
        <f t="shared" si="0"/>
        <v>0</v>
      </c>
      <c r="R24">
        <v>211</v>
      </c>
    </row>
    <row r="25" spans="1:18" ht="25.5" customHeight="1">
      <c r="A25" s="50">
        <v>1400</v>
      </c>
      <c r="B25" s="51" t="s">
        <v>18</v>
      </c>
      <c r="C25" s="394"/>
      <c r="D25" s="52"/>
      <c r="E25" s="63">
        <f>SUM(E26:E29)</f>
        <v>805008</v>
      </c>
      <c r="F25" s="52"/>
      <c r="G25" s="63">
        <f>SUM(G26:G29)</f>
        <v>0</v>
      </c>
      <c r="H25" s="52"/>
      <c r="I25" s="63">
        <f>SUM(I26:I29)</f>
        <v>0</v>
      </c>
      <c r="J25" s="52"/>
      <c r="K25" s="63">
        <f>SUM(K26:K29)</f>
        <v>0</v>
      </c>
      <c r="L25" s="52"/>
      <c r="M25" s="63">
        <f>SUM(M26:M29)</f>
        <v>0</v>
      </c>
      <c r="N25" s="52"/>
      <c r="O25" s="63">
        <f>SUM(O26:O29)</f>
        <v>0</v>
      </c>
      <c r="P25" s="53">
        <f t="shared" si="0"/>
        <v>805008</v>
      </c>
      <c r="R25">
        <v>213</v>
      </c>
    </row>
    <row r="26" spans="1:18" ht="25.5" customHeight="1">
      <c r="A26" s="54">
        <v>141</v>
      </c>
      <c r="B26" s="55" t="s">
        <v>19</v>
      </c>
      <c r="C26" s="395">
        <v>1</v>
      </c>
      <c r="D26" s="85">
        <v>101</v>
      </c>
      <c r="E26" s="86">
        <v>742797</v>
      </c>
      <c r="F26" s="85"/>
      <c r="G26" s="86"/>
      <c r="H26" s="401"/>
      <c r="I26" s="402"/>
      <c r="J26" s="401"/>
      <c r="K26" s="402"/>
      <c r="L26" s="401"/>
      <c r="M26" s="402"/>
      <c r="N26" s="85"/>
      <c r="O26" s="86"/>
      <c r="P26" s="53">
        <f t="shared" si="0"/>
        <v>742797</v>
      </c>
      <c r="R26">
        <v>215</v>
      </c>
    </row>
    <row r="27" spans="1:18" ht="25.5" customHeight="1">
      <c r="A27" s="54">
        <v>142</v>
      </c>
      <c r="B27" s="55" t="s">
        <v>20</v>
      </c>
      <c r="C27" s="395">
        <v>1</v>
      </c>
      <c r="D27" s="85"/>
      <c r="E27" s="86"/>
      <c r="F27" s="85"/>
      <c r="G27" s="86"/>
      <c r="H27" s="401"/>
      <c r="I27" s="402"/>
      <c r="J27" s="401"/>
      <c r="K27" s="402"/>
      <c r="L27" s="401"/>
      <c r="M27" s="402"/>
      <c r="N27" s="85"/>
      <c r="O27" s="86"/>
      <c r="P27" s="53">
        <f t="shared" si="0"/>
        <v>0</v>
      </c>
      <c r="R27">
        <v>217</v>
      </c>
    </row>
    <row r="28" spans="1:18" ht="25.5" customHeight="1">
      <c r="A28" s="54">
        <v>143</v>
      </c>
      <c r="B28" s="55" t="s">
        <v>21</v>
      </c>
      <c r="C28" s="395">
        <v>1</v>
      </c>
      <c r="D28" s="85">
        <v>101</v>
      </c>
      <c r="E28" s="86">
        <v>1</v>
      </c>
      <c r="F28" s="85"/>
      <c r="G28" s="86"/>
      <c r="H28" s="401"/>
      <c r="I28" s="402"/>
      <c r="J28" s="401"/>
      <c r="K28" s="402"/>
      <c r="L28" s="401"/>
      <c r="M28" s="402"/>
      <c r="N28" s="85"/>
      <c r="O28" s="86"/>
      <c r="P28" s="53">
        <f t="shared" si="0"/>
        <v>1</v>
      </c>
      <c r="R28">
        <v>219</v>
      </c>
    </row>
    <row r="29" spans="1:18" ht="25.5" customHeight="1">
      <c r="A29" s="54">
        <v>144</v>
      </c>
      <c r="B29" s="55" t="s">
        <v>22</v>
      </c>
      <c r="C29" s="395">
        <v>1</v>
      </c>
      <c r="D29" s="85">
        <v>101</v>
      </c>
      <c r="E29" s="86">
        <v>62210</v>
      </c>
      <c r="F29" s="85"/>
      <c r="G29" s="86"/>
      <c r="H29" s="401"/>
      <c r="I29" s="402"/>
      <c r="J29" s="401"/>
      <c r="K29" s="402"/>
      <c r="L29" s="401"/>
      <c r="M29" s="402"/>
      <c r="N29" s="85"/>
      <c r="O29" s="86"/>
      <c r="P29" s="53">
        <f t="shared" si="0"/>
        <v>62210</v>
      </c>
      <c r="R29">
        <v>221</v>
      </c>
    </row>
    <row r="30" spans="1:18" ht="25.5" customHeight="1">
      <c r="A30" s="50">
        <v>1500</v>
      </c>
      <c r="B30" s="51" t="s">
        <v>319</v>
      </c>
      <c r="C30" s="394"/>
      <c r="D30" s="52"/>
      <c r="E30" s="63">
        <f>SUM(E31:E36)</f>
        <v>373500</v>
      </c>
      <c r="F30" s="52"/>
      <c r="G30" s="63">
        <f>SUM(G31:G36)</f>
        <v>0</v>
      </c>
      <c r="H30" s="52"/>
      <c r="I30" s="63">
        <f>SUM(I31:I36)</f>
        <v>0</v>
      </c>
      <c r="J30" s="52"/>
      <c r="K30" s="63">
        <f>SUM(K31:K36)</f>
        <v>0</v>
      </c>
      <c r="L30" s="52"/>
      <c r="M30" s="63">
        <f>SUM(M31:M36)</f>
        <v>0</v>
      </c>
      <c r="N30" s="52"/>
      <c r="O30" s="63">
        <f>SUM(O31:O36)</f>
        <v>0</v>
      </c>
      <c r="P30" s="53">
        <f t="shared" si="0"/>
        <v>373500</v>
      </c>
      <c r="R30">
        <v>223</v>
      </c>
    </row>
    <row r="31" spans="1:18" ht="25.5" customHeight="1">
      <c r="A31" s="54">
        <v>151</v>
      </c>
      <c r="B31" s="55" t="s">
        <v>23</v>
      </c>
      <c r="C31" s="395">
        <v>1</v>
      </c>
      <c r="D31" s="85"/>
      <c r="E31" s="86"/>
      <c r="F31" s="85"/>
      <c r="G31" s="86"/>
      <c r="H31" s="401"/>
      <c r="I31" s="402"/>
      <c r="J31" s="401"/>
      <c r="K31" s="402"/>
      <c r="L31" s="401"/>
      <c r="M31" s="402"/>
      <c r="N31" s="85"/>
      <c r="O31" s="86"/>
      <c r="P31" s="53">
        <f t="shared" si="0"/>
        <v>0</v>
      </c>
      <c r="R31">
        <v>225</v>
      </c>
    </row>
    <row r="32" spans="1:18" ht="25.5" customHeight="1">
      <c r="A32" s="54">
        <v>152</v>
      </c>
      <c r="B32" s="55" t="s">
        <v>24</v>
      </c>
      <c r="C32" s="395">
        <v>1</v>
      </c>
      <c r="D32" s="85">
        <v>101</v>
      </c>
      <c r="E32" s="86">
        <v>373500</v>
      </c>
      <c r="F32" s="85"/>
      <c r="G32" s="86"/>
      <c r="H32" s="401"/>
      <c r="I32" s="402"/>
      <c r="J32" s="401"/>
      <c r="K32" s="402"/>
      <c r="L32" s="401"/>
      <c r="M32" s="402"/>
      <c r="N32" s="85"/>
      <c r="O32" s="86"/>
      <c r="P32" s="53">
        <f t="shared" si="0"/>
        <v>373500</v>
      </c>
      <c r="R32">
        <v>227</v>
      </c>
    </row>
    <row r="33" spans="1:18" ht="25.5" customHeight="1">
      <c r="A33" s="54">
        <v>153</v>
      </c>
      <c r="B33" s="55" t="s">
        <v>25</v>
      </c>
      <c r="C33" s="395">
        <v>1</v>
      </c>
      <c r="D33" s="85"/>
      <c r="E33" s="86"/>
      <c r="F33" s="85"/>
      <c r="G33" s="86"/>
      <c r="H33" s="401"/>
      <c r="I33" s="402"/>
      <c r="J33" s="401"/>
      <c r="K33" s="402"/>
      <c r="L33" s="401"/>
      <c r="M33" s="402"/>
      <c r="N33" s="85"/>
      <c r="O33" s="86"/>
      <c r="P33" s="53">
        <f t="shared" si="0"/>
        <v>0</v>
      </c>
      <c r="R33" s="77" t="s">
        <v>1154</v>
      </c>
    </row>
    <row r="34" spans="1:18" ht="25.5" customHeight="1">
      <c r="A34" s="54">
        <v>154</v>
      </c>
      <c r="B34" s="55" t="s">
        <v>26</v>
      </c>
      <c r="C34" s="395">
        <v>1</v>
      </c>
      <c r="D34" s="85"/>
      <c r="E34" s="86"/>
      <c r="F34" s="85"/>
      <c r="G34" s="86"/>
      <c r="H34" s="401"/>
      <c r="I34" s="402"/>
      <c r="J34" s="401"/>
      <c r="K34" s="402"/>
      <c r="L34" s="401"/>
      <c r="M34" s="402"/>
      <c r="N34" s="85"/>
      <c r="O34" s="86"/>
      <c r="P34" s="53">
        <f t="shared" si="0"/>
        <v>0</v>
      </c>
      <c r="R34">
        <v>202</v>
      </c>
    </row>
    <row r="35" spans="1:18" ht="25.5" customHeight="1">
      <c r="A35" s="54">
        <v>155</v>
      </c>
      <c r="B35" s="55" t="s">
        <v>1411</v>
      </c>
      <c r="C35" s="395"/>
      <c r="D35" s="401"/>
      <c r="E35" s="402"/>
      <c r="F35" s="401"/>
      <c r="G35" s="402"/>
      <c r="H35" s="401"/>
      <c r="I35" s="402"/>
      <c r="J35" s="401"/>
      <c r="K35" s="402"/>
      <c r="L35" s="401"/>
      <c r="M35" s="402"/>
      <c r="N35" s="401"/>
      <c r="O35" s="402"/>
      <c r="P35" s="53">
        <f t="shared" si="0"/>
        <v>0</v>
      </c>
      <c r="R35">
        <v>204</v>
      </c>
    </row>
    <row r="36" spans="1:18" ht="25.5" customHeight="1">
      <c r="A36" s="54">
        <v>159</v>
      </c>
      <c r="B36" s="55" t="s">
        <v>27</v>
      </c>
      <c r="C36" s="395">
        <v>1</v>
      </c>
      <c r="D36" s="85"/>
      <c r="E36" s="86"/>
      <c r="F36" s="85"/>
      <c r="G36" s="86"/>
      <c r="H36" s="401"/>
      <c r="I36" s="402"/>
      <c r="J36" s="401"/>
      <c r="K36" s="402"/>
      <c r="L36" s="401"/>
      <c r="M36" s="402"/>
      <c r="N36" s="85"/>
      <c r="O36" s="86"/>
      <c r="P36" s="53">
        <f t="shared" si="0"/>
        <v>0</v>
      </c>
      <c r="R36">
        <v>206</v>
      </c>
    </row>
    <row r="37" spans="1:18" ht="25.5" customHeight="1">
      <c r="A37" s="50">
        <v>1600</v>
      </c>
      <c r="B37" s="51" t="s">
        <v>28</v>
      </c>
      <c r="C37" s="394"/>
      <c r="D37" s="52"/>
      <c r="E37" s="63">
        <f>SUM(E38)</f>
        <v>0</v>
      </c>
      <c r="F37" s="52"/>
      <c r="G37" s="63">
        <f>SUM(G38)</f>
        <v>0</v>
      </c>
      <c r="H37" s="52"/>
      <c r="I37" s="63">
        <f>SUM(I38)</f>
        <v>0</v>
      </c>
      <c r="J37" s="52"/>
      <c r="K37" s="63">
        <f>SUM(K38)</f>
        <v>0</v>
      </c>
      <c r="L37" s="52"/>
      <c r="M37" s="63">
        <f>SUM(M38)</f>
        <v>0</v>
      </c>
      <c r="N37" s="52"/>
      <c r="O37" s="63">
        <f>SUM(O38)</f>
        <v>0</v>
      </c>
      <c r="P37" s="53">
        <f t="shared" si="0"/>
        <v>0</v>
      </c>
      <c r="R37">
        <v>208</v>
      </c>
    </row>
    <row r="38" spans="1:18" ht="25.5" customHeight="1">
      <c r="A38" s="54">
        <v>161</v>
      </c>
      <c r="B38" s="55" t="s">
        <v>30</v>
      </c>
      <c r="C38" s="395">
        <v>1</v>
      </c>
      <c r="D38" s="85"/>
      <c r="E38" s="86"/>
      <c r="F38" s="85"/>
      <c r="G38" s="86"/>
      <c r="H38" s="401"/>
      <c r="I38" s="402"/>
      <c r="J38" s="401"/>
      <c r="K38" s="402"/>
      <c r="L38" s="401"/>
      <c r="M38" s="402"/>
      <c r="N38" s="85"/>
      <c r="O38" s="86"/>
      <c r="P38" s="53">
        <f t="shared" si="0"/>
        <v>0</v>
      </c>
      <c r="R38">
        <v>210</v>
      </c>
    </row>
    <row r="39" spans="1:18" ht="25.5" customHeight="1">
      <c r="A39" s="50">
        <v>1700</v>
      </c>
      <c r="B39" s="51" t="s">
        <v>1309</v>
      </c>
      <c r="C39" s="394"/>
      <c r="D39" s="52"/>
      <c r="E39" s="63">
        <f>SUM(E40:E41)</f>
        <v>0</v>
      </c>
      <c r="F39" s="52"/>
      <c r="G39" s="63">
        <f>SUM(G40:G41)</f>
        <v>0</v>
      </c>
      <c r="H39" s="52"/>
      <c r="I39" s="63">
        <f>SUM(I40:I41)</f>
        <v>0</v>
      </c>
      <c r="J39" s="52"/>
      <c r="K39" s="63">
        <f>SUM(K40:K41)</f>
        <v>0</v>
      </c>
      <c r="L39" s="52"/>
      <c r="M39" s="63">
        <f>SUM(M40:M41)</f>
        <v>0</v>
      </c>
      <c r="N39" s="52"/>
      <c r="O39" s="63">
        <f>SUM(O40:O41)</f>
        <v>0</v>
      </c>
      <c r="P39" s="53">
        <f t="shared" si="0"/>
        <v>0</v>
      </c>
      <c r="R39">
        <v>212</v>
      </c>
    </row>
    <row r="40" spans="1:18" ht="25.5" customHeight="1">
      <c r="A40" s="54">
        <v>171</v>
      </c>
      <c r="B40" s="55" t="s">
        <v>31</v>
      </c>
      <c r="C40" s="395">
        <v>1</v>
      </c>
      <c r="D40" s="85"/>
      <c r="E40" s="86"/>
      <c r="F40" s="85"/>
      <c r="G40" s="86"/>
      <c r="H40" s="401"/>
      <c r="I40" s="402"/>
      <c r="J40" s="401"/>
      <c r="K40" s="402"/>
      <c r="L40" s="401"/>
      <c r="M40" s="402"/>
      <c r="N40" s="85"/>
      <c r="O40" s="86"/>
      <c r="P40" s="53">
        <f t="shared" si="0"/>
        <v>0</v>
      </c>
      <c r="R40">
        <v>214</v>
      </c>
    </row>
    <row r="41" spans="1:18" ht="25.5" customHeight="1">
      <c r="A41" s="54">
        <v>172</v>
      </c>
      <c r="B41" s="55" t="s">
        <v>32</v>
      </c>
      <c r="C41" s="395">
        <v>1</v>
      </c>
      <c r="D41" s="85"/>
      <c r="E41" s="86"/>
      <c r="F41" s="85"/>
      <c r="G41" s="86"/>
      <c r="H41" s="401"/>
      <c r="I41" s="402"/>
      <c r="J41" s="401"/>
      <c r="K41" s="402"/>
      <c r="L41" s="401"/>
      <c r="M41" s="402"/>
      <c r="N41" s="85"/>
      <c r="O41" s="86"/>
      <c r="P41" s="53">
        <f t="shared" si="0"/>
        <v>0</v>
      </c>
      <c r="R41">
        <v>216</v>
      </c>
    </row>
    <row r="42" spans="1:18" ht="25.5" customHeight="1">
      <c r="A42" s="50">
        <v>1800</v>
      </c>
      <c r="B42" s="51" t="s">
        <v>29</v>
      </c>
      <c r="C42" s="394"/>
      <c r="D42" s="52"/>
      <c r="E42" s="63">
        <f>SUM(E43:E44)</f>
        <v>0</v>
      </c>
      <c r="F42" s="52"/>
      <c r="G42" s="63">
        <f>SUM(G43:G44)</f>
        <v>0</v>
      </c>
      <c r="H42" s="52"/>
      <c r="I42" s="63">
        <f>SUM(I43:I44)</f>
        <v>0</v>
      </c>
      <c r="J42" s="52"/>
      <c r="K42" s="63">
        <f>SUM(K43:K44)</f>
        <v>0</v>
      </c>
      <c r="L42" s="52"/>
      <c r="M42" s="63">
        <f>SUM(M43:M44)</f>
        <v>0</v>
      </c>
      <c r="N42" s="52"/>
      <c r="O42" s="63">
        <f>SUM(O43:O44)</f>
        <v>0</v>
      </c>
      <c r="P42" s="53">
        <f t="shared" si="0"/>
        <v>0</v>
      </c>
      <c r="R42">
        <v>218</v>
      </c>
    </row>
    <row r="43" spans="1:18" ht="25.5" customHeight="1">
      <c r="A43" s="54">
        <v>181</v>
      </c>
      <c r="B43" s="55" t="s">
        <v>33</v>
      </c>
      <c r="C43" s="395"/>
      <c r="D43" s="401"/>
      <c r="E43" s="402"/>
      <c r="F43" s="401"/>
      <c r="G43" s="402"/>
      <c r="H43" s="401"/>
      <c r="I43" s="402"/>
      <c r="J43" s="401"/>
      <c r="K43" s="402"/>
      <c r="L43" s="401"/>
      <c r="M43" s="402"/>
      <c r="N43" s="401"/>
      <c r="O43" s="402"/>
      <c r="P43" s="53">
        <f t="shared" si="0"/>
        <v>0</v>
      </c>
      <c r="R43">
        <v>220</v>
      </c>
    </row>
    <row r="44" spans="1:18" ht="25.5" customHeight="1">
      <c r="A44" s="54">
        <v>182</v>
      </c>
      <c r="B44" s="55" t="s">
        <v>34</v>
      </c>
      <c r="C44" s="395"/>
      <c r="D44" s="401"/>
      <c r="E44" s="402"/>
      <c r="F44" s="401"/>
      <c r="G44" s="402"/>
      <c r="H44" s="401"/>
      <c r="I44" s="402"/>
      <c r="J44" s="401"/>
      <c r="K44" s="402"/>
      <c r="L44" s="401"/>
      <c r="M44" s="402"/>
      <c r="N44" s="401"/>
      <c r="O44" s="402"/>
      <c r="P44" s="53">
        <f t="shared" si="0"/>
        <v>0</v>
      </c>
      <c r="R44">
        <v>222</v>
      </c>
    </row>
    <row r="45" spans="1:18" ht="25.5" customHeight="1">
      <c r="A45" s="56">
        <v>2000</v>
      </c>
      <c r="B45" s="57" t="s">
        <v>35</v>
      </c>
      <c r="C45" s="396"/>
      <c r="D45" s="58"/>
      <c r="E45" s="80">
        <f>E46+E55+E59+E69+E79+E87+E90+E96+E100</f>
        <v>10814652</v>
      </c>
      <c r="F45" s="58"/>
      <c r="G45" s="80">
        <f>G46+G55+G59+G69+G79+G87+G90+G96+G100</f>
        <v>26615</v>
      </c>
      <c r="H45" s="58"/>
      <c r="I45" s="80">
        <f>I46+I55+I59+I69+I79+I87+I90+I96+I100</f>
        <v>0</v>
      </c>
      <c r="J45" s="58"/>
      <c r="K45" s="80">
        <f>K46+K55+K59+K69+K79+K87+K90+K96+K100</f>
        <v>0</v>
      </c>
      <c r="L45" s="58"/>
      <c r="M45" s="80">
        <f>M46+M55+M59+M69+M79+M87+M90+M96+M100</f>
        <v>0</v>
      </c>
      <c r="N45" s="58"/>
      <c r="O45" s="80">
        <f>O46+O55+O59+O69+O79+O87+O90+O96+O100</f>
        <v>0</v>
      </c>
      <c r="P45" s="53">
        <f t="shared" si="0"/>
        <v>10841267</v>
      </c>
      <c r="R45">
        <v>224</v>
      </c>
    </row>
    <row r="46" spans="1:18" ht="25.5" customHeight="1">
      <c r="A46" s="59">
        <v>2100</v>
      </c>
      <c r="B46" s="51" t="s">
        <v>36</v>
      </c>
      <c r="C46" s="394"/>
      <c r="D46" s="52"/>
      <c r="E46" s="63">
        <f>SUM(E47:E54)</f>
        <v>287044</v>
      </c>
      <c r="F46" s="52"/>
      <c r="G46" s="63">
        <f>SUM(G47:G54)</f>
        <v>0</v>
      </c>
      <c r="H46" s="52"/>
      <c r="I46" s="63">
        <f>SUM(I47:I54)</f>
        <v>0</v>
      </c>
      <c r="J46" s="52"/>
      <c r="K46" s="63">
        <f>SUM(K47:K54)</f>
        <v>0</v>
      </c>
      <c r="L46" s="52"/>
      <c r="M46" s="63">
        <f>SUM(M47:M54)</f>
        <v>0</v>
      </c>
      <c r="N46" s="52"/>
      <c r="O46" s="63">
        <f>SUM(O47:O54)</f>
        <v>0</v>
      </c>
      <c r="P46" s="53">
        <f t="shared" si="0"/>
        <v>287044</v>
      </c>
      <c r="R46">
        <v>226</v>
      </c>
    </row>
    <row r="47" spans="1:18" ht="25.5" customHeight="1">
      <c r="A47" s="54">
        <v>211</v>
      </c>
      <c r="B47" s="55" t="s">
        <v>37</v>
      </c>
      <c r="C47" s="395">
        <v>1</v>
      </c>
      <c r="D47" s="85">
        <v>101</v>
      </c>
      <c r="E47" s="86">
        <v>215945</v>
      </c>
      <c r="F47" s="85"/>
      <c r="G47" s="86"/>
      <c r="H47" s="401"/>
      <c r="I47" s="402"/>
      <c r="J47" s="401"/>
      <c r="K47" s="402"/>
      <c r="L47" s="401"/>
      <c r="M47" s="402"/>
      <c r="N47" s="85"/>
      <c r="O47" s="86"/>
      <c r="P47" s="53">
        <f t="shared" si="0"/>
        <v>215945</v>
      </c>
      <c r="R47">
        <v>228</v>
      </c>
    </row>
    <row r="48" spans="1:18" ht="25.5" customHeight="1">
      <c r="A48" s="54">
        <v>212</v>
      </c>
      <c r="B48" s="55" t="s">
        <v>38</v>
      </c>
      <c r="C48" s="395">
        <v>1</v>
      </c>
      <c r="D48" s="85">
        <v>101</v>
      </c>
      <c r="E48" s="86">
        <v>63154</v>
      </c>
      <c r="F48" s="85"/>
      <c r="G48" s="86"/>
      <c r="H48" s="401"/>
      <c r="I48" s="402"/>
      <c r="J48" s="401"/>
      <c r="K48" s="402"/>
      <c r="L48" s="401"/>
      <c r="M48" s="402"/>
      <c r="N48" s="85"/>
      <c r="O48" s="86"/>
      <c r="P48" s="53">
        <f t="shared" si="0"/>
        <v>63154</v>
      </c>
    </row>
    <row r="49" spans="1:18" ht="25.5" customHeight="1">
      <c r="A49" s="54">
        <v>213</v>
      </c>
      <c r="B49" s="55" t="s">
        <v>39</v>
      </c>
      <c r="C49" s="395">
        <v>1</v>
      </c>
      <c r="D49" s="85"/>
      <c r="E49" s="86"/>
      <c r="F49" s="85"/>
      <c r="G49" s="86"/>
      <c r="H49" s="401"/>
      <c r="I49" s="402"/>
      <c r="J49" s="401"/>
      <c r="K49" s="402"/>
      <c r="L49" s="401"/>
      <c r="M49" s="402"/>
      <c r="N49" s="85"/>
      <c r="O49" s="86"/>
      <c r="P49" s="53">
        <f t="shared" si="0"/>
        <v>0</v>
      </c>
      <c r="R49">
        <v>301</v>
      </c>
    </row>
    <row r="50" spans="1:18" ht="25.5" customHeight="1">
      <c r="A50" s="54">
        <v>214</v>
      </c>
      <c r="B50" s="55" t="s">
        <v>40</v>
      </c>
      <c r="C50" s="395">
        <v>1</v>
      </c>
      <c r="D50" s="85">
        <v>101</v>
      </c>
      <c r="E50" s="86">
        <v>1721</v>
      </c>
      <c r="F50" s="85"/>
      <c r="G50" s="86"/>
      <c r="H50" s="401"/>
      <c r="I50" s="402"/>
      <c r="J50" s="401"/>
      <c r="K50" s="402"/>
      <c r="L50" s="401"/>
      <c r="M50" s="402"/>
      <c r="N50" s="85"/>
      <c r="O50" s="86"/>
      <c r="P50" s="53">
        <f t="shared" si="0"/>
        <v>1721</v>
      </c>
      <c r="R50">
        <v>302</v>
      </c>
    </row>
    <row r="51" spans="1:18" ht="25.5" customHeight="1">
      <c r="A51" s="54">
        <v>215</v>
      </c>
      <c r="B51" s="55" t="s">
        <v>320</v>
      </c>
      <c r="C51" s="395">
        <v>1</v>
      </c>
      <c r="D51" s="85"/>
      <c r="E51" s="86"/>
      <c r="F51" s="85"/>
      <c r="G51" s="86"/>
      <c r="H51" s="401"/>
      <c r="I51" s="402"/>
      <c r="J51" s="401"/>
      <c r="K51" s="402"/>
      <c r="L51" s="401"/>
      <c r="M51" s="402"/>
      <c r="N51" s="85"/>
      <c r="O51" s="86"/>
      <c r="P51" s="53">
        <f t="shared" si="0"/>
        <v>0</v>
      </c>
      <c r="R51">
        <v>303</v>
      </c>
    </row>
    <row r="52" spans="1:18" ht="25.5" customHeight="1">
      <c r="A52" s="54">
        <v>216</v>
      </c>
      <c r="B52" s="55" t="s">
        <v>41</v>
      </c>
      <c r="C52" s="395">
        <v>1</v>
      </c>
      <c r="D52" s="85">
        <v>101</v>
      </c>
      <c r="E52" s="86">
        <v>6098</v>
      </c>
      <c r="F52" s="85"/>
      <c r="G52" s="86"/>
      <c r="H52" s="401"/>
      <c r="I52" s="402"/>
      <c r="J52" s="401"/>
      <c r="K52" s="402"/>
      <c r="L52" s="401"/>
      <c r="M52" s="402"/>
      <c r="N52" s="85"/>
      <c r="O52" s="86"/>
      <c r="P52" s="53">
        <f t="shared" si="0"/>
        <v>6098</v>
      </c>
      <c r="R52">
        <v>304</v>
      </c>
    </row>
    <row r="53" spans="1:18" ht="25.5" customHeight="1">
      <c r="A53" s="54">
        <v>217</v>
      </c>
      <c r="B53" s="55" t="s">
        <v>42</v>
      </c>
      <c r="C53" s="395">
        <v>1</v>
      </c>
      <c r="D53" s="85">
        <v>101</v>
      </c>
      <c r="E53" s="86">
        <v>126</v>
      </c>
      <c r="F53" s="85"/>
      <c r="G53" s="86"/>
      <c r="H53" s="401"/>
      <c r="I53" s="402"/>
      <c r="J53" s="401"/>
      <c r="K53" s="402"/>
      <c r="L53" s="401"/>
      <c r="M53" s="402"/>
      <c r="N53" s="85"/>
      <c r="O53" s="86"/>
      <c r="P53" s="53">
        <f t="shared" si="0"/>
        <v>126</v>
      </c>
      <c r="R53">
        <v>305</v>
      </c>
    </row>
    <row r="54" spans="1:18" ht="25.5" customHeight="1">
      <c r="A54" s="54">
        <v>218</v>
      </c>
      <c r="B54" s="55" t="s">
        <v>43</v>
      </c>
      <c r="C54" s="395">
        <v>1</v>
      </c>
      <c r="D54" s="85"/>
      <c r="E54" s="86">
        <v>0</v>
      </c>
      <c r="F54" s="85"/>
      <c r="G54" s="86"/>
      <c r="H54" s="401"/>
      <c r="I54" s="402"/>
      <c r="J54" s="401"/>
      <c r="K54" s="402"/>
      <c r="L54" s="401"/>
      <c r="M54" s="402"/>
      <c r="N54" s="85"/>
      <c r="O54" s="86"/>
      <c r="P54" s="53">
        <f t="shared" si="0"/>
        <v>0</v>
      </c>
      <c r="R54">
        <v>306</v>
      </c>
    </row>
    <row r="55" spans="1:18" ht="25.5" customHeight="1">
      <c r="A55" s="59">
        <v>2200</v>
      </c>
      <c r="B55" s="51" t="s">
        <v>44</v>
      </c>
      <c r="C55" s="394"/>
      <c r="D55" s="52"/>
      <c r="E55" s="63">
        <f>SUM(E56:E58)</f>
        <v>68428</v>
      </c>
      <c r="F55" s="52"/>
      <c r="G55" s="63">
        <f>SUM(G56:G58)</f>
        <v>0</v>
      </c>
      <c r="H55" s="52"/>
      <c r="I55" s="63">
        <f>SUM(I56:I58)</f>
        <v>0</v>
      </c>
      <c r="J55" s="52"/>
      <c r="K55" s="63">
        <f>SUM(K56:K58)</f>
        <v>0</v>
      </c>
      <c r="L55" s="52"/>
      <c r="M55" s="63">
        <f>SUM(M56:M58)</f>
        <v>0</v>
      </c>
      <c r="N55" s="52"/>
      <c r="O55" s="63">
        <f>SUM(O56:O58)</f>
        <v>0</v>
      </c>
      <c r="P55" s="53">
        <f t="shared" si="0"/>
        <v>68428</v>
      </c>
      <c r="R55">
        <v>307</v>
      </c>
    </row>
    <row r="56" spans="1:18" ht="25.5" customHeight="1">
      <c r="A56" s="54">
        <v>221</v>
      </c>
      <c r="B56" s="55" t="s">
        <v>45</v>
      </c>
      <c r="C56" s="395">
        <v>1</v>
      </c>
      <c r="D56" s="85">
        <v>101</v>
      </c>
      <c r="E56" s="86">
        <v>67985</v>
      </c>
      <c r="F56" s="85"/>
      <c r="G56" s="86"/>
      <c r="H56" s="401"/>
      <c r="I56" s="402"/>
      <c r="J56" s="401"/>
      <c r="K56" s="402"/>
      <c r="L56" s="401"/>
      <c r="M56" s="402"/>
      <c r="N56" s="85"/>
      <c r="O56" s="86"/>
      <c r="P56" s="53">
        <f t="shared" si="0"/>
        <v>67985</v>
      </c>
      <c r="R56">
        <v>308</v>
      </c>
    </row>
    <row r="57" spans="1:18" ht="25.5" customHeight="1">
      <c r="A57" s="54">
        <v>222</v>
      </c>
      <c r="B57" s="55" t="s">
        <v>46</v>
      </c>
      <c r="C57" s="395">
        <v>1</v>
      </c>
      <c r="D57" s="85"/>
      <c r="E57" s="86"/>
      <c r="F57" s="85"/>
      <c r="G57" s="86"/>
      <c r="H57" s="401"/>
      <c r="I57" s="402"/>
      <c r="J57" s="401"/>
      <c r="K57" s="402"/>
      <c r="L57" s="401"/>
      <c r="M57" s="402"/>
      <c r="N57" s="85"/>
      <c r="O57" s="86"/>
      <c r="P57" s="53">
        <f t="shared" si="0"/>
        <v>0</v>
      </c>
      <c r="R57">
        <v>309</v>
      </c>
    </row>
    <row r="58" spans="1:18" ht="25.5" customHeight="1">
      <c r="A58" s="54">
        <v>223</v>
      </c>
      <c r="B58" s="55" t="s">
        <v>47</v>
      </c>
      <c r="C58" s="395">
        <v>1</v>
      </c>
      <c r="D58" s="85">
        <v>101</v>
      </c>
      <c r="E58" s="86">
        <v>443</v>
      </c>
      <c r="F58" s="85"/>
      <c r="G58" s="86"/>
      <c r="H58" s="401"/>
      <c r="I58" s="402"/>
      <c r="J58" s="401"/>
      <c r="K58" s="402"/>
      <c r="L58" s="401"/>
      <c r="M58" s="402"/>
      <c r="N58" s="85"/>
      <c r="O58" s="86"/>
      <c r="P58" s="53">
        <f t="shared" si="0"/>
        <v>443</v>
      </c>
      <c r="R58">
        <v>310</v>
      </c>
    </row>
    <row r="59" spans="1:18" ht="25.5" customHeight="1">
      <c r="A59" s="59">
        <v>2300</v>
      </c>
      <c r="B59" s="51" t="s">
        <v>48</v>
      </c>
      <c r="C59" s="394"/>
      <c r="D59" s="52"/>
      <c r="E59" s="63">
        <f>SUM(E60:E68)</f>
        <v>0</v>
      </c>
      <c r="F59" s="52"/>
      <c r="G59" s="63">
        <f>SUM(G60:G68)</f>
        <v>0</v>
      </c>
      <c r="H59" s="52"/>
      <c r="I59" s="63">
        <f>SUM(I60:I68)</f>
        <v>0</v>
      </c>
      <c r="J59" s="52"/>
      <c r="K59" s="63">
        <f>SUM(K60:K68)</f>
        <v>0</v>
      </c>
      <c r="L59" s="52"/>
      <c r="M59" s="63">
        <f>SUM(M60:M68)</f>
        <v>0</v>
      </c>
      <c r="N59" s="52"/>
      <c r="O59" s="63">
        <f>SUM(O60:O68)</f>
        <v>0</v>
      </c>
      <c r="P59" s="53">
        <f t="shared" si="0"/>
        <v>0</v>
      </c>
      <c r="R59">
        <v>311</v>
      </c>
    </row>
    <row r="60" spans="1:18" ht="25.5" customHeight="1">
      <c r="A60" s="54">
        <v>231</v>
      </c>
      <c r="B60" s="55" t="s">
        <v>49</v>
      </c>
      <c r="C60" s="395">
        <v>1</v>
      </c>
      <c r="D60" s="85"/>
      <c r="E60" s="86"/>
      <c r="F60" s="85"/>
      <c r="G60" s="86"/>
      <c r="H60" s="401"/>
      <c r="I60" s="402"/>
      <c r="J60" s="401"/>
      <c r="K60" s="402"/>
      <c r="L60" s="401"/>
      <c r="M60" s="402"/>
      <c r="N60" s="85"/>
      <c r="O60" s="86"/>
      <c r="P60" s="53">
        <f t="shared" si="0"/>
        <v>0</v>
      </c>
      <c r="R60">
        <v>312</v>
      </c>
    </row>
    <row r="61" spans="1:18" ht="25.5" customHeight="1">
      <c r="A61" s="54">
        <v>232</v>
      </c>
      <c r="B61" s="55" t="s">
        <v>50</v>
      </c>
      <c r="C61" s="395">
        <v>1</v>
      </c>
      <c r="D61" s="85"/>
      <c r="E61" s="86"/>
      <c r="F61" s="85"/>
      <c r="G61" s="86"/>
      <c r="H61" s="401"/>
      <c r="I61" s="402"/>
      <c r="J61" s="401"/>
      <c r="K61" s="402"/>
      <c r="L61" s="401"/>
      <c r="M61" s="402"/>
      <c r="N61" s="85"/>
      <c r="O61" s="86"/>
      <c r="P61" s="53">
        <f t="shared" si="0"/>
        <v>0</v>
      </c>
      <c r="R61">
        <v>313</v>
      </c>
    </row>
    <row r="62" spans="1:18" ht="25.5" customHeight="1">
      <c r="A62" s="54">
        <v>233</v>
      </c>
      <c r="B62" s="55" t="s">
        <v>321</v>
      </c>
      <c r="C62" s="395">
        <v>1</v>
      </c>
      <c r="D62" s="85"/>
      <c r="E62" s="86"/>
      <c r="F62" s="85"/>
      <c r="G62" s="86"/>
      <c r="H62" s="401"/>
      <c r="I62" s="402"/>
      <c r="J62" s="401"/>
      <c r="K62" s="402"/>
      <c r="L62" s="401"/>
      <c r="M62" s="402"/>
      <c r="N62" s="85"/>
      <c r="O62" s="86"/>
      <c r="P62" s="53">
        <f t="shared" si="0"/>
        <v>0</v>
      </c>
      <c r="R62">
        <v>314</v>
      </c>
    </row>
    <row r="63" spans="1:18" ht="25.5" customHeight="1">
      <c r="A63" s="54">
        <v>234</v>
      </c>
      <c r="B63" s="55" t="s">
        <v>51</v>
      </c>
      <c r="C63" s="395">
        <v>1</v>
      </c>
      <c r="D63" s="85"/>
      <c r="E63" s="86"/>
      <c r="F63" s="85"/>
      <c r="G63" s="86"/>
      <c r="H63" s="401"/>
      <c r="I63" s="402"/>
      <c r="J63" s="401"/>
      <c r="K63" s="402"/>
      <c r="L63" s="401"/>
      <c r="M63" s="402"/>
      <c r="N63" s="85"/>
      <c r="O63" s="86"/>
      <c r="P63" s="53">
        <f t="shared" si="0"/>
        <v>0</v>
      </c>
      <c r="R63">
        <v>315</v>
      </c>
    </row>
    <row r="64" spans="1:18" ht="25.5" customHeight="1">
      <c r="A64" s="54">
        <v>235</v>
      </c>
      <c r="B64" s="55" t="s">
        <v>331</v>
      </c>
      <c r="C64" s="395">
        <v>1</v>
      </c>
      <c r="D64" s="85"/>
      <c r="E64" s="86"/>
      <c r="F64" s="85"/>
      <c r="G64" s="86"/>
      <c r="H64" s="401"/>
      <c r="I64" s="402"/>
      <c r="J64" s="401"/>
      <c r="K64" s="402"/>
      <c r="L64" s="401"/>
      <c r="M64" s="402"/>
      <c r="N64" s="85"/>
      <c r="O64" s="86"/>
      <c r="P64" s="53">
        <f t="shared" si="0"/>
        <v>0</v>
      </c>
      <c r="R64">
        <v>316</v>
      </c>
    </row>
    <row r="65" spans="1:18" ht="25.5" customHeight="1">
      <c r="A65" s="54">
        <v>236</v>
      </c>
      <c r="B65" s="55" t="s">
        <v>52</v>
      </c>
      <c r="C65" s="395">
        <v>1</v>
      </c>
      <c r="D65" s="85"/>
      <c r="E65" s="86"/>
      <c r="F65" s="85"/>
      <c r="G65" s="86"/>
      <c r="H65" s="401"/>
      <c r="I65" s="402"/>
      <c r="J65" s="401"/>
      <c r="K65" s="402"/>
      <c r="L65" s="401"/>
      <c r="M65" s="402"/>
      <c r="N65" s="85"/>
      <c r="O65" s="86"/>
      <c r="P65" s="53">
        <f t="shared" si="0"/>
        <v>0</v>
      </c>
      <c r="R65">
        <v>317</v>
      </c>
    </row>
    <row r="66" spans="1:18" ht="25.5" customHeight="1">
      <c r="A66" s="54">
        <v>237</v>
      </c>
      <c r="B66" s="55" t="s">
        <v>53</v>
      </c>
      <c r="C66" s="395">
        <v>1</v>
      </c>
      <c r="D66" s="85"/>
      <c r="E66" s="86"/>
      <c r="F66" s="85"/>
      <c r="G66" s="86"/>
      <c r="H66" s="401"/>
      <c r="I66" s="402"/>
      <c r="J66" s="401"/>
      <c r="K66" s="402"/>
      <c r="L66" s="401"/>
      <c r="M66" s="402"/>
      <c r="N66" s="85"/>
      <c r="O66" s="86"/>
      <c r="P66" s="53">
        <f t="shared" si="0"/>
        <v>0</v>
      </c>
      <c r="R66">
        <v>399</v>
      </c>
    </row>
    <row r="67" spans="1:18" ht="25.5" customHeight="1">
      <c r="A67" s="54">
        <v>238</v>
      </c>
      <c r="B67" s="55" t="s">
        <v>54</v>
      </c>
      <c r="C67" s="395"/>
      <c r="D67" s="401"/>
      <c r="E67" s="402"/>
      <c r="F67" s="401"/>
      <c r="G67" s="402"/>
      <c r="H67" s="401"/>
      <c r="I67" s="402"/>
      <c r="J67" s="401"/>
      <c r="K67" s="402"/>
      <c r="L67" s="401"/>
      <c r="M67" s="402"/>
      <c r="N67" s="401"/>
      <c r="O67" s="402"/>
      <c r="P67" s="53">
        <f t="shared" si="0"/>
        <v>0</v>
      </c>
    </row>
    <row r="68" spans="1:18" ht="25.5" customHeight="1">
      <c r="A68" s="54">
        <v>239</v>
      </c>
      <c r="B68" s="55" t="s">
        <v>55</v>
      </c>
      <c r="C68" s="395">
        <v>1</v>
      </c>
      <c r="D68" s="85"/>
      <c r="E68" s="86"/>
      <c r="F68" s="85"/>
      <c r="G68" s="86"/>
      <c r="H68" s="401"/>
      <c r="I68" s="402"/>
      <c r="J68" s="401"/>
      <c r="K68" s="402"/>
      <c r="L68" s="401"/>
      <c r="M68" s="402"/>
      <c r="N68" s="85"/>
      <c r="O68" s="86"/>
      <c r="P68" s="53">
        <f t="shared" si="0"/>
        <v>0</v>
      </c>
      <c r="R68">
        <v>401</v>
      </c>
    </row>
    <row r="69" spans="1:18" ht="25.5" customHeight="1">
      <c r="A69" s="59">
        <v>2400</v>
      </c>
      <c r="B69" s="51" t="s">
        <v>56</v>
      </c>
      <c r="C69" s="394"/>
      <c r="D69" s="52"/>
      <c r="E69" s="63">
        <f>SUM(E70:E78)</f>
        <v>692381</v>
      </c>
      <c r="F69" s="52"/>
      <c r="G69" s="63">
        <f>SUM(G70:G78)</f>
        <v>0</v>
      </c>
      <c r="H69" s="52"/>
      <c r="I69" s="63">
        <f>SUM(I70:I78)</f>
        <v>0</v>
      </c>
      <c r="J69" s="52"/>
      <c r="K69" s="63">
        <f>SUM(K70:K78)</f>
        <v>0</v>
      </c>
      <c r="L69" s="52"/>
      <c r="M69" s="63">
        <f>SUM(M70:M78)</f>
        <v>0</v>
      </c>
      <c r="N69" s="52"/>
      <c r="O69" s="63">
        <f>SUM(O70:O78)</f>
        <v>0</v>
      </c>
      <c r="P69" s="53">
        <f t="shared" si="0"/>
        <v>692381</v>
      </c>
      <c r="R69">
        <v>402</v>
      </c>
    </row>
    <row r="70" spans="1:18" ht="25.5" customHeight="1">
      <c r="A70" s="54">
        <v>241</v>
      </c>
      <c r="B70" s="55" t="s">
        <v>57</v>
      </c>
      <c r="C70" s="395">
        <v>1</v>
      </c>
      <c r="D70" s="85"/>
      <c r="E70" s="86"/>
      <c r="F70" s="85"/>
      <c r="G70" s="86"/>
      <c r="H70" s="401"/>
      <c r="I70" s="402"/>
      <c r="J70" s="401"/>
      <c r="K70" s="402"/>
      <c r="L70" s="401"/>
      <c r="M70" s="402"/>
      <c r="N70" s="85"/>
      <c r="O70" s="86"/>
      <c r="P70" s="53">
        <f t="shared" si="0"/>
        <v>0</v>
      </c>
      <c r="R70">
        <v>403</v>
      </c>
    </row>
    <row r="71" spans="1:18" ht="25.5" customHeight="1">
      <c r="A71" s="54">
        <v>242</v>
      </c>
      <c r="B71" s="55" t="s">
        <v>58</v>
      </c>
      <c r="C71" s="395">
        <v>1</v>
      </c>
      <c r="D71" s="85"/>
      <c r="E71" s="86"/>
      <c r="F71" s="85"/>
      <c r="G71" s="86"/>
      <c r="H71" s="401"/>
      <c r="I71" s="402"/>
      <c r="J71" s="401"/>
      <c r="K71" s="402"/>
      <c r="L71" s="401"/>
      <c r="M71" s="402"/>
      <c r="N71" s="85"/>
      <c r="O71" s="86"/>
      <c r="P71" s="53">
        <f t="shared" si="0"/>
        <v>0</v>
      </c>
      <c r="R71">
        <v>404</v>
      </c>
    </row>
    <row r="72" spans="1:18" ht="25.5" customHeight="1">
      <c r="A72" s="54">
        <v>243</v>
      </c>
      <c r="B72" s="55" t="s">
        <v>59</v>
      </c>
      <c r="C72" s="395">
        <v>1</v>
      </c>
      <c r="D72" s="85">
        <v>101</v>
      </c>
      <c r="E72" s="86">
        <v>1020</v>
      </c>
      <c r="F72" s="85"/>
      <c r="G72" s="86"/>
      <c r="H72" s="401"/>
      <c r="I72" s="402"/>
      <c r="J72" s="401"/>
      <c r="K72" s="402"/>
      <c r="L72" s="401"/>
      <c r="M72" s="402"/>
      <c r="N72" s="85"/>
      <c r="O72" s="86"/>
      <c r="P72" s="53">
        <f t="shared" si="0"/>
        <v>1020</v>
      </c>
      <c r="R72">
        <v>405</v>
      </c>
    </row>
    <row r="73" spans="1:18" ht="25.5" customHeight="1">
      <c r="A73" s="54">
        <v>244</v>
      </c>
      <c r="B73" s="55" t="s">
        <v>60</v>
      </c>
      <c r="C73" s="395">
        <v>1</v>
      </c>
      <c r="D73" s="85">
        <v>101</v>
      </c>
      <c r="E73" s="86">
        <v>315</v>
      </c>
      <c r="F73" s="85"/>
      <c r="G73" s="86"/>
      <c r="H73" s="401"/>
      <c r="I73" s="402"/>
      <c r="J73" s="401"/>
      <c r="K73" s="402"/>
      <c r="L73" s="401"/>
      <c r="M73" s="402"/>
      <c r="N73" s="85"/>
      <c r="O73" s="86"/>
      <c r="P73" s="53">
        <f t="shared" si="0"/>
        <v>315</v>
      </c>
      <c r="R73">
        <v>406</v>
      </c>
    </row>
    <row r="74" spans="1:18" ht="25.5" customHeight="1">
      <c r="A74" s="54">
        <v>245</v>
      </c>
      <c r="B74" s="55" t="s">
        <v>61</v>
      </c>
      <c r="C74" s="395">
        <v>1</v>
      </c>
      <c r="D74" s="85"/>
      <c r="E74" s="86"/>
      <c r="F74" s="85"/>
      <c r="G74" s="86"/>
      <c r="H74" s="401"/>
      <c r="I74" s="402"/>
      <c r="J74" s="401"/>
      <c r="K74" s="402"/>
      <c r="L74" s="401"/>
      <c r="M74" s="402"/>
      <c r="N74" s="85"/>
      <c r="O74" s="86"/>
      <c r="P74" s="53">
        <f t="shared" ref="P74:P137" si="1">E74+G74+I74+K74+M74+O74</f>
        <v>0</v>
      </c>
      <c r="R74">
        <v>407</v>
      </c>
    </row>
    <row r="75" spans="1:18" ht="25.5" customHeight="1">
      <c r="A75" s="54">
        <v>246</v>
      </c>
      <c r="B75" s="55" t="s">
        <v>332</v>
      </c>
      <c r="C75" s="395">
        <v>1</v>
      </c>
      <c r="D75" s="85">
        <v>101</v>
      </c>
      <c r="E75" s="86">
        <v>52337</v>
      </c>
      <c r="F75" s="85"/>
      <c r="G75" s="86"/>
      <c r="H75" s="401"/>
      <c r="I75" s="402"/>
      <c r="J75" s="401"/>
      <c r="K75" s="402"/>
      <c r="L75" s="401"/>
      <c r="M75" s="402"/>
      <c r="N75" s="85"/>
      <c r="O75" s="86"/>
      <c r="P75" s="53">
        <f t="shared" si="1"/>
        <v>52337</v>
      </c>
      <c r="R75">
        <v>499</v>
      </c>
    </row>
    <row r="76" spans="1:18" ht="25.5" customHeight="1">
      <c r="A76" s="54">
        <v>247</v>
      </c>
      <c r="B76" s="55" t="s">
        <v>62</v>
      </c>
      <c r="C76" s="395">
        <v>1</v>
      </c>
      <c r="D76" s="85"/>
      <c r="E76" s="86"/>
      <c r="F76" s="85"/>
      <c r="G76" s="86"/>
      <c r="H76" s="401"/>
      <c r="I76" s="402"/>
      <c r="J76" s="401"/>
      <c r="K76" s="402"/>
      <c r="L76" s="401"/>
      <c r="M76" s="402"/>
      <c r="N76" s="85"/>
      <c r="O76" s="86"/>
      <c r="P76" s="53">
        <f t="shared" si="1"/>
        <v>0</v>
      </c>
    </row>
    <row r="77" spans="1:18" ht="25.5" customHeight="1">
      <c r="A77" s="54">
        <v>248</v>
      </c>
      <c r="B77" s="55" t="s">
        <v>63</v>
      </c>
      <c r="C77" s="395">
        <v>1</v>
      </c>
      <c r="D77" s="85">
        <v>101</v>
      </c>
      <c r="E77" s="86">
        <v>3485</v>
      </c>
      <c r="F77" s="85"/>
      <c r="G77" s="86"/>
      <c r="H77" s="401"/>
      <c r="I77" s="402"/>
      <c r="J77" s="401"/>
      <c r="K77" s="402"/>
      <c r="L77" s="401"/>
      <c r="M77" s="402"/>
      <c r="N77" s="85"/>
      <c r="O77" s="86"/>
      <c r="P77" s="53">
        <f t="shared" si="1"/>
        <v>3485</v>
      </c>
      <c r="R77">
        <v>501</v>
      </c>
    </row>
    <row r="78" spans="1:18" ht="25.5" customHeight="1">
      <c r="A78" s="54">
        <v>249</v>
      </c>
      <c r="B78" s="55" t="s">
        <v>64</v>
      </c>
      <c r="C78" s="395">
        <v>1</v>
      </c>
      <c r="D78" s="85">
        <v>101</v>
      </c>
      <c r="E78" s="86">
        <v>635224</v>
      </c>
      <c r="F78" s="85"/>
      <c r="G78" s="86"/>
      <c r="H78" s="401"/>
      <c r="I78" s="402"/>
      <c r="J78" s="401"/>
      <c r="K78" s="402"/>
      <c r="L78" s="401"/>
      <c r="M78" s="402"/>
      <c r="N78" s="85"/>
      <c r="O78" s="86"/>
      <c r="P78" s="53">
        <f t="shared" si="1"/>
        <v>635224</v>
      </c>
      <c r="R78">
        <v>502</v>
      </c>
    </row>
    <row r="79" spans="1:18" ht="25.5" customHeight="1">
      <c r="A79" s="59">
        <v>2500</v>
      </c>
      <c r="B79" s="51" t="s">
        <v>1310</v>
      </c>
      <c r="C79" s="394"/>
      <c r="D79" s="52"/>
      <c r="E79" s="63">
        <f>SUM(E80:E86)</f>
        <v>2123859</v>
      </c>
      <c r="F79" s="52"/>
      <c r="G79" s="63">
        <f>SUM(G80:G86)</f>
        <v>0</v>
      </c>
      <c r="H79" s="52"/>
      <c r="I79" s="63">
        <f>SUM(I80:I86)</f>
        <v>0</v>
      </c>
      <c r="J79" s="52"/>
      <c r="K79" s="63">
        <f>SUM(K80:K86)</f>
        <v>0</v>
      </c>
      <c r="L79" s="52"/>
      <c r="M79" s="63">
        <f>SUM(M80:M86)</f>
        <v>0</v>
      </c>
      <c r="N79" s="52"/>
      <c r="O79" s="63">
        <f>SUM(O80:O86)</f>
        <v>0</v>
      </c>
      <c r="P79" s="53">
        <f t="shared" si="1"/>
        <v>2123859</v>
      </c>
      <c r="R79">
        <v>503</v>
      </c>
    </row>
    <row r="80" spans="1:18" ht="25.5" customHeight="1">
      <c r="A80" s="54">
        <v>251</v>
      </c>
      <c r="B80" s="55" t="s">
        <v>65</v>
      </c>
      <c r="C80" s="395">
        <v>1</v>
      </c>
      <c r="D80" s="85"/>
      <c r="E80" s="86"/>
      <c r="F80" s="85"/>
      <c r="G80" s="86"/>
      <c r="H80" s="401"/>
      <c r="I80" s="402"/>
      <c r="J80" s="401"/>
      <c r="K80" s="402"/>
      <c r="L80" s="401"/>
      <c r="M80" s="402"/>
      <c r="N80" s="85"/>
      <c r="O80" s="86"/>
      <c r="P80" s="53">
        <f t="shared" si="1"/>
        <v>0</v>
      </c>
      <c r="R80">
        <v>599</v>
      </c>
    </row>
    <row r="81" spans="1:18" ht="25.5" customHeight="1">
      <c r="A81" s="54">
        <v>252</v>
      </c>
      <c r="B81" s="55" t="s">
        <v>66</v>
      </c>
      <c r="C81" s="395">
        <v>1</v>
      </c>
      <c r="D81" s="85">
        <v>101</v>
      </c>
      <c r="E81" s="86">
        <v>7342</v>
      </c>
      <c r="F81" s="85"/>
      <c r="G81" s="86"/>
      <c r="H81" s="401"/>
      <c r="I81" s="402"/>
      <c r="J81" s="401"/>
      <c r="K81" s="402"/>
      <c r="L81" s="401"/>
      <c r="M81" s="402"/>
      <c r="N81" s="85"/>
      <c r="O81" s="86"/>
      <c r="P81" s="53">
        <f t="shared" si="1"/>
        <v>7342</v>
      </c>
    </row>
    <row r="82" spans="1:18" ht="25.5" customHeight="1">
      <c r="A82" s="54">
        <v>253</v>
      </c>
      <c r="B82" s="55" t="s">
        <v>333</v>
      </c>
      <c r="C82" s="395">
        <v>1</v>
      </c>
      <c r="D82" s="85">
        <v>101</v>
      </c>
      <c r="E82" s="86">
        <v>31584</v>
      </c>
      <c r="F82" s="85"/>
      <c r="G82" s="86"/>
      <c r="H82" s="401"/>
      <c r="I82" s="402"/>
      <c r="J82" s="401"/>
      <c r="K82" s="402"/>
      <c r="L82" s="401"/>
      <c r="M82" s="402"/>
      <c r="N82" s="85"/>
      <c r="O82" s="86"/>
      <c r="P82" s="53">
        <f t="shared" si="1"/>
        <v>31584</v>
      </c>
      <c r="R82">
        <v>901</v>
      </c>
    </row>
    <row r="83" spans="1:18" ht="25.5" customHeight="1">
      <c r="A83" s="54">
        <v>254</v>
      </c>
      <c r="B83" s="55" t="s">
        <v>69</v>
      </c>
      <c r="C83" s="395">
        <v>1</v>
      </c>
      <c r="D83" s="85">
        <v>101</v>
      </c>
      <c r="E83" s="86">
        <v>20851</v>
      </c>
      <c r="F83" s="85"/>
      <c r="G83" s="86"/>
      <c r="H83" s="401"/>
      <c r="I83" s="402"/>
      <c r="J83" s="401"/>
      <c r="K83" s="402"/>
      <c r="L83" s="401"/>
      <c r="M83" s="402"/>
      <c r="N83" s="85"/>
      <c r="O83" s="86"/>
      <c r="P83" s="53">
        <f t="shared" si="1"/>
        <v>20851</v>
      </c>
      <c r="R83">
        <v>902</v>
      </c>
    </row>
    <row r="84" spans="1:18" ht="25.5" customHeight="1">
      <c r="A84" s="54">
        <v>255</v>
      </c>
      <c r="B84" s="55" t="s">
        <v>67</v>
      </c>
      <c r="C84" s="395">
        <v>1</v>
      </c>
      <c r="D84" s="85"/>
      <c r="E84" s="86"/>
      <c r="F84" s="85"/>
      <c r="G84" s="86"/>
      <c r="H84" s="401"/>
      <c r="I84" s="402"/>
      <c r="J84" s="401"/>
      <c r="K84" s="402"/>
      <c r="L84" s="401"/>
      <c r="M84" s="402"/>
      <c r="N84" s="85"/>
      <c r="O84" s="86"/>
      <c r="P84" s="53">
        <f t="shared" si="1"/>
        <v>0</v>
      </c>
      <c r="R84">
        <v>903</v>
      </c>
    </row>
    <row r="85" spans="1:18" ht="25.5" customHeight="1">
      <c r="A85" s="54">
        <v>256</v>
      </c>
      <c r="B85" s="55" t="s">
        <v>70</v>
      </c>
      <c r="C85" s="395">
        <v>1</v>
      </c>
      <c r="D85" s="85"/>
      <c r="E85" s="86"/>
      <c r="F85" s="85"/>
      <c r="G85" s="86"/>
      <c r="H85" s="401"/>
      <c r="I85" s="402"/>
      <c r="J85" s="401"/>
      <c r="K85" s="402"/>
      <c r="L85" s="401"/>
      <c r="M85" s="402"/>
      <c r="N85" s="85"/>
      <c r="O85" s="86"/>
      <c r="P85" s="53">
        <f t="shared" si="1"/>
        <v>0</v>
      </c>
      <c r="R85">
        <v>904</v>
      </c>
    </row>
    <row r="86" spans="1:18" ht="25.5" customHeight="1">
      <c r="A86" s="54">
        <v>259</v>
      </c>
      <c r="B86" s="55" t="s">
        <v>68</v>
      </c>
      <c r="C86" s="395">
        <v>1</v>
      </c>
      <c r="D86" s="85">
        <v>101</v>
      </c>
      <c r="E86" s="86">
        <v>2064082</v>
      </c>
      <c r="F86" s="85"/>
      <c r="G86" s="86"/>
      <c r="H86" s="401"/>
      <c r="I86" s="402"/>
      <c r="J86" s="401"/>
      <c r="K86" s="402"/>
      <c r="L86" s="401"/>
      <c r="M86" s="402"/>
      <c r="N86" s="85"/>
      <c r="O86" s="86"/>
      <c r="P86" s="53">
        <f t="shared" si="1"/>
        <v>2064082</v>
      </c>
      <c r="R86">
        <v>999</v>
      </c>
    </row>
    <row r="87" spans="1:18" ht="25.5" customHeight="1">
      <c r="A87" s="59">
        <v>2600</v>
      </c>
      <c r="B87" s="51" t="s">
        <v>71</v>
      </c>
      <c r="C87" s="394"/>
      <c r="D87" s="52"/>
      <c r="E87" s="63">
        <f>SUM(E88:E89)</f>
        <v>6156099</v>
      </c>
      <c r="F87" s="52"/>
      <c r="G87" s="63">
        <f>SUM(G88:G89)</f>
        <v>0</v>
      </c>
      <c r="H87" s="52"/>
      <c r="I87" s="63">
        <f>SUM(I88:I89)</f>
        <v>0</v>
      </c>
      <c r="J87" s="52"/>
      <c r="K87" s="63">
        <f>SUM(K88:K89)</f>
        <v>0</v>
      </c>
      <c r="L87" s="52"/>
      <c r="M87" s="63">
        <f>SUM(M88:M89)</f>
        <v>0</v>
      </c>
      <c r="N87" s="52"/>
      <c r="O87" s="63">
        <f>SUM(O88:O89)</f>
        <v>0</v>
      </c>
      <c r="P87" s="53">
        <f t="shared" si="1"/>
        <v>6156099</v>
      </c>
    </row>
    <row r="88" spans="1:18" ht="25.5" customHeight="1">
      <c r="A88" s="54">
        <v>261</v>
      </c>
      <c r="B88" s="55" t="s">
        <v>72</v>
      </c>
      <c r="C88" s="395">
        <v>1</v>
      </c>
      <c r="D88" s="85">
        <v>101</v>
      </c>
      <c r="E88" s="86">
        <v>6156099</v>
      </c>
      <c r="F88" s="85"/>
      <c r="G88" s="86"/>
      <c r="H88" s="401"/>
      <c r="I88" s="402"/>
      <c r="J88" s="401"/>
      <c r="K88" s="402"/>
      <c r="L88" s="401"/>
      <c r="M88" s="402"/>
      <c r="N88" s="85"/>
      <c r="O88" s="86"/>
      <c r="P88" s="53">
        <f t="shared" si="1"/>
        <v>6156099</v>
      </c>
    </row>
    <row r="89" spans="1:18" ht="25.5" customHeight="1">
      <c r="A89" s="54">
        <v>262</v>
      </c>
      <c r="B89" s="55" t="s">
        <v>73</v>
      </c>
      <c r="C89" s="395"/>
      <c r="D89" s="401"/>
      <c r="E89" s="402"/>
      <c r="F89" s="401"/>
      <c r="G89" s="402"/>
      <c r="H89" s="401"/>
      <c r="I89" s="402"/>
      <c r="J89" s="401"/>
      <c r="K89" s="402"/>
      <c r="L89" s="401"/>
      <c r="M89" s="402"/>
      <c r="N89" s="401"/>
      <c r="O89" s="402"/>
      <c r="P89" s="53">
        <f t="shared" si="1"/>
        <v>0</v>
      </c>
    </row>
    <row r="90" spans="1:18" ht="25.5" customHeight="1">
      <c r="A90" s="59">
        <v>2700</v>
      </c>
      <c r="B90" s="51" t="s">
        <v>74</v>
      </c>
      <c r="C90" s="394"/>
      <c r="D90" s="52"/>
      <c r="E90" s="63">
        <f>SUM(E91:E95)</f>
        <v>111558</v>
      </c>
      <c r="F90" s="52"/>
      <c r="G90" s="63">
        <f>SUM(G91:G95)</f>
        <v>0</v>
      </c>
      <c r="H90" s="52"/>
      <c r="I90" s="63">
        <f>SUM(I91:I95)</f>
        <v>0</v>
      </c>
      <c r="J90" s="52"/>
      <c r="K90" s="63">
        <f>SUM(K91:K95)</f>
        <v>0</v>
      </c>
      <c r="L90" s="52"/>
      <c r="M90" s="63">
        <f>SUM(M91:M95)</f>
        <v>0</v>
      </c>
      <c r="N90" s="52"/>
      <c r="O90" s="63">
        <f>SUM(O91:O95)</f>
        <v>0</v>
      </c>
      <c r="P90" s="53">
        <f t="shared" si="1"/>
        <v>111558</v>
      </c>
    </row>
    <row r="91" spans="1:18" ht="25.5" customHeight="1">
      <c r="A91" s="54">
        <v>271</v>
      </c>
      <c r="B91" s="55" t="s">
        <v>75</v>
      </c>
      <c r="C91" s="395">
        <v>1</v>
      </c>
      <c r="D91" s="85">
        <v>101</v>
      </c>
      <c r="E91" s="86">
        <v>76341</v>
      </c>
      <c r="F91" s="85"/>
      <c r="G91" s="86"/>
      <c r="H91" s="401"/>
      <c r="I91" s="402"/>
      <c r="J91" s="401"/>
      <c r="K91" s="402"/>
      <c r="L91" s="401"/>
      <c r="M91" s="402"/>
      <c r="N91" s="85"/>
      <c r="O91" s="86"/>
      <c r="P91" s="53">
        <f t="shared" si="1"/>
        <v>76341</v>
      </c>
    </row>
    <row r="92" spans="1:18" ht="25.5" customHeight="1">
      <c r="A92" s="54">
        <v>272</v>
      </c>
      <c r="B92" s="55" t="s">
        <v>76</v>
      </c>
      <c r="C92" s="395">
        <v>1</v>
      </c>
      <c r="D92" s="85">
        <v>101</v>
      </c>
      <c r="E92" s="86">
        <v>1651</v>
      </c>
      <c r="F92" s="85"/>
      <c r="G92" s="86"/>
      <c r="H92" s="401"/>
      <c r="I92" s="402"/>
      <c r="J92" s="401"/>
      <c r="K92" s="402"/>
      <c r="L92" s="401"/>
      <c r="M92" s="402"/>
      <c r="N92" s="85"/>
      <c r="O92" s="86"/>
      <c r="P92" s="53">
        <f t="shared" si="1"/>
        <v>1651</v>
      </c>
    </row>
    <row r="93" spans="1:18" ht="25.5" customHeight="1">
      <c r="A93" s="54">
        <v>273</v>
      </c>
      <c r="B93" s="55" t="s">
        <v>77</v>
      </c>
      <c r="C93" s="395">
        <v>1</v>
      </c>
      <c r="D93" s="85">
        <v>101</v>
      </c>
      <c r="E93" s="86">
        <v>33566</v>
      </c>
      <c r="F93" s="85"/>
      <c r="G93" s="86"/>
      <c r="H93" s="401"/>
      <c r="I93" s="402"/>
      <c r="J93" s="401"/>
      <c r="K93" s="402"/>
      <c r="L93" s="401"/>
      <c r="M93" s="402"/>
      <c r="N93" s="85"/>
      <c r="O93" s="86"/>
      <c r="P93" s="53">
        <f t="shared" si="1"/>
        <v>33566</v>
      </c>
    </row>
    <row r="94" spans="1:18" ht="25.5" customHeight="1">
      <c r="A94" s="54">
        <v>274</v>
      </c>
      <c r="B94" s="55" t="s">
        <v>78</v>
      </c>
      <c r="C94" s="395">
        <v>1</v>
      </c>
      <c r="D94" s="85"/>
      <c r="E94" s="86"/>
      <c r="F94" s="85"/>
      <c r="G94" s="86"/>
      <c r="H94" s="401"/>
      <c r="I94" s="402"/>
      <c r="J94" s="401"/>
      <c r="K94" s="402"/>
      <c r="L94" s="401"/>
      <c r="M94" s="402"/>
      <c r="N94" s="85"/>
      <c r="O94" s="86"/>
      <c r="P94" s="53">
        <f t="shared" si="1"/>
        <v>0</v>
      </c>
    </row>
    <row r="95" spans="1:18" ht="25.5" customHeight="1">
      <c r="A95" s="54">
        <v>275</v>
      </c>
      <c r="B95" s="55" t="s">
        <v>79</v>
      </c>
      <c r="C95" s="395">
        <v>1</v>
      </c>
      <c r="D95" s="85"/>
      <c r="E95" s="86"/>
      <c r="F95" s="85"/>
      <c r="G95" s="86"/>
      <c r="H95" s="401"/>
      <c r="I95" s="402"/>
      <c r="J95" s="401"/>
      <c r="K95" s="402"/>
      <c r="L95" s="401"/>
      <c r="M95" s="402"/>
      <c r="N95" s="85"/>
      <c r="O95" s="86"/>
      <c r="P95" s="53">
        <f t="shared" si="1"/>
        <v>0</v>
      </c>
    </row>
    <row r="96" spans="1:18" ht="25.5" customHeight="1">
      <c r="A96" s="59">
        <v>2800</v>
      </c>
      <c r="B96" s="51" t="s">
        <v>80</v>
      </c>
      <c r="C96" s="394"/>
      <c r="D96" s="52"/>
      <c r="E96" s="63">
        <f>SUM(E97:E99)</f>
        <v>55875</v>
      </c>
      <c r="F96" s="52"/>
      <c r="G96" s="63">
        <f>SUM(G97:G99)</f>
        <v>0</v>
      </c>
      <c r="H96" s="52"/>
      <c r="I96" s="63">
        <f>SUM(I97:I99)</f>
        <v>0</v>
      </c>
      <c r="J96" s="52"/>
      <c r="K96" s="63">
        <f>SUM(K97:K99)</f>
        <v>0</v>
      </c>
      <c r="L96" s="52"/>
      <c r="M96" s="63">
        <f>SUM(M97:M99)</f>
        <v>0</v>
      </c>
      <c r="N96" s="52"/>
      <c r="O96" s="63">
        <f>SUM(O97:O99)</f>
        <v>0</v>
      </c>
      <c r="P96" s="53">
        <f t="shared" si="1"/>
        <v>55875</v>
      </c>
    </row>
    <row r="97" spans="1:16" ht="25.5" customHeight="1">
      <c r="A97" s="54">
        <v>281</v>
      </c>
      <c r="B97" s="55" t="s">
        <v>81</v>
      </c>
      <c r="C97" s="395">
        <v>1</v>
      </c>
      <c r="D97" s="85"/>
      <c r="E97" s="86"/>
      <c r="F97" s="85"/>
      <c r="G97" s="86"/>
      <c r="H97" s="401"/>
      <c r="I97" s="402"/>
      <c r="J97" s="401"/>
      <c r="K97" s="402"/>
      <c r="L97" s="401"/>
      <c r="M97" s="402"/>
      <c r="N97" s="85"/>
      <c r="O97" s="86"/>
      <c r="P97" s="53">
        <f t="shared" si="1"/>
        <v>0</v>
      </c>
    </row>
    <row r="98" spans="1:16" ht="25.5" customHeight="1">
      <c r="A98" s="54">
        <v>282</v>
      </c>
      <c r="B98" s="55" t="s">
        <v>82</v>
      </c>
      <c r="C98" s="395">
        <v>1</v>
      </c>
      <c r="D98" s="85">
        <v>101</v>
      </c>
      <c r="E98" s="86">
        <v>14628</v>
      </c>
      <c r="F98" s="85"/>
      <c r="G98" s="86"/>
      <c r="H98" s="401"/>
      <c r="I98" s="402"/>
      <c r="J98" s="401"/>
      <c r="K98" s="402"/>
      <c r="L98" s="401"/>
      <c r="M98" s="402"/>
      <c r="N98" s="85"/>
      <c r="O98" s="86"/>
      <c r="P98" s="53">
        <f t="shared" si="1"/>
        <v>14628</v>
      </c>
    </row>
    <row r="99" spans="1:16" ht="25.5" customHeight="1">
      <c r="A99" s="54">
        <v>283</v>
      </c>
      <c r="B99" s="55" t="s">
        <v>1216</v>
      </c>
      <c r="C99" s="395">
        <v>1</v>
      </c>
      <c r="D99" s="85">
        <v>101</v>
      </c>
      <c r="E99" s="86">
        <v>41247</v>
      </c>
      <c r="F99" s="85"/>
      <c r="G99" s="86"/>
      <c r="H99" s="401"/>
      <c r="I99" s="402"/>
      <c r="J99" s="401"/>
      <c r="K99" s="402"/>
      <c r="L99" s="401"/>
      <c r="M99" s="402"/>
      <c r="N99" s="85"/>
      <c r="O99" s="86"/>
      <c r="P99" s="53">
        <f t="shared" si="1"/>
        <v>41247</v>
      </c>
    </row>
    <row r="100" spans="1:16" ht="25.5" customHeight="1">
      <c r="A100" s="59">
        <v>2900</v>
      </c>
      <c r="B100" s="51" t="s">
        <v>83</v>
      </c>
      <c r="C100" s="394"/>
      <c r="D100" s="52"/>
      <c r="E100" s="63">
        <f>SUM(E101:E109)</f>
        <v>1319408</v>
      </c>
      <c r="F100" s="52"/>
      <c r="G100" s="63">
        <f>SUM(G101:G109)</f>
        <v>26615</v>
      </c>
      <c r="H100" s="52"/>
      <c r="I100" s="63">
        <f>SUM(I101:I109)</f>
        <v>0</v>
      </c>
      <c r="J100" s="52"/>
      <c r="K100" s="63">
        <f>SUM(K101:K109)</f>
        <v>0</v>
      </c>
      <c r="L100" s="52"/>
      <c r="M100" s="63">
        <f>SUM(M101:M109)</f>
        <v>0</v>
      </c>
      <c r="N100" s="52"/>
      <c r="O100" s="63">
        <f>SUM(O101:O109)</f>
        <v>0</v>
      </c>
      <c r="P100" s="53">
        <f t="shared" si="1"/>
        <v>1346023</v>
      </c>
    </row>
    <row r="101" spans="1:16" ht="25.5" customHeight="1">
      <c r="A101" s="54">
        <v>291</v>
      </c>
      <c r="B101" s="55" t="s">
        <v>84</v>
      </c>
      <c r="C101" s="395">
        <v>1</v>
      </c>
      <c r="D101" s="85">
        <v>101</v>
      </c>
      <c r="E101" s="86">
        <v>13082</v>
      </c>
      <c r="F101" s="85"/>
      <c r="G101" s="86"/>
      <c r="H101" s="401"/>
      <c r="I101" s="402"/>
      <c r="J101" s="401"/>
      <c r="K101" s="402"/>
      <c r="L101" s="401"/>
      <c r="M101" s="402"/>
      <c r="N101" s="85"/>
      <c r="O101" s="86"/>
      <c r="P101" s="53">
        <f t="shared" si="1"/>
        <v>13082</v>
      </c>
    </row>
    <row r="102" spans="1:16" ht="25.5" customHeight="1">
      <c r="A102" s="54">
        <v>292</v>
      </c>
      <c r="B102" s="55" t="s">
        <v>85</v>
      </c>
      <c r="C102" s="395">
        <v>1</v>
      </c>
      <c r="D102" s="85">
        <v>101</v>
      </c>
      <c r="E102" s="86">
        <v>2842</v>
      </c>
      <c r="F102" s="85"/>
      <c r="G102" s="86"/>
      <c r="H102" s="401"/>
      <c r="I102" s="402"/>
      <c r="J102" s="401"/>
      <c r="K102" s="402"/>
      <c r="L102" s="401"/>
      <c r="M102" s="402"/>
      <c r="N102" s="85"/>
      <c r="O102" s="86"/>
      <c r="P102" s="53">
        <f t="shared" si="1"/>
        <v>2842</v>
      </c>
    </row>
    <row r="103" spans="1:16" ht="25.5" customHeight="1">
      <c r="A103" s="54">
        <v>293</v>
      </c>
      <c r="B103" s="55" t="s">
        <v>1317</v>
      </c>
      <c r="C103" s="395">
        <v>1</v>
      </c>
      <c r="D103" s="85">
        <v>101</v>
      </c>
      <c r="E103" s="86">
        <v>4332</v>
      </c>
      <c r="F103" s="85"/>
      <c r="G103" s="86"/>
      <c r="H103" s="401"/>
      <c r="I103" s="402"/>
      <c r="J103" s="401"/>
      <c r="K103" s="402"/>
      <c r="L103" s="401"/>
      <c r="M103" s="402"/>
      <c r="N103" s="85"/>
      <c r="O103" s="86"/>
      <c r="P103" s="53">
        <f t="shared" si="1"/>
        <v>4332</v>
      </c>
    </row>
    <row r="104" spans="1:16" ht="25.5" customHeight="1">
      <c r="A104" s="54">
        <v>294</v>
      </c>
      <c r="B104" s="55" t="s">
        <v>86</v>
      </c>
      <c r="C104" s="395">
        <v>1</v>
      </c>
      <c r="D104" s="85"/>
      <c r="E104" s="86"/>
      <c r="F104" s="85"/>
      <c r="G104" s="86"/>
      <c r="H104" s="401"/>
      <c r="I104" s="402"/>
      <c r="J104" s="401"/>
      <c r="K104" s="402"/>
      <c r="L104" s="401"/>
      <c r="M104" s="402"/>
      <c r="N104" s="85"/>
      <c r="O104" s="86"/>
      <c r="P104" s="53">
        <f t="shared" si="1"/>
        <v>0</v>
      </c>
    </row>
    <row r="105" spans="1:16" ht="25.5" customHeight="1">
      <c r="A105" s="54">
        <v>295</v>
      </c>
      <c r="B105" s="55" t="s">
        <v>87</v>
      </c>
      <c r="C105" s="395">
        <v>1</v>
      </c>
      <c r="D105" s="85"/>
      <c r="E105" s="86"/>
      <c r="F105" s="85"/>
      <c r="G105" s="86"/>
      <c r="H105" s="401"/>
      <c r="I105" s="402"/>
      <c r="J105" s="401"/>
      <c r="K105" s="402"/>
      <c r="L105" s="401"/>
      <c r="M105" s="402"/>
      <c r="N105" s="85"/>
      <c r="O105" s="86"/>
      <c r="P105" s="53">
        <f t="shared" si="1"/>
        <v>0</v>
      </c>
    </row>
    <row r="106" spans="1:16" ht="25.5" customHeight="1">
      <c r="A106" s="54">
        <v>296</v>
      </c>
      <c r="B106" s="55" t="s">
        <v>88</v>
      </c>
      <c r="C106" s="395">
        <v>1</v>
      </c>
      <c r="D106" s="85">
        <v>101</v>
      </c>
      <c r="E106" s="86">
        <v>624117</v>
      </c>
      <c r="F106" s="85"/>
      <c r="G106" s="86"/>
      <c r="H106" s="401"/>
      <c r="I106" s="402"/>
      <c r="J106" s="401"/>
      <c r="K106" s="402"/>
      <c r="L106" s="401"/>
      <c r="M106" s="402"/>
      <c r="N106" s="85"/>
      <c r="O106" s="86"/>
      <c r="P106" s="53">
        <f t="shared" si="1"/>
        <v>624117</v>
      </c>
    </row>
    <row r="107" spans="1:16" ht="25.5" customHeight="1">
      <c r="A107" s="54">
        <v>297</v>
      </c>
      <c r="B107" s="55" t="s">
        <v>89</v>
      </c>
      <c r="C107" s="395">
        <v>1</v>
      </c>
      <c r="D107" s="85"/>
      <c r="E107" s="86"/>
      <c r="F107" s="85"/>
      <c r="G107" s="86"/>
      <c r="H107" s="401"/>
      <c r="I107" s="402"/>
      <c r="J107" s="401"/>
      <c r="K107" s="402"/>
      <c r="L107" s="401"/>
      <c r="M107" s="402"/>
      <c r="N107" s="85"/>
      <c r="O107" s="86"/>
      <c r="P107" s="53">
        <f t="shared" si="1"/>
        <v>0</v>
      </c>
    </row>
    <row r="108" spans="1:16" ht="25.5" customHeight="1">
      <c r="A108" s="54">
        <v>298</v>
      </c>
      <c r="B108" s="55" t="s">
        <v>90</v>
      </c>
      <c r="C108" s="395">
        <v>1</v>
      </c>
      <c r="D108" s="85">
        <v>101</v>
      </c>
      <c r="E108" s="86">
        <v>675035</v>
      </c>
      <c r="F108" s="85">
        <v>227</v>
      </c>
      <c r="G108" s="86">
        <v>26615</v>
      </c>
      <c r="H108" s="401"/>
      <c r="I108" s="402"/>
      <c r="J108" s="401"/>
      <c r="K108" s="402"/>
      <c r="L108" s="401"/>
      <c r="M108" s="402"/>
      <c r="N108" s="85"/>
      <c r="O108" s="86"/>
      <c r="P108" s="53">
        <f t="shared" si="1"/>
        <v>701650</v>
      </c>
    </row>
    <row r="109" spans="1:16" ht="25.5" customHeight="1">
      <c r="A109" s="54">
        <v>299</v>
      </c>
      <c r="B109" s="55" t="s">
        <v>91</v>
      </c>
      <c r="C109" s="395">
        <v>1</v>
      </c>
      <c r="D109" s="85"/>
      <c r="E109" s="86"/>
      <c r="F109" s="85"/>
      <c r="G109" s="86"/>
      <c r="H109" s="401"/>
      <c r="I109" s="402"/>
      <c r="J109" s="401"/>
      <c r="K109" s="402"/>
      <c r="L109" s="401"/>
      <c r="M109" s="402"/>
      <c r="N109" s="85"/>
      <c r="O109" s="86"/>
      <c r="P109" s="53">
        <f t="shared" si="1"/>
        <v>0</v>
      </c>
    </row>
    <row r="110" spans="1:16" ht="25.5" customHeight="1">
      <c r="A110" s="56">
        <v>3000</v>
      </c>
      <c r="B110" s="57" t="s">
        <v>92</v>
      </c>
      <c r="C110" s="396"/>
      <c r="D110" s="58"/>
      <c r="E110" s="80">
        <f>E111+E121+E131+E141+E151+E161+E169+E179+E185</f>
        <v>9108755</v>
      </c>
      <c r="F110" s="58"/>
      <c r="G110" s="80">
        <f>G111+G121+G131+G141+G151+G161+G169+G179+G185</f>
        <v>124799</v>
      </c>
      <c r="H110" s="58"/>
      <c r="I110" s="80">
        <f>I111+I121+I131+I141+I151+I161+I169+I179+I185</f>
        <v>0</v>
      </c>
      <c r="J110" s="58"/>
      <c r="K110" s="80">
        <f>K111+K121+K131+K141+K151+K161+K169+K179+K185</f>
        <v>0</v>
      </c>
      <c r="L110" s="58"/>
      <c r="M110" s="80">
        <f>M111+M121+M131+M141+M151+M161+M169+M179+M185</f>
        <v>0</v>
      </c>
      <c r="N110" s="58"/>
      <c r="O110" s="80">
        <f>O111+O121+O131+O141+O151+O161+O169+O179+O185</f>
        <v>0</v>
      </c>
      <c r="P110" s="53">
        <f t="shared" si="1"/>
        <v>9233554</v>
      </c>
    </row>
    <row r="111" spans="1:16" ht="25.5" customHeight="1">
      <c r="A111" s="59">
        <v>3100</v>
      </c>
      <c r="B111" s="51" t="s">
        <v>93</v>
      </c>
      <c r="C111" s="394"/>
      <c r="D111" s="52"/>
      <c r="E111" s="63">
        <f>SUM(E112:E120)</f>
        <v>5431352</v>
      </c>
      <c r="F111" s="52"/>
      <c r="G111" s="63">
        <f>SUM(G112:G120)</f>
        <v>0</v>
      </c>
      <c r="H111" s="52"/>
      <c r="I111" s="63">
        <f>SUM(I112:I120)</f>
        <v>0</v>
      </c>
      <c r="J111" s="52"/>
      <c r="K111" s="63">
        <f>SUM(K112:K120)</f>
        <v>0</v>
      </c>
      <c r="L111" s="52"/>
      <c r="M111" s="63">
        <f>SUM(M112:M120)</f>
        <v>0</v>
      </c>
      <c r="N111" s="52"/>
      <c r="O111" s="63">
        <f>SUM(O112:O120)</f>
        <v>0</v>
      </c>
      <c r="P111" s="53">
        <f t="shared" si="1"/>
        <v>5431352</v>
      </c>
    </row>
    <row r="112" spans="1:16" ht="25.5" customHeight="1">
      <c r="A112" s="54">
        <v>311</v>
      </c>
      <c r="B112" s="55" t="s">
        <v>94</v>
      </c>
      <c r="C112" s="395">
        <v>1</v>
      </c>
      <c r="D112" s="85">
        <v>101</v>
      </c>
      <c r="E112" s="86">
        <v>5105376</v>
      </c>
      <c r="F112" s="85"/>
      <c r="G112" s="86"/>
      <c r="H112" s="401"/>
      <c r="I112" s="402"/>
      <c r="J112" s="401"/>
      <c r="K112" s="402"/>
      <c r="L112" s="401"/>
      <c r="M112" s="402"/>
      <c r="N112" s="85"/>
      <c r="O112" s="86"/>
      <c r="P112" s="53">
        <f t="shared" si="1"/>
        <v>5105376</v>
      </c>
    </row>
    <row r="113" spans="1:16" ht="25.5" customHeight="1">
      <c r="A113" s="54">
        <v>312</v>
      </c>
      <c r="B113" s="55" t="s">
        <v>95</v>
      </c>
      <c r="C113" s="395">
        <v>1</v>
      </c>
      <c r="D113" s="85">
        <v>101</v>
      </c>
      <c r="E113" s="86">
        <v>3501</v>
      </c>
      <c r="F113" s="85"/>
      <c r="G113" s="86"/>
      <c r="H113" s="401"/>
      <c r="I113" s="402"/>
      <c r="J113" s="401"/>
      <c r="K113" s="402"/>
      <c r="L113" s="401"/>
      <c r="M113" s="402"/>
      <c r="N113" s="85"/>
      <c r="O113" s="86"/>
      <c r="P113" s="53">
        <f t="shared" si="1"/>
        <v>3501</v>
      </c>
    </row>
    <row r="114" spans="1:16" ht="25.5" customHeight="1">
      <c r="A114" s="54">
        <v>313</v>
      </c>
      <c r="B114" s="55" t="s">
        <v>96</v>
      </c>
      <c r="C114" s="395">
        <v>1</v>
      </c>
      <c r="D114" s="85"/>
      <c r="E114" s="86"/>
      <c r="F114" s="85"/>
      <c r="G114" s="86"/>
      <c r="H114" s="401"/>
      <c r="I114" s="402"/>
      <c r="J114" s="401"/>
      <c r="K114" s="402"/>
      <c r="L114" s="401"/>
      <c r="M114" s="402"/>
      <c r="N114" s="85"/>
      <c r="O114" s="86"/>
      <c r="P114" s="53">
        <f t="shared" si="1"/>
        <v>0</v>
      </c>
    </row>
    <row r="115" spans="1:16" ht="25.5" customHeight="1">
      <c r="A115" s="54">
        <v>314</v>
      </c>
      <c r="B115" s="55" t="s">
        <v>97</v>
      </c>
      <c r="C115" s="395">
        <v>1</v>
      </c>
      <c r="D115" s="85">
        <v>101</v>
      </c>
      <c r="E115" s="86">
        <v>209777</v>
      </c>
      <c r="F115" s="85"/>
      <c r="G115" s="86"/>
      <c r="H115" s="401"/>
      <c r="I115" s="402"/>
      <c r="J115" s="401"/>
      <c r="K115" s="402"/>
      <c r="L115" s="401"/>
      <c r="M115" s="402"/>
      <c r="N115" s="85"/>
      <c r="O115" s="86"/>
      <c r="P115" s="53">
        <f t="shared" si="1"/>
        <v>209777</v>
      </c>
    </row>
    <row r="116" spans="1:16" ht="25.5" customHeight="1">
      <c r="A116" s="54">
        <v>315</v>
      </c>
      <c r="B116" s="55" t="s">
        <v>98</v>
      </c>
      <c r="C116" s="395">
        <v>1</v>
      </c>
      <c r="D116" s="85">
        <v>101</v>
      </c>
      <c r="E116" s="86">
        <v>107674</v>
      </c>
      <c r="F116" s="85"/>
      <c r="G116" s="86"/>
      <c r="H116" s="401"/>
      <c r="I116" s="402"/>
      <c r="J116" s="401"/>
      <c r="K116" s="402"/>
      <c r="L116" s="401"/>
      <c r="M116" s="402"/>
      <c r="N116" s="85"/>
      <c r="O116" s="86"/>
      <c r="P116" s="53">
        <f t="shared" si="1"/>
        <v>107674</v>
      </c>
    </row>
    <row r="117" spans="1:16" ht="25.5" customHeight="1">
      <c r="A117" s="54">
        <v>316</v>
      </c>
      <c r="B117" s="55" t="s">
        <v>334</v>
      </c>
      <c r="C117" s="395">
        <v>1</v>
      </c>
      <c r="D117" s="85"/>
      <c r="E117" s="86"/>
      <c r="F117" s="85"/>
      <c r="G117" s="86"/>
      <c r="H117" s="401"/>
      <c r="I117" s="402"/>
      <c r="J117" s="401"/>
      <c r="K117" s="402"/>
      <c r="L117" s="401"/>
      <c r="M117" s="402"/>
      <c r="N117" s="85"/>
      <c r="O117" s="86"/>
      <c r="P117" s="53">
        <f t="shared" si="1"/>
        <v>0</v>
      </c>
    </row>
    <row r="118" spans="1:16" ht="25.5" customHeight="1">
      <c r="A118" s="54">
        <v>317</v>
      </c>
      <c r="B118" s="55" t="s">
        <v>99</v>
      </c>
      <c r="C118" s="395">
        <v>1</v>
      </c>
      <c r="D118" s="85">
        <v>101</v>
      </c>
      <c r="E118" s="86">
        <v>3301</v>
      </c>
      <c r="F118" s="85"/>
      <c r="G118" s="86"/>
      <c r="H118" s="401"/>
      <c r="I118" s="402"/>
      <c r="J118" s="401"/>
      <c r="K118" s="402"/>
      <c r="L118" s="401"/>
      <c r="M118" s="402"/>
      <c r="N118" s="85"/>
      <c r="O118" s="86"/>
      <c r="P118" s="53">
        <f t="shared" si="1"/>
        <v>3301</v>
      </c>
    </row>
    <row r="119" spans="1:16" ht="25.5" customHeight="1">
      <c r="A119" s="54">
        <v>318</v>
      </c>
      <c r="B119" s="55" t="s">
        <v>100</v>
      </c>
      <c r="C119" s="395">
        <v>1</v>
      </c>
      <c r="D119" s="85">
        <v>101</v>
      </c>
      <c r="E119" s="86">
        <v>1723</v>
      </c>
      <c r="F119" s="85"/>
      <c r="G119" s="86"/>
      <c r="H119" s="401"/>
      <c r="I119" s="402"/>
      <c r="J119" s="401"/>
      <c r="K119" s="402"/>
      <c r="L119" s="401"/>
      <c r="M119" s="402"/>
      <c r="N119" s="85"/>
      <c r="O119" s="86"/>
      <c r="P119" s="53">
        <f t="shared" si="1"/>
        <v>1723</v>
      </c>
    </row>
    <row r="120" spans="1:16" ht="25.5" customHeight="1">
      <c r="A120" s="54">
        <v>319</v>
      </c>
      <c r="B120" s="55" t="s">
        <v>101</v>
      </c>
      <c r="C120" s="395">
        <v>1</v>
      </c>
      <c r="D120" s="85"/>
      <c r="E120" s="86"/>
      <c r="F120" s="85"/>
      <c r="G120" s="86"/>
      <c r="H120" s="401"/>
      <c r="I120" s="402"/>
      <c r="J120" s="401"/>
      <c r="K120" s="402"/>
      <c r="L120" s="401"/>
      <c r="M120" s="402"/>
      <c r="N120" s="85"/>
      <c r="O120" s="86"/>
      <c r="P120" s="53">
        <f t="shared" si="1"/>
        <v>0</v>
      </c>
    </row>
    <row r="121" spans="1:16" ht="25.5" customHeight="1">
      <c r="A121" s="59">
        <v>3200</v>
      </c>
      <c r="B121" s="51" t="s">
        <v>102</v>
      </c>
      <c r="C121" s="394"/>
      <c r="D121" s="52"/>
      <c r="E121" s="63">
        <f>SUM(E122:E130)</f>
        <v>267454</v>
      </c>
      <c r="F121" s="52"/>
      <c r="G121" s="63">
        <f>SUM(G122:G130)</f>
        <v>0</v>
      </c>
      <c r="H121" s="52"/>
      <c r="I121" s="63">
        <f>SUM(I122:I130)</f>
        <v>0</v>
      </c>
      <c r="J121" s="52"/>
      <c r="K121" s="63">
        <f>SUM(K122:K130)</f>
        <v>0</v>
      </c>
      <c r="L121" s="52"/>
      <c r="M121" s="63">
        <f>SUM(M122:M130)</f>
        <v>0</v>
      </c>
      <c r="N121" s="52"/>
      <c r="O121" s="63">
        <f>SUM(O122:O130)</f>
        <v>0</v>
      </c>
      <c r="P121" s="53">
        <f t="shared" si="1"/>
        <v>267454</v>
      </c>
    </row>
    <row r="122" spans="1:16" ht="25.5" customHeight="1">
      <c r="A122" s="54">
        <v>321</v>
      </c>
      <c r="B122" s="55" t="s">
        <v>103</v>
      </c>
      <c r="C122" s="395">
        <v>1</v>
      </c>
      <c r="D122" s="85">
        <v>101</v>
      </c>
      <c r="E122" s="86">
        <v>71429</v>
      </c>
      <c r="F122" s="85"/>
      <c r="G122" s="86"/>
      <c r="H122" s="401"/>
      <c r="I122" s="402"/>
      <c r="J122" s="401"/>
      <c r="K122" s="402"/>
      <c r="L122" s="401"/>
      <c r="M122" s="402"/>
      <c r="N122" s="85"/>
      <c r="O122" s="86"/>
      <c r="P122" s="53">
        <f t="shared" si="1"/>
        <v>71429</v>
      </c>
    </row>
    <row r="123" spans="1:16" ht="25.5" customHeight="1">
      <c r="A123" s="54">
        <v>322</v>
      </c>
      <c r="B123" s="55" t="s">
        <v>104</v>
      </c>
      <c r="C123" s="395">
        <v>1</v>
      </c>
      <c r="D123" s="85">
        <v>101</v>
      </c>
      <c r="E123" s="86">
        <v>66296</v>
      </c>
      <c r="F123" s="85"/>
      <c r="G123" s="86"/>
      <c r="H123" s="401"/>
      <c r="I123" s="402"/>
      <c r="J123" s="401"/>
      <c r="K123" s="402"/>
      <c r="L123" s="401"/>
      <c r="M123" s="402"/>
      <c r="N123" s="85"/>
      <c r="O123" s="86"/>
      <c r="P123" s="53">
        <f t="shared" si="1"/>
        <v>66296</v>
      </c>
    </row>
    <row r="124" spans="1:16" ht="25.5" customHeight="1">
      <c r="A124" s="54">
        <v>323</v>
      </c>
      <c r="B124" s="55" t="s">
        <v>322</v>
      </c>
      <c r="C124" s="395">
        <v>1</v>
      </c>
      <c r="D124" s="85">
        <v>101</v>
      </c>
      <c r="E124" s="86">
        <v>16356</v>
      </c>
      <c r="F124" s="85"/>
      <c r="G124" s="86"/>
      <c r="H124" s="401"/>
      <c r="I124" s="402"/>
      <c r="J124" s="401"/>
      <c r="K124" s="402"/>
      <c r="L124" s="401"/>
      <c r="M124" s="402"/>
      <c r="N124" s="85"/>
      <c r="O124" s="86"/>
      <c r="P124" s="53">
        <f t="shared" si="1"/>
        <v>16356</v>
      </c>
    </row>
    <row r="125" spans="1:16" ht="25.5" customHeight="1">
      <c r="A125" s="54">
        <v>324</v>
      </c>
      <c r="B125" s="55" t="s">
        <v>105</v>
      </c>
      <c r="C125" s="395">
        <v>1</v>
      </c>
      <c r="D125" s="85"/>
      <c r="E125" s="86"/>
      <c r="F125" s="85"/>
      <c r="G125" s="86"/>
      <c r="H125" s="401"/>
      <c r="I125" s="402"/>
      <c r="J125" s="401"/>
      <c r="K125" s="402"/>
      <c r="L125" s="401"/>
      <c r="M125" s="402"/>
      <c r="N125" s="85"/>
      <c r="O125" s="86"/>
      <c r="P125" s="53">
        <f t="shared" si="1"/>
        <v>0</v>
      </c>
    </row>
    <row r="126" spans="1:16" ht="25.5" customHeight="1">
      <c r="A126" s="54">
        <v>325</v>
      </c>
      <c r="B126" s="55" t="s">
        <v>106</v>
      </c>
      <c r="C126" s="395">
        <v>1</v>
      </c>
      <c r="D126" s="85"/>
      <c r="E126" s="86"/>
      <c r="F126" s="85"/>
      <c r="G126" s="86"/>
      <c r="H126" s="401"/>
      <c r="I126" s="402"/>
      <c r="J126" s="401"/>
      <c r="K126" s="402"/>
      <c r="L126" s="401"/>
      <c r="M126" s="402"/>
      <c r="N126" s="85"/>
      <c r="O126" s="86"/>
      <c r="P126" s="53">
        <f t="shared" si="1"/>
        <v>0</v>
      </c>
    </row>
    <row r="127" spans="1:16" ht="25.5" customHeight="1">
      <c r="A127" s="54">
        <v>326</v>
      </c>
      <c r="B127" s="55" t="s">
        <v>107</v>
      </c>
      <c r="C127" s="395">
        <v>1</v>
      </c>
      <c r="D127" s="85">
        <v>101</v>
      </c>
      <c r="E127" s="86">
        <v>113373</v>
      </c>
      <c r="F127" s="85"/>
      <c r="G127" s="86"/>
      <c r="H127" s="401"/>
      <c r="I127" s="402"/>
      <c r="J127" s="401"/>
      <c r="K127" s="402"/>
      <c r="L127" s="401"/>
      <c r="M127" s="402"/>
      <c r="N127" s="85"/>
      <c r="O127" s="86"/>
      <c r="P127" s="53">
        <f t="shared" si="1"/>
        <v>113373</v>
      </c>
    </row>
    <row r="128" spans="1:16" ht="25.5" customHeight="1">
      <c r="A128" s="54">
        <v>327</v>
      </c>
      <c r="B128" s="55" t="s">
        <v>108</v>
      </c>
      <c r="C128" s="395">
        <v>1</v>
      </c>
      <c r="D128" s="85"/>
      <c r="E128" s="86"/>
      <c r="F128" s="85"/>
      <c r="G128" s="86"/>
      <c r="H128" s="401"/>
      <c r="I128" s="402"/>
      <c r="J128" s="401"/>
      <c r="K128" s="402"/>
      <c r="L128" s="401"/>
      <c r="M128" s="402"/>
      <c r="N128" s="85"/>
      <c r="O128" s="86"/>
      <c r="P128" s="53">
        <f t="shared" si="1"/>
        <v>0</v>
      </c>
    </row>
    <row r="129" spans="1:16" ht="25.5" customHeight="1">
      <c r="A129" s="54">
        <v>328</v>
      </c>
      <c r="B129" s="55" t="s">
        <v>109</v>
      </c>
      <c r="C129" s="395">
        <v>1</v>
      </c>
      <c r="D129" s="85"/>
      <c r="E129" s="86"/>
      <c r="F129" s="85"/>
      <c r="G129" s="86"/>
      <c r="H129" s="401"/>
      <c r="I129" s="402"/>
      <c r="J129" s="401"/>
      <c r="K129" s="402"/>
      <c r="L129" s="401"/>
      <c r="M129" s="402"/>
      <c r="N129" s="85"/>
      <c r="O129" s="86"/>
      <c r="P129" s="53">
        <f t="shared" si="1"/>
        <v>0</v>
      </c>
    </row>
    <row r="130" spans="1:16" ht="25.5" customHeight="1">
      <c r="A130" s="54">
        <v>329</v>
      </c>
      <c r="B130" s="55" t="s">
        <v>110</v>
      </c>
      <c r="C130" s="395">
        <v>1</v>
      </c>
      <c r="D130" s="85"/>
      <c r="E130" s="86"/>
      <c r="F130" s="85"/>
      <c r="G130" s="86"/>
      <c r="H130" s="401"/>
      <c r="I130" s="402"/>
      <c r="J130" s="401"/>
      <c r="K130" s="402"/>
      <c r="L130" s="401"/>
      <c r="M130" s="402"/>
      <c r="N130" s="85"/>
      <c r="O130" s="86"/>
      <c r="P130" s="53">
        <f t="shared" si="1"/>
        <v>0</v>
      </c>
    </row>
    <row r="131" spans="1:16" ht="25.5" customHeight="1">
      <c r="A131" s="59">
        <v>3300</v>
      </c>
      <c r="B131" s="51" t="s">
        <v>1318</v>
      </c>
      <c r="C131" s="394"/>
      <c r="D131" s="52"/>
      <c r="E131" s="63">
        <f>SUM(E132:E140)</f>
        <v>409041</v>
      </c>
      <c r="F131" s="52"/>
      <c r="G131" s="63">
        <f>SUM(G132:G140)</f>
        <v>0</v>
      </c>
      <c r="H131" s="52"/>
      <c r="I131" s="63">
        <f>SUM(I132:I140)</f>
        <v>0</v>
      </c>
      <c r="J131" s="52"/>
      <c r="K131" s="63">
        <f>SUM(K132:K140)</f>
        <v>0</v>
      </c>
      <c r="L131" s="52"/>
      <c r="M131" s="63">
        <f>SUM(M132:M140)</f>
        <v>0</v>
      </c>
      <c r="N131" s="52"/>
      <c r="O131" s="63">
        <f>SUM(O132:O140)</f>
        <v>0</v>
      </c>
      <c r="P131" s="53">
        <f t="shared" si="1"/>
        <v>409041</v>
      </c>
    </row>
    <row r="132" spans="1:16" ht="25.5" customHeight="1">
      <c r="A132" s="54">
        <v>331</v>
      </c>
      <c r="B132" s="87" t="s">
        <v>126</v>
      </c>
      <c r="C132" s="395">
        <v>1</v>
      </c>
      <c r="D132" s="85"/>
      <c r="E132" s="86"/>
      <c r="F132" s="85"/>
      <c r="G132" s="86"/>
      <c r="H132" s="401"/>
      <c r="I132" s="402"/>
      <c r="J132" s="401"/>
      <c r="K132" s="402"/>
      <c r="L132" s="401"/>
      <c r="M132" s="402"/>
      <c r="N132" s="85"/>
      <c r="O132" s="86"/>
      <c r="P132" s="53">
        <f t="shared" si="1"/>
        <v>0</v>
      </c>
    </row>
    <row r="133" spans="1:16" ht="25.5" customHeight="1">
      <c r="A133" s="54">
        <v>332</v>
      </c>
      <c r="B133" s="55" t="s">
        <v>111</v>
      </c>
      <c r="C133" s="395">
        <v>1</v>
      </c>
      <c r="D133" s="85">
        <v>101</v>
      </c>
      <c r="E133" s="86">
        <v>2000</v>
      </c>
      <c r="F133" s="85"/>
      <c r="G133" s="86"/>
      <c r="H133" s="401"/>
      <c r="I133" s="402"/>
      <c r="J133" s="401"/>
      <c r="K133" s="402"/>
      <c r="L133" s="401"/>
      <c r="M133" s="402"/>
      <c r="N133" s="85"/>
      <c r="O133" s="86"/>
      <c r="P133" s="53">
        <f t="shared" si="1"/>
        <v>2000</v>
      </c>
    </row>
    <row r="134" spans="1:16" ht="25.5" customHeight="1">
      <c r="A134" s="54">
        <v>333</v>
      </c>
      <c r="B134" s="55" t="s">
        <v>112</v>
      </c>
      <c r="C134" s="395">
        <v>1</v>
      </c>
      <c r="D134" s="85">
        <v>101</v>
      </c>
      <c r="E134" s="86">
        <v>80673</v>
      </c>
      <c r="F134" s="85"/>
      <c r="G134" s="86"/>
      <c r="H134" s="401"/>
      <c r="I134" s="402"/>
      <c r="J134" s="401"/>
      <c r="K134" s="402"/>
      <c r="L134" s="401"/>
      <c r="M134" s="402"/>
      <c r="N134" s="85"/>
      <c r="O134" s="86"/>
      <c r="P134" s="53">
        <f t="shared" si="1"/>
        <v>80673</v>
      </c>
    </row>
    <row r="135" spans="1:16" ht="25.5" customHeight="1">
      <c r="A135" s="54">
        <v>334</v>
      </c>
      <c r="B135" s="55" t="s">
        <v>113</v>
      </c>
      <c r="C135" s="395">
        <v>1</v>
      </c>
      <c r="D135" s="85">
        <v>101</v>
      </c>
      <c r="E135" s="86">
        <v>124112</v>
      </c>
      <c r="F135" s="85"/>
      <c r="G135" s="86"/>
      <c r="H135" s="401"/>
      <c r="I135" s="402"/>
      <c r="J135" s="401"/>
      <c r="K135" s="402"/>
      <c r="L135" s="401"/>
      <c r="M135" s="402"/>
      <c r="N135" s="85"/>
      <c r="O135" s="86"/>
      <c r="P135" s="53">
        <f t="shared" si="1"/>
        <v>124112</v>
      </c>
    </row>
    <row r="136" spans="1:16" ht="25.5" customHeight="1">
      <c r="A136" s="54">
        <v>335</v>
      </c>
      <c r="B136" s="55" t="s">
        <v>114</v>
      </c>
      <c r="C136" s="395">
        <v>1</v>
      </c>
      <c r="D136" s="85"/>
      <c r="E136" s="86"/>
      <c r="F136" s="85"/>
      <c r="G136" s="86"/>
      <c r="H136" s="401"/>
      <c r="I136" s="402"/>
      <c r="J136" s="401"/>
      <c r="K136" s="402"/>
      <c r="L136" s="401"/>
      <c r="M136" s="402"/>
      <c r="N136" s="85"/>
      <c r="O136" s="86"/>
      <c r="P136" s="53">
        <f t="shared" si="1"/>
        <v>0</v>
      </c>
    </row>
    <row r="137" spans="1:16" ht="25.5" customHeight="1">
      <c r="A137" s="54">
        <v>336</v>
      </c>
      <c r="B137" s="55" t="s">
        <v>1221</v>
      </c>
      <c r="C137" s="395">
        <v>1</v>
      </c>
      <c r="D137" s="85">
        <v>101</v>
      </c>
      <c r="E137" s="86">
        <v>43898</v>
      </c>
      <c r="F137" s="85"/>
      <c r="G137" s="86"/>
      <c r="H137" s="401"/>
      <c r="I137" s="402"/>
      <c r="J137" s="401"/>
      <c r="K137" s="402"/>
      <c r="L137" s="401"/>
      <c r="M137" s="402"/>
      <c r="N137" s="85"/>
      <c r="O137" s="86"/>
      <c r="P137" s="53">
        <f t="shared" si="1"/>
        <v>43898</v>
      </c>
    </row>
    <row r="138" spans="1:16" ht="25.5" customHeight="1">
      <c r="A138" s="54">
        <v>337</v>
      </c>
      <c r="B138" s="55" t="s">
        <v>115</v>
      </c>
      <c r="C138" s="395">
        <v>1</v>
      </c>
      <c r="D138" s="85"/>
      <c r="E138" s="86"/>
      <c r="F138" s="85"/>
      <c r="G138" s="86"/>
      <c r="H138" s="401"/>
      <c r="I138" s="402"/>
      <c r="J138" s="401"/>
      <c r="K138" s="402"/>
      <c r="L138" s="401"/>
      <c r="M138" s="402"/>
      <c r="N138" s="85"/>
      <c r="O138" s="86"/>
      <c r="P138" s="53">
        <f t="shared" ref="P138:P201" si="2">E138+G138+I138+K138+M138+O138</f>
        <v>0</v>
      </c>
    </row>
    <row r="139" spans="1:16" ht="25.5" customHeight="1">
      <c r="A139" s="54">
        <v>338</v>
      </c>
      <c r="B139" s="55" t="s">
        <v>116</v>
      </c>
      <c r="C139" s="395">
        <v>1</v>
      </c>
      <c r="D139" s="85"/>
      <c r="E139" s="86"/>
      <c r="F139" s="85"/>
      <c r="G139" s="86"/>
      <c r="H139" s="401"/>
      <c r="I139" s="402"/>
      <c r="J139" s="401"/>
      <c r="K139" s="402"/>
      <c r="L139" s="401"/>
      <c r="M139" s="402"/>
      <c r="N139" s="85"/>
      <c r="O139" s="86"/>
      <c r="P139" s="53">
        <f t="shared" si="2"/>
        <v>0</v>
      </c>
    </row>
    <row r="140" spans="1:16" ht="25.5" customHeight="1">
      <c r="A140" s="54">
        <v>339</v>
      </c>
      <c r="B140" s="55" t="s">
        <v>117</v>
      </c>
      <c r="C140" s="395">
        <v>1</v>
      </c>
      <c r="D140" s="85"/>
      <c r="E140" s="86">
        <v>158358</v>
      </c>
      <c r="F140" s="85"/>
      <c r="G140" s="86"/>
      <c r="H140" s="401"/>
      <c r="I140" s="402"/>
      <c r="J140" s="401"/>
      <c r="K140" s="402"/>
      <c r="L140" s="401"/>
      <c r="M140" s="402"/>
      <c r="N140" s="85"/>
      <c r="O140" s="86"/>
      <c r="P140" s="53">
        <f t="shared" si="2"/>
        <v>158358</v>
      </c>
    </row>
    <row r="141" spans="1:16" ht="25.5" customHeight="1">
      <c r="A141" s="59">
        <v>3400</v>
      </c>
      <c r="B141" s="51" t="s">
        <v>118</v>
      </c>
      <c r="C141" s="394"/>
      <c r="D141" s="52"/>
      <c r="E141" s="63">
        <f>SUM(E142:E150)</f>
        <v>527022</v>
      </c>
      <c r="F141" s="52"/>
      <c r="G141" s="63">
        <f>SUM(G142:G150)</f>
        <v>124799</v>
      </c>
      <c r="H141" s="52"/>
      <c r="I141" s="63">
        <f>SUM(I142:I150)</f>
        <v>0</v>
      </c>
      <c r="J141" s="52"/>
      <c r="K141" s="63">
        <f>SUM(K142:K150)</f>
        <v>0</v>
      </c>
      <c r="L141" s="52"/>
      <c r="M141" s="63">
        <f>SUM(M142:M150)</f>
        <v>0</v>
      </c>
      <c r="N141" s="52"/>
      <c r="O141" s="63">
        <f>SUM(O142:O150)</f>
        <v>0</v>
      </c>
      <c r="P141" s="53">
        <f t="shared" si="2"/>
        <v>651821</v>
      </c>
    </row>
    <row r="142" spans="1:16" ht="25.5" customHeight="1">
      <c r="A142" s="54">
        <v>341</v>
      </c>
      <c r="B142" s="55" t="s">
        <v>300</v>
      </c>
      <c r="C142" s="395">
        <v>1</v>
      </c>
      <c r="D142" s="85">
        <v>101</v>
      </c>
      <c r="E142" s="86">
        <v>33926</v>
      </c>
      <c r="F142" s="85">
        <v>228</v>
      </c>
      <c r="G142" s="86">
        <f>124799</f>
        <v>124799</v>
      </c>
      <c r="H142" s="401"/>
      <c r="I142" s="402"/>
      <c r="J142" s="401"/>
      <c r="K142" s="402"/>
      <c r="L142" s="401"/>
      <c r="M142" s="402"/>
      <c r="N142" s="85"/>
      <c r="O142" s="86"/>
      <c r="P142" s="53">
        <f t="shared" si="2"/>
        <v>158725</v>
      </c>
    </row>
    <row r="143" spans="1:16" ht="25.5" customHeight="1">
      <c r="A143" s="54">
        <v>342</v>
      </c>
      <c r="B143" s="55" t="s">
        <v>119</v>
      </c>
      <c r="C143" s="395">
        <v>1</v>
      </c>
      <c r="D143" s="85">
        <v>101</v>
      </c>
      <c r="E143" s="86">
        <v>2922</v>
      </c>
      <c r="F143" s="85"/>
      <c r="G143" s="86"/>
      <c r="H143" s="401"/>
      <c r="I143" s="402"/>
      <c r="J143" s="401"/>
      <c r="K143" s="402"/>
      <c r="L143" s="401"/>
      <c r="M143" s="402"/>
      <c r="N143" s="85"/>
      <c r="O143" s="86"/>
      <c r="P143" s="53">
        <f t="shared" si="2"/>
        <v>2922</v>
      </c>
    </row>
    <row r="144" spans="1:16" ht="25.5" customHeight="1">
      <c r="A144" s="54">
        <v>343</v>
      </c>
      <c r="B144" s="55" t="s">
        <v>120</v>
      </c>
      <c r="C144" s="395">
        <v>1</v>
      </c>
      <c r="D144" s="85"/>
      <c r="E144" s="86"/>
      <c r="F144" s="85"/>
      <c r="G144" s="86"/>
      <c r="H144" s="401"/>
      <c r="I144" s="402"/>
      <c r="J144" s="401"/>
      <c r="K144" s="402"/>
      <c r="L144" s="401"/>
      <c r="M144" s="402"/>
      <c r="N144" s="85"/>
      <c r="O144" s="86"/>
      <c r="P144" s="53">
        <f t="shared" si="2"/>
        <v>0</v>
      </c>
    </row>
    <row r="145" spans="1:16" ht="25.5" customHeight="1">
      <c r="A145" s="54">
        <v>344</v>
      </c>
      <c r="B145" s="55" t="s">
        <v>335</v>
      </c>
      <c r="C145" s="395">
        <v>1</v>
      </c>
      <c r="D145" s="85"/>
      <c r="E145" s="86"/>
      <c r="F145" s="85"/>
      <c r="G145" s="86"/>
      <c r="H145" s="401"/>
      <c r="I145" s="402"/>
      <c r="J145" s="401"/>
      <c r="K145" s="402"/>
      <c r="L145" s="401"/>
      <c r="M145" s="402"/>
      <c r="N145" s="85"/>
      <c r="O145" s="86"/>
      <c r="P145" s="53">
        <f t="shared" si="2"/>
        <v>0</v>
      </c>
    </row>
    <row r="146" spans="1:16" ht="25.5" customHeight="1">
      <c r="A146" s="54">
        <v>345</v>
      </c>
      <c r="B146" s="55" t="s">
        <v>121</v>
      </c>
      <c r="C146" s="395">
        <v>1</v>
      </c>
      <c r="D146" s="85">
        <v>101</v>
      </c>
      <c r="E146" s="86">
        <v>490174</v>
      </c>
      <c r="F146" s="85"/>
      <c r="G146" s="86"/>
      <c r="H146" s="401"/>
      <c r="I146" s="402"/>
      <c r="J146" s="401"/>
      <c r="K146" s="402"/>
      <c r="L146" s="401"/>
      <c r="M146" s="402"/>
      <c r="N146" s="85"/>
      <c r="O146" s="86"/>
      <c r="P146" s="53">
        <f t="shared" si="2"/>
        <v>490174</v>
      </c>
    </row>
    <row r="147" spans="1:16" ht="25.5" customHeight="1">
      <c r="A147" s="54">
        <v>346</v>
      </c>
      <c r="B147" s="55" t="s">
        <v>122</v>
      </c>
      <c r="C147" s="395">
        <v>1</v>
      </c>
      <c r="D147" s="85"/>
      <c r="E147" s="86"/>
      <c r="F147" s="85"/>
      <c r="G147" s="86"/>
      <c r="H147" s="401"/>
      <c r="I147" s="402"/>
      <c r="J147" s="401"/>
      <c r="K147" s="402"/>
      <c r="L147" s="401"/>
      <c r="M147" s="402"/>
      <c r="N147" s="85"/>
      <c r="O147" s="86"/>
      <c r="P147" s="53">
        <f t="shared" si="2"/>
        <v>0</v>
      </c>
    </row>
    <row r="148" spans="1:16" ht="25.5" customHeight="1">
      <c r="A148" s="54">
        <v>347</v>
      </c>
      <c r="B148" s="55" t="s">
        <v>123</v>
      </c>
      <c r="C148" s="395">
        <v>1</v>
      </c>
      <c r="D148" s="85"/>
      <c r="E148" s="86"/>
      <c r="F148" s="85"/>
      <c r="G148" s="86"/>
      <c r="H148" s="401"/>
      <c r="I148" s="402"/>
      <c r="J148" s="401"/>
      <c r="K148" s="402"/>
      <c r="L148" s="401"/>
      <c r="M148" s="402"/>
      <c r="N148" s="85"/>
      <c r="O148" s="86"/>
      <c r="P148" s="53">
        <f t="shared" si="2"/>
        <v>0</v>
      </c>
    </row>
    <row r="149" spans="1:16" ht="25.5" customHeight="1">
      <c r="A149" s="54">
        <v>348</v>
      </c>
      <c r="B149" s="55" t="s">
        <v>124</v>
      </c>
      <c r="C149" s="395">
        <v>1</v>
      </c>
      <c r="D149" s="85"/>
      <c r="E149" s="86"/>
      <c r="F149" s="85"/>
      <c r="G149" s="86"/>
      <c r="H149" s="401"/>
      <c r="I149" s="402"/>
      <c r="J149" s="401"/>
      <c r="K149" s="402"/>
      <c r="L149" s="401"/>
      <c r="M149" s="402"/>
      <c r="N149" s="85"/>
      <c r="O149" s="86"/>
      <c r="P149" s="53">
        <f t="shared" si="2"/>
        <v>0</v>
      </c>
    </row>
    <row r="150" spans="1:16" ht="25.5" customHeight="1">
      <c r="A150" s="54">
        <v>349</v>
      </c>
      <c r="B150" s="55" t="s">
        <v>125</v>
      </c>
      <c r="C150" s="395">
        <v>1</v>
      </c>
      <c r="D150" s="85"/>
      <c r="E150" s="86"/>
      <c r="F150" s="85"/>
      <c r="G150" s="86"/>
      <c r="H150" s="401"/>
      <c r="I150" s="402"/>
      <c r="J150" s="401"/>
      <c r="K150" s="402"/>
      <c r="L150" s="401"/>
      <c r="M150" s="402"/>
      <c r="N150" s="85"/>
      <c r="O150" s="86"/>
      <c r="P150" s="53">
        <f t="shared" si="2"/>
        <v>0</v>
      </c>
    </row>
    <row r="151" spans="1:16" ht="25.5" customHeight="1">
      <c r="A151" s="59">
        <v>3500</v>
      </c>
      <c r="B151" s="51" t="s">
        <v>1319</v>
      </c>
      <c r="C151" s="394"/>
      <c r="D151" s="52"/>
      <c r="E151" s="63">
        <f>SUM(E152:E160)</f>
        <v>955779</v>
      </c>
      <c r="F151" s="52"/>
      <c r="G151" s="63">
        <f>SUM(G152:G160)</f>
        <v>0</v>
      </c>
      <c r="H151" s="52"/>
      <c r="I151" s="63">
        <f>SUM(I152:I160)</f>
        <v>0</v>
      </c>
      <c r="J151" s="52"/>
      <c r="K151" s="63">
        <f>SUM(K152:K160)</f>
        <v>0</v>
      </c>
      <c r="L151" s="52"/>
      <c r="M151" s="63">
        <f>SUM(M152:M160)</f>
        <v>0</v>
      </c>
      <c r="N151" s="52"/>
      <c r="O151" s="63">
        <f>SUM(O152:O160)</f>
        <v>0</v>
      </c>
      <c r="P151" s="53">
        <f t="shared" si="2"/>
        <v>955779</v>
      </c>
    </row>
    <row r="152" spans="1:16" ht="25.5" customHeight="1">
      <c r="A152" s="54">
        <v>351</v>
      </c>
      <c r="B152" s="55" t="s">
        <v>127</v>
      </c>
      <c r="C152" s="395">
        <v>1</v>
      </c>
      <c r="D152" s="85">
        <v>101</v>
      </c>
      <c r="E152" s="86">
        <v>103206</v>
      </c>
      <c r="F152" s="85"/>
      <c r="G152" s="86"/>
      <c r="H152" s="401"/>
      <c r="I152" s="402"/>
      <c r="J152" s="401"/>
      <c r="K152" s="402"/>
      <c r="L152" s="401"/>
      <c r="M152" s="402"/>
      <c r="N152" s="85"/>
      <c r="O152" s="86"/>
      <c r="P152" s="53">
        <f t="shared" si="2"/>
        <v>103206</v>
      </c>
    </row>
    <row r="153" spans="1:16" ht="25.5" customHeight="1">
      <c r="A153" s="54">
        <v>352</v>
      </c>
      <c r="B153" s="55" t="s">
        <v>618</v>
      </c>
      <c r="C153" s="395">
        <v>1</v>
      </c>
      <c r="D153" s="85">
        <v>101</v>
      </c>
      <c r="E153" s="86">
        <v>34409</v>
      </c>
      <c r="F153" s="85"/>
      <c r="G153" s="86"/>
      <c r="H153" s="401"/>
      <c r="I153" s="402"/>
      <c r="J153" s="401"/>
      <c r="K153" s="402"/>
      <c r="L153" s="401"/>
      <c r="M153" s="402"/>
      <c r="N153" s="85"/>
      <c r="O153" s="86"/>
      <c r="P153" s="53">
        <f t="shared" si="2"/>
        <v>34409</v>
      </c>
    </row>
    <row r="154" spans="1:16" ht="25.5" customHeight="1">
      <c r="A154" s="54">
        <v>353</v>
      </c>
      <c r="B154" s="55" t="s">
        <v>301</v>
      </c>
      <c r="C154" s="395">
        <v>1</v>
      </c>
      <c r="D154" s="85">
        <v>101</v>
      </c>
      <c r="E154" s="86">
        <v>27354</v>
      </c>
      <c r="F154" s="85"/>
      <c r="G154" s="86"/>
      <c r="H154" s="401"/>
      <c r="I154" s="402"/>
      <c r="J154" s="401"/>
      <c r="K154" s="402"/>
      <c r="L154" s="401"/>
      <c r="M154" s="402"/>
      <c r="N154" s="85"/>
      <c r="O154" s="86"/>
      <c r="P154" s="53">
        <f t="shared" si="2"/>
        <v>27354</v>
      </c>
    </row>
    <row r="155" spans="1:16" ht="25.5" customHeight="1">
      <c r="A155" s="54">
        <v>354</v>
      </c>
      <c r="B155" s="55" t="s">
        <v>128</v>
      </c>
      <c r="C155" s="395">
        <v>1</v>
      </c>
      <c r="D155" s="85"/>
      <c r="E155" s="86"/>
      <c r="F155" s="85"/>
      <c r="G155" s="86"/>
      <c r="H155" s="401"/>
      <c r="I155" s="402"/>
      <c r="J155" s="401"/>
      <c r="K155" s="402"/>
      <c r="L155" s="401"/>
      <c r="M155" s="402"/>
      <c r="N155" s="85"/>
      <c r="O155" s="86"/>
      <c r="P155" s="53">
        <f t="shared" si="2"/>
        <v>0</v>
      </c>
    </row>
    <row r="156" spans="1:16" ht="25.5" customHeight="1">
      <c r="A156" s="54">
        <v>355</v>
      </c>
      <c r="B156" s="55" t="s">
        <v>132</v>
      </c>
      <c r="C156" s="395">
        <v>1</v>
      </c>
      <c r="D156" s="85">
        <v>101</v>
      </c>
      <c r="E156" s="86">
        <v>367803</v>
      </c>
      <c r="F156" s="85"/>
      <c r="G156" s="86"/>
      <c r="H156" s="401"/>
      <c r="I156" s="402"/>
      <c r="J156" s="401"/>
      <c r="K156" s="402"/>
      <c r="L156" s="401"/>
      <c r="M156" s="402"/>
      <c r="N156" s="85"/>
      <c r="O156" s="86"/>
      <c r="P156" s="53">
        <f t="shared" si="2"/>
        <v>367803</v>
      </c>
    </row>
    <row r="157" spans="1:16" ht="25.5" customHeight="1">
      <c r="A157" s="54">
        <v>356</v>
      </c>
      <c r="B157" s="55" t="s">
        <v>129</v>
      </c>
      <c r="C157" s="395">
        <v>1</v>
      </c>
      <c r="D157" s="85">
        <v>101</v>
      </c>
      <c r="E157" s="86">
        <v>26626</v>
      </c>
      <c r="F157" s="85"/>
      <c r="G157" s="86"/>
      <c r="H157" s="401"/>
      <c r="I157" s="402"/>
      <c r="J157" s="401"/>
      <c r="K157" s="402"/>
      <c r="L157" s="401"/>
      <c r="M157" s="402"/>
      <c r="N157" s="85"/>
      <c r="O157" s="86"/>
      <c r="P157" s="53">
        <f t="shared" si="2"/>
        <v>26626</v>
      </c>
    </row>
    <row r="158" spans="1:16" ht="25.5" customHeight="1">
      <c r="A158" s="54">
        <v>357</v>
      </c>
      <c r="B158" s="55" t="s">
        <v>1225</v>
      </c>
      <c r="C158" s="395">
        <v>1</v>
      </c>
      <c r="D158" s="85">
        <v>101</v>
      </c>
      <c r="E158" s="86">
        <v>373881</v>
      </c>
      <c r="F158" s="85"/>
      <c r="G158" s="86"/>
      <c r="H158" s="401"/>
      <c r="I158" s="402"/>
      <c r="J158" s="401"/>
      <c r="K158" s="402"/>
      <c r="L158" s="401"/>
      <c r="M158" s="402"/>
      <c r="N158" s="85"/>
      <c r="O158" s="86"/>
      <c r="P158" s="53">
        <f t="shared" si="2"/>
        <v>373881</v>
      </c>
    </row>
    <row r="159" spans="1:16" ht="25.5" customHeight="1">
      <c r="A159" s="54">
        <v>358</v>
      </c>
      <c r="B159" s="55" t="s">
        <v>130</v>
      </c>
      <c r="C159" s="395">
        <v>1</v>
      </c>
      <c r="D159" s="85">
        <v>101</v>
      </c>
      <c r="E159" s="86">
        <v>22500</v>
      </c>
      <c r="F159" s="85"/>
      <c r="G159" s="86"/>
      <c r="H159" s="401"/>
      <c r="I159" s="402"/>
      <c r="J159" s="401"/>
      <c r="K159" s="402"/>
      <c r="L159" s="401"/>
      <c r="M159" s="402"/>
      <c r="N159" s="85"/>
      <c r="O159" s="86"/>
      <c r="P159" s="53">
        <f t="shared" si="2"/>
        <v>22500</v>
      </c>
    </row>
    <row r="160" spans="1:16" ht="25.5" customHeight="1">
      <c r="A160" s="54">
        <v>359</v>
      </c>
      <c r="B160" s="55" t="s">
        <v>131</v>
      </c>
      <c r="C160" s="395">
        <v>1</v>
      </c>
      <c r="D160" s="85"/>
      <c r="E160" s="86"/>
      <c r="F160" s="85"/>
      <c r="G160" s="86"/>
      <c r="H160" s="401"/>
      <c r="I160" s="402"/>
      <c r="J160" s="401"/>
      <c r="K160" s="402"/>
      <c r="L160" s="401"/>
      <c r="M160" s="402"/>
      <c r="N160" s="85"/>
      <c r="O160" s="86"/>
      <c r="P160" s="53">
        <f t="shared" si="2"/>
        <v>0</v>
      </c>
    </row>
    <row r="161" spans="1:16" ht="25.5" customHeight="1">
      <c r="A161" s="59">
        <v>3600</v>
      </c>
      <c r="B161" s="51" t="s">
        <v>133</v>
      </c>
      <c r="C161" s="394"/>
      <c r="D161" s="52"/>
      <c r="E161" s="63">
        <f>SUM(E162:E168)</f>
        <v>96839</v>
      </c>
      <c r="F161" s="52"/>
      <c r="G161" s="63">
        <f>SUM(G162:G168)</f>
        <v>0</v>
      </c>
      <c r="H161" s="52"/>
      <c r="I161" s="63">
        <f>SUM(I162:I168)</f>
        <v>0</v>
      </c>
      <c r="J161" s="52"/>
      <c r="K161" s="63">
        <f>SUM(K162:K168)</f>
        <v>0</v>
      </c>
      <c r="L161" s="52"/>
      <c r="M161" s="63">
        <f>SUM(M162:M168)</f>
        <v>0</v>
      </c>
      <c r="N161" s="52"/>
      <c r="O161" s="63">
        <f>SUM(O162:O168)</f>
        <v>0</v>
      </c>
      <c r="P161" s="53">
        <f t="shared" si="2"/>
        <v>96839</v>
      </c>
    </row>
    <row r="162" spans="1:16" ht="25.5" customHeight="1">
      <c r="A162" s="54">
        <v>361</v>
      </c>
      <c r="B162" s="55" t="s">
        <v>619</v>
      </c>
      <c r="C162" s="395">
        <v>1</v>
      </c>
      <c r="D162" s="85">
        <v>101</v>
      </c>
      <c r="E162" s="86">
        <v>16688</v>
      </c>
      <c r="F162" s="85"/>
      <c r="G162" s="86"/>
      <c r="H162" s="401"/>
      <c r="I162" s="402"/>
      <c r="J162" s="401"/>
      <c r="K162" s="402"/>
      <c r="L162" s="401"/>
      <c r="M162" s="402"/>
      <c r="N162" s="85"/>
      <c r="O162" s="86"/>
      <c r="P162" s="53">
        <f t="shared" si="2"/>
        <v>16688</v>
      </c>
    </row>
    <row r="163" spans="1:16" ht="25.5" customHeight="1">
      <c r="A163" s="54">
        <v>362</v>
      </c>
      <c r="B163" s="55" t="s">
        <v>620</v>
      </c>
      <c r="C163" s="395">
        <v>1</v>
      </c>
      <c r="D163" s="85"/>
      <c r="E163" s="86"/>
      <c r="F163" s="85"/>
      <c r="G163" s="86"/>
      <c r="H163" s="401"/>
      <c r="I163" s="402"/>
      <c r="J163" s="401"/>
      <c r="K163" s="402"/>
      <c r="L163" s="401"/>
      <c r="M163" s="402"/>
      <c r="N163" s="85"/>
      <c r="O163" s="86"/>
      <c r="P163" s="53">
        <f t="shared" si="2"/>
        <v>0</v>
      </c>
    </row>
    <row r="164" spans="1:16" ht="25.5" customHeight="1">
      <c r="A164" s="54">
        <v>363</v>
      </c>
      <c r="B164" s="55" t="s">
        <v>336</v>
      </c>
      <c r="C164" s="395">
        <v>1</v>
      </c>
      <c r="D164" s="85">
        <v>101</v>
      </c>
      <c r="E164" s="86">
        <v>80151</v>
      </c>
      <c r="F164" s="85"/>
      <c r="G164" s="86"/>
      <c r="H164" s="401"/>
      <c r="I164" s="402"/>
      <c r="J164" s="401"/>
      <c r="K164" s="402"/>
      <c r="L164" s="401"/>
      <c r="M164" s="402"/>
      <c r="N164" s="85"/>
      <c r="O164" s="86"/>
      <c r="P164" s="53">
        <f t="shared" si="2"/>
        <v>80151</v>
      </c>
    </row>
    <row r="165" spans="1:16" ht="25.5" customHeight="1">
      <c r="A165" s="54">
        <v>364</v>
      </c>
      <c r="B165" s="55" t="s">
        <v>134</v>
      </c>
      <c r="C165" s="395">
        <v>1</v>
      </c>
      <c r="D165" s="85"/>
      <c r="E165" s="86"/>
      <c r="F165" s="85"/>
      <c r="G165" s="86"/>
      <c r="H165" s="401"/>
      <c r="I165" s="402"/>
      <c r="J165" s="401"/>
      <c r="K165" s="402"/>
      <c r="L165" s="401"/>
      <c r="M165" s="402"/>
      <c r="N165" s="85"/>
      <c r="O165" s="86"/>
      <c r="P165" s="53">
        <f t="shared" si="2"/>
        <v>0</v>
      </c>
    </row>
    <row r="166" spans="1:16" ht="25.5" customHeight="1">
      <c r="A166" s="54">
        <v>365</v>
      </c>
      <c r="B166" s="55" t="s">
        <v>337</v>
      </c>
      <c r="C166" s="395">
        <v>1</v>
      </c>
      <c r="D166" s="85"/>
      <c r="E166" s="86"/>
      <c r="F166" s="85"/>
      <c r="G166" s="86"/>
      <c r="H166" s="401"/>
      <c r="I166" s="402"/>
      <c r="J166" s="401"/>
      <c r="K166" s="402"/>
      <c r="L166" s="401"/>
      <c r="M166" s="402"/>
      <c r="N166" s="85"/>
      <c r="O166" s="86"/>
      <c r="P166" s="53">
        <f t="shared" si="2"/>
        <v>0</v>
      </c>
    </row>
    <row r="167" spans="1:16" ht="25.5" customHeight="1">
      <c r="A167" s="54">
        <v>366</v>
      </c>
      <c r="B167" s="55" t="s">
        <v>135</v>
      </c>
      <c r="C167" s="395">
        <v>1</v>
      </c>
      <c r="D167" s="85"/>
      <c r="E167" s="86"/>
      <c r="F167" s="85"/>
      <c r="G167" s="86"/>
      <c r="H167" s="401"/>
      <c r="I167" s="402"/>
      <c r="J167" s="401"/>
      <c r="K167" s="402"/>
      <c r="L167" s="401"/>
      <c r="M167" s="402"/>
      <c r="N167" s="85"/>
      <c r="O167" s="86"/>
      <c r="P167" s="53">
        <f t="shared" si="2"/>
        <v>0</v>
      </c>
    </row>
    <row r="168" spans="1:16" ht="25.5" customHeight="1">
      <c r="A168" s="54">
        <v>369</v>
      </c>
      <c r="B168" s="55" t="s">
        <v>136</v>
      </c>
      <c r="C168" s="395">
        <v>1</v>
      </c>
      <c r="D168" s="85"/>
      <c r="E168" s="86"/>
      <c r="F168" s="85"/>
      <c r="G168" s="86"/>
      <c r="H168" s="401"/>
      <c r="I168" s="402"/>
      <c r="J168" s="401"/>
      <c r="K168" s="402"/>
      <c r="L168" s="401"/>
      <c r="M168" s="402"/>
      <c r="N168" s="85"/>
      <c r="O168" s="86"/>
      <c r="P168" s="53">
        <f t="shared" si="2"/>
        <v>0</v>
      </c>
    </row>
    <row r="169" spans="1:16" ht="25.5" customHeight="1">
      <c r="A169" s="59">
        <v>3700</v>
      </c>
      <c r="B169" s="51" t="s">
        <v>1320</v>
      </c>
      <c r="C169" s="394"/>
      <c r="D169" s="52"/>
      <c r="E169" s="63">
        <f>SUM(E170:E178)</f>
        <v>96346</v>
      </c>
      <c r="F169" s="52"/>
      <c r="G169" s="63">
        <f>SUM(G170:G178)</f>
        <v>0</v>
      </c>
      <c r="H169" s="52"/>
      <c r="I169" s="63">
        <f>SUM(I170:I178)</f>
        <v>0</v>
      </c>
      <c r="J169" s="52"/>
      <c r="K169" s="63">
        <f>SUM(K170:K178)</f>
        <v>0</v>
      </c>
      <c r="L169" s="52"/>
      <c r="M169" s="63">
        <f>SUM(M170:M178)</f>
        <v>0</v>
      </c>
      <c r="N169" s="52"/>
      <c r="O169" s="63">
        <f>SUM(O170:O178)</f>
        <v>0</v>
      </c>
      <c r="P169" s="53">
        <f t="shared" si="2"/>
        <v>96346</v>
      </c>
    </row>
    <row r="170" spans="1:16" ht="25.5" customHeight="1">
      <c r="A170" s="54">
        <v>371</v>
      </c>
      <c r="B170" s="55" t="s">
        <v>137</v>
      </c>
      <c r="C170" s="395">
        <v>1</v>
      </c>
      <c r="D170" s="85">
        <v>101</v>
      </c>
      <c r="E170" s="86">
        <v>17853</v>
      </c>
      <c r="F170" s="85"/>
      <c r="G170" s="86"/>
      <c r="H170" s="401"/>
      <c r="I170" s="402"/>
      <c r="J170" s="401"/>
      <c r="K170" s="402"/>
      <c r="L170" s="401"/>
      <c r="M170" s="402"/>
      <c r="N170" s="85"/>
      <c r="O170" s="86"/>
      <c r="P170" s="53">
        <f t="shared" si="2"/>
        <v>17853</v>
      </c>
    </row>
    <row r="171" spans="1:16" ht="25.5" customHeight="1">
      <c r="A171" s="54">
        <v>372</v>
      </c>
      <c r="B171" s="55" t="s">
        <v>138</v>
      </c>
      <c r="C171" s="395">
        <v>1</v>
      </c>
      <c r="D171" s="85">
        <v>101</v>
      </c>
      <c r="E171" s="86">
        <v>10873</v>
      </c>
      <c r="F171" s="85"/>
      <c r="G171" s="86"/>
      <c r="H171" s="401"/>
      <c r="I171" s="402"/>
      <c r="J171" s="401"/>
      <c r="K171" s="402"/>
      <c r="L171" s="401"/>
      <c r="M171" s="402"/>
      <c r="N171" s="85"/>
      <c r="O171" s="86"/>
      <c r="P171" s="53">
        <f t="shared" si="2"/>
        <v>10873</v>
      </c>
    </row>
    <row r="172" spans="1:16" ht="25.5" customHeight="1">
      <c r="A172" s="54">
        <v>373</v>
      </c>
      <c r="B172" s="55" t="s">
        <v>338</v>
      </c>
      <c r="C172" s="395">
        <v>1</v>
      </c>
      <c r="D172" s="85"/>
      <c r="E172" s="86"/>
      <c r="F172" s="85"/>
      <c r="G172" s="86"/>
      <c r="H172" s="401"/>
      <c r="I172" s="402"/>
      <c r="J172" s="401"/>
      <c r="K172" s="402"/>
      <c r="L172" s="401"/>
      <c r="M172" s="402"/>
      <c r="N172" s="85"/>
      <c r="O172" s="86"/>
      <c r="P172" s="53">
        <f t="shared" si="2"/>
        <v>0</v>
      </c>
    </row>
    <row r="173" spans="1:16" ht="25.5" customHeight="1">
      <c r="A173" s="54">
        <v>374</v>
      </c>
      <c r="B173" s="55" t="s">
        <v>339</v>
      </c>
      <c r="C173" s="395">
        <v>1</v>
      </c>
      <c r="D173" s="85"/>
      <c r="E173" s="86"/>
      <c r="F173" s="85"/>
      <c r="G173" s="86"/>
      <c r="H173" s="401"/>
      <c r="I173" s="402"/>
      <c r="J173" s="401"/>
      <c r="K173" s="402"/>
      <c r="L173" s="401"/>
      <c r="M173" s="402"/>
      <c r="N173" s="85"/>
      <c r="O173" s="86"/>
      <c r="P173" s="53">
        <f t="shared" si="2"/>
        <v>0</v>
      </c>
    </row>
    <row r="174" spans="1:16" ht="25.5" customHeight="1">
      <c r="A174" s="54">
        <v>375</v>
      </c>
      <c r="B174" s="55" t="s">
        <v>139</v>
      </c>
      <c r="C174" s="395">
        <v>1</v>
      </c>
      <c r="D174" s="85">
        <v>101</v>
      </c>
      <c r="E174" s="86">
        <v>58480</v>
      </c>
      <c r="F174" s="85"/>
      <c r="G174" s="86"/>
      <c r="H174" s="401"/>
      <c r="I174" s="402"/>
      <c r="J174" s="401"/>
      <c r="K174" s="402"/>
      <c r="L174" s="401"/>
      <c r="M174" s="402"/>
      <c r="N174" s="85"/>
      <c r="O174" s="86"/>
      <c r="P174" s="53">
        <f t="shared" si="2"/>
        <v>58480</v>
      </c>
    </row>
    <row r="175" spans="1:16" ht="25.5" customHeight="1">
      <c r="A175" s="54">
        <v>376</v>
      </c>
      <c r="B175" s="55" t="s">
        <v>140</v>
      </c>
      <c r="C175" s="395">
        <v>1</v>
      </c>
      <c r="D175" s="85"/>
      <c r="E175" s="86"/>
      <c r="F175" s="85"/>
      <c r="G175" s="86"/>
      <c r="H175" s="401"/>
      <c r="I175" s="402"/>
      <c r="J175" s="401"/>
      <c r="K175" s="402"/>
      <c r="L175" s="401"/>
      <c r="M175" s="402"/>
      <c r="N175" s="85"/>
      <c r="O175" s="86"/>
      <c r="P175" s="53">
        <f t="shared" si="2"/>
        <v>0</v>
      </c>
    </row>
    <row r="176" spans="1:16" ht="25.5" customHeight="1">
      <c r="A176" s="54">
        <v>377</v>
      </c>
      <c r="B176" s="55" t="s">
        <v>141</v>
      </c>
      <c r="C176" s="395">
        <v>1</v>
      </c>
      <c r="D176" s="85"/>
      <c r="E176" s="86"/>
      <c r="F176" s="85"/>
      <c r="G176" s="86"/>
      <c r="H176" s="401"/>
      <c r="I176" s="402"/>
      <c r="J176" s="401"/>
      <c r="K176" s="402"/>
      <c r="L176" s="401"/>
      <c r="M176" s="402"/>
      <c r="N176" s="85"/>
      <c r="O176" s="86"/>
      <c r="P176" s="53">
        <f t="shared" si="2"/>
        <v>0</v>
      </c>
    </row>
    <row r="177" spans="1:16" ht="25.5" customHeight="1">
      <c r="A177" s="54">
        <v>378</v>
      </c>
      <c r="B177" s="55" t="s">
        <v>302</v>
      </c>
      <c r="C177" s="395">
        <v>1</v>
      </c>
      <c r="D177" s="85"/>
      <c r="E177" s="86"/>
      <c r="F177" s="85"/>
      <c r="G177" s="86"/>
      <c r="H177" s="401"/>
      <c r="I177" s="402"/>
      <c r="J177" s="401"/>
      <c r="K177" s="402"/>
      <c r="L177" s="401"/>
      <c r="M177" s="402"/>
      <c r="N177" s="85"/>
      <c r="O177" s="86"/>
      <c r="P177" s="53">
        <f t="shared" si="2"/>
        <v>0</v>
      </c>
    </row>
    <row r="178" spans="1:16" ht="25.5" customHeight="1">
      <c r="A178" s="54">
        <v>379</v>
      </c>
      <c r="B178" s="55" t="s">
        <v>303</v>
      </c>
      <c r="C178" s="395">
        <v>1</v>
      </c>
      <c r="D178" s="85">
        <v>101</v>
      </c>
      <c r="E178" s="86">
        <v>9140</v>
      </c>
      <c r="F178" s="85"/>
      <c r="G178" s="86"/>
      <c r="H178" s="401"/>
      <c r="I178" s="402"/>
      <c r="J178" s="401"/>
      <c r="K178" s="402"/>
      <c r="L178" s="401"/>
      <c r="M178" s="402"/>
      <c r="N178" s="85"/>
      <c r="O178" s="86"/>
      <c r="P178" s="53">
        <f t="shared" si="2"/>
        <v>9140</v>
      </c>
    </row>
    <row r="179" spans="1:16" ht="25.5" customHeight="1">
      <c r="A179" s="59">
        <v>3800</v>
      </c>
      <c r="B179" s="51" t="s">
        <v>142</v>
      </c>
      <c r="C179" s="394"/>
      <c r="D179" s="52"/>
      <c r="E179" s="63">
        <f>SUM(E180:E184)</f>
        <v>941899</v>
      </c>
      <c r="F179" s="52"/>
      <c r="G179" s="63">
        <f>SUM(G180:G184)</f>
        <v>0</v>
      </c>
      <c r="H179" s="52"/>
      <c r="I179" s="63">
        <f>SUM(I180:I184)</f>
        <v>0</v>
      </c>
      <c r="J179" s="52"/>
      <c r="K179" s="63">
        <f>SUM(K180:K184)</f>
        <v>0</v>
      </c>
      <c r="L179" s="52"/>
      <c r="M179" s="63">
        <f>SUM(M180:M184)</f>
        <v>0</v>
      </c>
      <c r="N179" s="52"/>
      <c r="O179" s="63">
        <f>SUM(O180:O184)</f>
        <v>0</v>
      </c>
      <c r="P179" s="53">
        <f t="shared" si="2"/>
        <v>941899</v>
      </c>
    </row>
    <row r="180" spans="1:16" ht="25.5" customHeight="1">
      <c r="A180" s="54">
        <v>381</v>
      </c>
      <c r="B180" s="55" t="s">
        <v>304</v>
      </c>
      <c r="C180" s="395">
        <v>1</v>
      </c>
      <c r="D180" s="85">
        <v>101</v>
      </c>
      <c r="E180" s="86">
        <v>9988</v>
      </c>
      <c r="F180" s="85"/>
      <c r="G180" s="86"/>
      <c r="H180" s="401"/>
      <c r="I180" s="402"/>
      <c r="J180" s="401"/>
      <c r="K180" s="402"/>
      <c r="L180" s="401"/>
      <c r="M180" s="402"/>
      <c r="N180" s="85"/>
      <c r="O180" s="86"/>
      <c r="P180" s="53">
        <f t="shared" si="2"/>
        <v>9988</v>
      </c>
    </row>
    <row r="181" spans="1:16" ht="25.5" customHeight="1">
      <c r="A181" s="54">
        <v>382</v>
      </c>
      <c r="B181" s="55" t="s">
        <v>145</v>
      </c>
      <c r="C181" s="395">
        <v>1</v>
      </c>
      <c r="D181" s="85">
        <v>101</v>
      </c>
      <c r="E181" s="86">
        <v>931911</v>
      </c>
      <c r="F181" s="85"/>
      <c r="G181" s="86"/>
      <c r="H181" s="401"/>
      <c r="I181" s="402"/>
      <c r="J181" s="401"/>
      <c r="K181" s="402"/>
      <c r="L181" s="401"/>
      <c r="M181" s="402"/>
      <c r="N181" s="85"/>
      <c r="O181" s="86"/>
      <c r="P181" s="53">
        <f t="shared" si="2"/>
        <v>931911</v>
      </c>
    </row>
    <row r="182" spans="1:16" ht="25.5" customHeight="1">
      <c r="A182" s="54">
        <v>383</v>
      </c>
      <c r="B182" s="55" t="s">
        <v>143</v>
      </c>
      <c r="C182" s="395">
        <v>1</v>
      </c>
      <c r="D182" s="85"/>
      <c r="E182" s="86"/>
      <c r="F182" s="85"/>
      <c r="G182" s="86"/>
      <c r="H182" s="401"/>
      <c r="I182" s="402"/>
      <c r="J182" s="401"/>
      <c r="K182" s="402"/>
      <c r="L182" s="401"/>
      <c r="M182" s="402"/>
      <c r="N182" s="85"/>
      <c r="O182" s="86"/>
      <c r="P182" s="53">
        <f t="shared" si="2"/>
        <v>0</v>
      </c>
    </row>
    <row r="183" spans="1:16" ht="25.5" customHeight="1">
      <c r="A183" s="54">
        <v>384</v>
      </c>
      <c r="B183" s="55" t="s">
        <v>323</v>
      </c>
      <c r="C183" s="395">
        <v>1</v>
      </c>
      <c r="D183" s="85"/>
      <c r="E183" s="86"/>
      <c r="F183" s="85"/>
      <c r="G183" s="86"/>
      <c r="H183" s="401"/>
      <c r="I183" s="402"/>
      <c r="J183" s="401"/>
      <c r="K183" s="402"/>
      <c r="L183" s="401"/>
      <c r="M183" s="402"/>
      <c r="N183" s="85"/>
      <c r="O183" s="86"/>
      <c r="P183" s="53">
        <f t="shared" si="2"/>
        <v>0</v>
      </c>
    </row>
    <row r="184" spans="1:16" ht="25.5" customHeight="1">
      <c r="A184" s="54">
        <v>385</v>
      </c>
      <c r="B184" s="55" t="s">
        <v>144</v>
      </c>
      <c r="C184" s="395">
        <v>1</v>
      </c>
      <c r="D184" s="85"/>
      <c r="E184" s="86"/>
      <c r="F184" s="85"/>
      <c r="G184" s="86"/>
      <c r="H184" s="401"/>
      <c r="I184" s="402"/>
      <c r="J184" s="401"/>
      <c r="K184" s="402"/>
      <c r="L184" s="401"/>
      <c r="M184" s="402"/>
      <c r="N184" s="85"/>
      <c r="O184" s="86"/>
      <c r="P184" s="53">
        <f t="shared" si="2"/>
        <v>0</v>
      </c>
    </row>
    <row r="185" spans="1:16" ht="25.5" customHeight="1">
      <c r="A185" s="59">
        <v>3900</v>
      </c>
      <c r="B185" s="51" t="s">
        <v>146</v>
      </c>
      <c r="C185" s="394"/>
      <c r="D185" s="52"/>
      <c r="E185" s="63">
        <f>SUM(E186:E192)</f>
        <v>383023</v>
      </c>
      <c r="F185" s="52"/>
      <c r="G185" s="63">
        <f>SUM(G186:G192)</f>
        <v>0</v>
      </c>
      <c r="H185" s="52"/>
      <c r="I185" s="63">
        <f>SUM(I186:I192)</f>
        <v>0</v>
      </c>
      <c r="J185" s="52"/>
      <c r="K185" s="63">
        <f>SUM(K186:K192)</f>
        <v>0</v>
      </c>
      <c r="L185" s="52"/>
      <c r="M185" s="63">
        <f>SUM(M186:M192)</f>
        <v>0</v>
      </c>
      <c r="N185" s="52"/>
      <c r="O185" s="63">
        <f>SUM(O186:O192)</f>
        <v>0</v>
      </c>
      <c r="P185" s="53">
        <f t="shared" si="2"/>
        <v>383023</v>
      </c>
    </row>
    <row r="186" spans="1:16" ht="25.5" customHeight="1">
      <c r="A186" s="54">
        <v>391</v>
      </c>
      <c r="B186" s="55" t="s">
        <v>147</v>
      </c>
      <c r="C186" s="395">
        <v>1</v>
      </c>
      <c r="D186" s="85">
        <v>101</v>
      </c>
      <c r="E186" s="86">
        <v>48784</v>
      </c>
      <c r="F186" s="85"/>
      <c r="G186" s="86"/>
      <c r="H186" s="401"/>
      <c r="I186" s="402"/>
      <c r="J186" s="401"/>
      <c r="K186" s="402"/>
      <c r="L186" s="401"/>
      <c r="M186" s="402"/>
      <c r="N186" s="85"/>
      <c r="O186" s="86"/>
      <c r="P186" s="53">
        <f t="shared" si="2"/>
        <v>48784</v>
      </c>
    </row>
    <row r="187" spans="1:16" ht="25.5" customHeight="1">
      <c r="A187" s="54">
        <v>392</v>
      </c>
      <c r="B187" s="55" t="s">
        <v>148</v>
      </c>
      <c r="C187" s="395">
        <v>1</v>
      </c>
      <c r="D187" s="85">
        <v>101</v>
      </c>
      <c r="E187" s="86">
        <v>139355</v>
      </c>
      <c r="F187" s="85"/>
      <c r="G187" s="86"/>
      <c r="H187" s="401"/>
      <c r="I187" s="402"/>
      <c r="J187" s="401"/>
      <c r="K187" s="402"/>
      <c r="L187" s="401"/>
      <c r="M187" s="402"/>
      <c r="N187" s="85"/>
      <c r="O187" s="86"/>
      <c r="P187" s="53">
        <f t="shared" si="2"/>
        <v>139355</v>
      </c>
    </row>
    <row r="188" spans="1:16" ht="25.5" customHeight="1">
      <c r="A188" s="54">
        <v>393</v>
      </c>
      <c r="B188" s="55" t="s">
        <v>152</v>
      </c>
      <c r="C188" s="395">
        <v>1</v>
      </c>
      <c r="D188" s="85"/>
      <c r="E188" s="86"/>
      <c r="F188" s="85"/>
      <c r="G188" s="86"/>
      <c r="H188" s="401"/>
      <c r="I188" s="402"/>
      <c r="J188" s="401"/>
      <c r="K188" s="402"/>
      <c r="L188" s="401"/>
      <c r="M188" s="402"/>
      <c r="N188" s="85"/>
      <c r="O188" s="86"/>
      <c r="P188" s="53">
        <f t="shared" si="2"/>
        <v>0</v>
      </c>
    </row>
    <row r="189" spans="1:16" ht="25.5" customHeight="1">
      <c r="A189" s="54">
        <v>394</v>
      </c>
      <c r="B189" s="55" t="s">
        <v>149</v>
      </c>
      <c r="C189" s="395">
        <v>1</v>
      </c>
      <c r="D189" s="85"/>
      <c r="E189" s="86"/>
      <c r="F189" s="85"/>
      <c r="G189" s="86"/>
      <c r="H189" s="401"/>
      <c r="I189" s="402"/>
      <c r="J189" s="401"/>
      <c r="K189" s="402"/>
      <c r="L189" s="401"/>
      <c r="M189" s="402"/>
      <c r="N189" s="85"/>
      <c r="O189" s="86"/>
      <c r="P189" s="53">
        <f t="shared" si="2"/>
        <v>0</v>
      </c>
    </row>
    <row r="190" spans="1:16" ht="25.5" customHeight="1">
      <c r="A190" s="54">
        <v>395</v>
      </c>
      <c r="B190" s="55" t="s">
        <v>150</v>
      </c>
      <c r="C190" s="395">
        <v>1</v>
      </c>
      <c r="D190" s="85">
        <v>101</v>
      </c>
      <c r="E190" s="86">
        <v>163418</v>
      </c>
      <c r="F190" s="85"/>
      <c r="G190" s="86"/>
      <c r="H190" s="401"/>
      <c r="I190" s="402"/>
      <c r="J190" s="401"/>
      <c r="K190" s="402"/>
      <c r="L190" s="401"/>
      <c r="M190" s="402"/>
      <c r="N190" s="85"/>
      <c r="O190" s="86"/>
      <c r="P190" s="53">
        <f t="shared" si="2"/>
        <v>163418</v>
      </c>
    </row>
    <row r="191" spans="1:16" ht="25.5" customHeight="1">
      <c r="A191" s="54">
        <v>396</v>
      </c>
      <c r="B191" s="55" t="s">
        <v>151</v>
      </c>
      <c r="C191" s="395">
        <v>1</v>
      </c>
      <c r="D191" s="85"/>
      <c r="E191" s="86"/>
      <c r="F191" s="85"/>
      <c r="G191" s="86"/>
      <c r="H191" s="401"/>
      <c r="I191" s="402"/>
      <c r="J191" s="401"/>
      <c r="K191" s="402"/>
      <c r="L191" s="401"/>
      <c r="M191" s="402"/>
      <c r="N191" s="85"/>
      <c r="O191" s="86"/>
      <c r="P191" s="53">
        <f t="shared" si="2"/>
        <v>0</v>
      </c>
    </row>
    <row r="192" spans="1:16" ht="25.5" customHeight="1">
      <c r="A192" s="54">
        <v>399</v>
      </c>
      <c r="B192" s="55" t="s">
        <v>153</v>
      </c>
      <c r="C192" s="395">
        <v>1</v>
      </c>
      <c r="D192" s="85">
        <v>101</v>
      </c>
      <c r="E192" s="86">
        <v>31466</v>
      </c>
      <c r="F192" s="85"/>
      <c r="G192" s="86"/>
      <c r="H192" s="401"/>
      <c r="I192" s="402"/>
      <c r="J192" s="401"/>
      <c r="K192" s="402"/>
      <c r="L192" s="401"/>
      <c r="M192" s="402"/>
      <c r="N192" s="85"/>
      <c r="O192" s="86"/>
      <c r="P192" s="53">
        <f t="shared" si="2"/>
        <v>31466</v>
      </c>
    </row>
    <row r="193" spans="1:16" ht="25.5" customHeight="1">
      <c r="A193" s="56">
        <v>4000</v>
      </c>
      <c r="B193" s="57" t="s">
        <v>154</v>
      </c>
      <c r="C193" s="396"/>
      <c r="D193" s="58"/>
      <c r="E193" s="80">
        <f>E194+E204+E210+E218+E227+E230+E237</f>
        <v>2764878</v>
      </c>
      <c r="F193" s="58"/>
      <c r="G193" s="80">
        <f>G194+G204+G210+G218+G227+G230+G237</f>
        <v>469883</v>
      </c>
      <c r="H193" s="58"/>
      <c r="I193" s="80">
        <f>I194+I204+I210+I218+I227+I230+I237</f>
        <v>0</v>
      </c>
      <c r="J193" s="58"/>
      <c r="K193" s="80">
        <f>K194+K204+K210+K218+K227+K230+K237</f>
        <v>0</v>
      </c>
      <c r="L193" s="58"/>
      <c r="M193" s="80">
        <f>M194+M204+M210+M218+M227+M230+M237</f>
        <v>0</v>
      </c>
      <c r="N193" s="58"/>
      <c r="O193" s="80">
        <f>O194+O204+O210+O218+O227+O230+O237</f>
        <v>0</v>
      </c>
      <c r="P193" s="53">
        <f t="shared" si="2"/>
        <v>3234761</v>
      </c>
    </row>
    <row r="194" spans="1:16" ht="25.5" customHeight="1">
      <c r="A194" s="59">
        <v>4100</v>
      </c>
      <c r="B194" s="60" t="s">
        <v>360</v>
      </c>
      <c r="C194" s="397"/>
      <c r="D194" s="61"/>
      <c r="E194" s="63">
        <f>SUM(E195:E203)</f>
        <v>0</v>
      </c>
      <c r="F194" s="61"/>
      <c r="G194" s="63">
        <f>SUM(G195:G203)</f>
        <v>0</v>
      </c>
      <c r="H194" s="61"/>
      <c r="I194" s="63">
        <f>SUM(I195:I203)</f>
        <v>0</v>
      </c>
      <c r="J194" s="61"/>
      <c r="K194" s="63">
        <f>SUM(K195:K203)</f>
        <v>0</v>
      </c>
      <c r="L194" s="61"/>
      <c r="M194" s="63">
        <f>SUM(M195:M203)</f>
        <v>0</v>
      </c>
      <c r="N194" s="61"/>
      <c r="O194" s="63">
        <f>SUM(O195:O203)</f>
        <v>0</v>
      </c>
      <c r="P194" s="53">
        <f t="shared" si="2"/>
        <v>0</v>
      </c>
    </row>
    <row r="195" spans="1:16" ht="25.5" customHeight="1">
      <c r="A195" s="54">
        <v>411</v>
      </c>
      <c r="B195" s="55" t="s">
        <v>155</v>
      </c>
      <c r="C195" s="395"/>
      <c r="D195" s="401"/>
      <c r="E195" s="402"/>
      <c r="F195" s="401"/>
      <c r="G195" s="402"/>
      <c r="H195" s="401"/>
      <c r="I195" s="402"/>
      <c r="J195" s="401"/>
      <c r="K195" s="402"/>
      <c r="L195" s="401"/>
      <c r="M195" s="402"/>
      <c r="N195" s="401"/>
      <c r="O195" s="402"/>
      <c r="P195" s="53">
        <f t="shared" si="2"/>
        <v>0</v>
      </c>
    </row>
    <row r="196" spans="1:16" ht="25.5" customHeight="1">
      <c r="A196" s="54">
        <v>412</v>
      </c>
      <c r="B196" s="55" t="s">
        <v>156</v>
      </c>
      <c r="C196" s="395"/>
      <c r="D196" s="401"/>
      <c r="E196" s="402"/>
      <c r="F196" s="401"/>
      <c r="G196" s="402"/>
      <c r="H196" s="401"/>
      <c r="I196" s="402"/>
      <c r="J196" s="401"/>
      <c r="K196" s="402"/>
      <c r="L196" s="401"/>
      <c r="M196" s="402"/>
      <c r="N196" s="401"/>
      <c r="O196" s="402"/>
      <c r="P196" s="53">
        <f t="shared" si="2"/>
        <v>0</v>
      </c>
    </row>
    <row r="197" spans="1:16" ht="25.5" customHeight="1">
      <c r="A197" s="54">
        <v>413</v>
      </c>
      <c r="B197" s="55" t="s">
        <v>157</v>
      </c>
      <c r="C197" s="395"/>
      <c r="D197" s="401"/>
      <c r="E197" s="402"/>
      <c r="F197" s="401"/>
      <c r="G197" s="402"/>
      <c r="H197" s="401"/>
      <c r="I197" s="402"/>
      <c r="J197" s="401"/>
      <c r="K197" s="402"/>
      <c r="L197" s="401"/>
      <c r="M197" s="402"/>
      <c r="N197" s="401"/>
      <c r="O197" s="402"/>
      <c r="P197" s="53">
        <f t="shared" si="2"/>
        <v>0</v>
      </c>
    </row>
    <row r="198" spans="1:16" ht="25.5" customHeight="1">
      <c r="A198" s="54">
        <v>414</v>
      </c>
      <c r="B198" s="55" t="s">
        <v>340</v>
      </c>
      <c r="C198" s="395"/>
      <c r="D198" s="401"/>
      <c r="E198" s="402"/>
      <c r="F198" s="401"/>
      <c r="G198" s="402"/>
      <c r="H198" s="401"/>
      <c r="I198" s="402"/>
      <c r="J198" s="401"/>
      <c r="K198" s="402"/>
      <c r="L198" s="401"/>
      <c r="M198" s="402"/>
      <c r="N198" s="401"/>
      <c r="O198" s="402"/>
      <c r="P198" s="53">
        <f t="shared" si="2"/>
        <v>0</v>
      </c>
    </row>
    <row r="199" spans="1:16" ht="25.5" customHeight="1">
      <c r="A199" s="54">
        <v>415</v>
      </c>
      <c r="B199" s="55" t="s">
        <v>305</v>
      </c>
      <c r="C199" s="395"/>
      <c r="D199" s="401"/>
      <c r="E199" s="402"/>
      <c r="F199" s="401"/>
      <c r="G199" s="402"/>
      <c r="H199" s="401"/>
      <c r="I199" s="402"/>
      <c r="J199" s="401"/>
      <c r="K199" s="402"/>
      <c r="L199" s="401"/>
      <c r="M199" s="402"/>
      <c r="N199" s="401"/>
      <c r="O199" s="402"/>
      <c r="P199" s="53">
        <f t="shared" si="2"/>
        <v>0</v>
      </c>
    </row>
    <row r="200" spans="1:16" ht="25.5" customHeight="1">
      <c r="A200" s="54">
        <v>416</v>
      </c>
      <c r="B200" s="55" t="s">
        <v>158</v>
      </c>
      <c r="C200" s="395"/>
      <c r="D200" s="401"/>
      <c r="E200" s="402"/>
      <c r="F200" s="401"/>
      <c r="G200" s="402"/>
      <c r="H200" s="401"/>
      <c r="I200" s="402"/>
      <c r="J200" s="401"/>
      <c r="K200" s="402"/>
      <c r="L200" s="401"/>
      <c r="M200" s="402"/>
      <c r="N200" s="401"/>
      <c r="O200" s="402"/>
      <c r="P200" s="53">
        <f t="shared" si="2"/>
        <v>0</v>
      </c>
    </row>
    <row r="201" spans="1:16" ht="25.5" customHeight="1">
      <c r="A201" s="54">
        <v>417</v>
      </c>
      <c r="B201" s="55" t="s">
        <v>159</v>
      </c>
      <c r="C201" s="395"/>
      <c r="D201" s="401"/>
      <c r="E201" s="402"/>
      <c r="F201" s="401"/>
      <c r="G201" s="402"/>
      <c r="H201" s="401"/>
      <c r="I201" s="402"/>
      <c r="J201" s="401"/>
      <c r="K201" s="402"/>
      <c r="L201" s="401"/>
      <c r="M201" s="402"/>
      <c r="N201" s="401"/>
      <c r="O201" s="402"/>
      <c r="P201" s="53">
        <f t="shared" si="2"/>
        <v>0</v>
      </c>
    </row>
    <row r="202" spans="1:16" ht="25.5" customHeight="1">
      <c r="A202" s="54">
        <v>418</v>
      </c>
      <c r="B202" s="55" t="s">
        <v>160</v>
      </c>
      <c r="C202" s="395"/>
      <c r="D202" s="401"/>
      <c r="E202" s="402"/>
      <c r="F202" s="401"/>
      <c r="G202" s="402"/>
      <c r="H202" s="401"/>
      <c r="I202" s="402"/>
      <c r="J202" s="401"/>
      <c r="K202" s="402"/>
      <c r="L202" s="401"/>
      <c r="M202" s="402"/>
      <c r="N202" s="401"/>
      <c r="O202" s="402"/>
      <c r="P202" s="53">
        <f t="shared" ref="P202:P265" si="3">E202+G202+I202+K202+M202+O202</f>
        <v>0</v>
      </c>
    </row>
    <row r="203" spans="1:16" ht="25.5" customHeight="1">
      <c r="A203" s="54">
        <v>419</v>
      </c>
      <c r="B203" s="55" t="s">
        <v>627</v>
      </c>
      <c r="C203" s="395"/>
      <c r="D203" s="401"/>
      <c r="E203" s="402"/>
      <c r="F203" s="401"/>
      <c r="G203" s="402"/>
      <c r="H203" s="401"/>
      <c r="I203" s="402"/>
      <c r="J203" s="401"/>
      <c r="K203" s="402"/>
      <c r="L203" s="401"/>
      <c r="M203" s="402"/>
      <c r="N203" s="401"/>
      <c r="O203" s="402"/>
      <c r="P203" s="53">
        <f t="shared" si="3"/>
        <v>0</v>
      </c>
    </row>
    <row r="204" spans="1:16" ht="25.5" customHeight="1">
      <c r="A204" s="59">
        <v>4200</v>
      </c>
      <c r="B204" s="51" t="s">
        <v>621</v>
      </c>
      <c r="C204" s="394"/>
      <c r="D204" s="52"/>
      <c r="E204" s="63">
        <f>SUM(E205:E209)</f>
        <v>0</v>
      </c>
      <c r="F204" s="52"/>
      <c r="G204" s="63">
        <f>SUM(G205:G209)</f>
        <v>0</v>
      </c>
      <c r="H204" s="52"/>
      <c r="I204" s="63">
        <f>SUM(I205:I209)</f>
        <v>0</v>
      </c>
      <c r="J204" s="52"/>
      <c r="K204" s="63">
        <f>SUM(K205:K209)</f>
        <v>0</v>
      </c>
      <c r="L204" s="52"/>
      <c r="M204" s="63">
        <f>SUM(M205:M209)</f>
        <v>0</v>
      </c>
      <c r="N204" s="52"/>
      <c r="O204" s="63">
        <f>SUM(O205:O209)</f>
        <v>0</v>
      </c>
      <c r="P204" s="53">
        <f t="shared" si="3"/>
        <v>0</v>
      </c>
    </row>
    <row r="205" spans="1:16" ht="25.5" customHeight="1">
      <c r="A205" s="54">
        <v>421</v>
      </c>
      <c r="B205" s="55" t="s">
        <v>622</v>
      </c>
      <c r="C205" s="395"/>
      <c r="D205" s="401"/>
      <c r="E205" s="402"/>
      <c r="F205" s="401"/>
      <c r="G205" s="402"/>
      <c r="H205" s="401"/>
      <c r="I205" s="402"/>
      <c r="J205" s="401"/>
      <c r="K205" s="402"/>
      <c r="L205" s="401"/>
      <c r="M205" s="402"/>
      <c r="N205" s="401"/>
      <c r="O205" s="402"/>
      <c r="P205" s="53">
        <f t="shared" si="3"/>
        <v>0</v>
      </c>
    </row>
    <row r="206" spans="1:16" ht="25.5" customHeight="1">
      <c r="A206" s="54">
        <v>422</v>
      </c>
      <c r="B206" s="55" t="s">
        <v>341</v>
      </c>
      <c r="C206" s="395"/>
      <c r="D206" s="401"/>
      <c r="E206" s="402"/>
      <c r="F206" s="401"/>
      <c r="G206" s="402"/>
      <c r="H206" s="401"/>
      <c r="I206" s="402"/>
      <c r="J206" s="401"/>
      <c r="K206" s="402"/>
      <c r="L206" s="401"/>
      <c r="M206" s="402"/>
      <c r="N206" s="401"/>
      <c r="O206" s="402"/>
      <c r="P206" s="53">
        <f t="shared" si="3"/>
        <v>0</v>
      </c>
    </row>
    <row r="207" spans="1:16" ht="25.5" customHeight="1">
      <c r="A207" s="54">
        <v>423</v>
      </c>
      <c r="B207" s="55" t="s">
        <v>623</v>
      </c>
      <c r="C207" s="395"/>
      <c r="D207" s="401"/>
      <c r="E207" s="402"/>
      <c r="F207" s="401"/>
      <c r="G207" s="402"/>
      <c r="H207" s="401"/>
      <c r="I207" s="402"/>
      <c r="J207" s="401"/>
      <c r="K207" s="402"/>
      <c r="L207" s="401"/>
      <c r="M207" s="402"/>
      <c r="N207" s="401"/>
      <c r="O207" s="402"/>
      <c r="P207" s="53">
        <f t="shared" si="3"/>
        <v>0</v>
      </c>
    </row>
    <row r="208" spans="1:16" ht="25.5" customHeight="1">
      <c r="A208" s="54">
        <v>424</v>
      </c>
      <c r="B208" s="55" t="s">
        <v>624</v>
      </c>
      <c r="C208" s="395"/>
      <c r="D208" s="401"/>
      <c r="E208" s="402"/>
      <c r="F208" s="401"/>
      <c r="G208" s="402"/>
      <c r="H208" s="401"/>
      <c r="I208" s="402"/>
      <c r="J208" s="401"/>
      <c r="K208" s="402"/>
      <c r="L208" s="401"/>
      <c r="M208" s="402"/>
      <c r="N208" s="401"/>
      <c r="O208" s="402"/>
      <c r="P208" s="53">
        <f t="shared" si="3"/>
        <v>0</v>
      </c>
    </row>
    <row r="209" spans="1:16" ht="25.5" customHeight="1">
      <c r="A209" s="54">
        <v>425</v>
      </c>
      <c r="B209" s="55" t="s">
        <v>342</v>
      </c>
      <c r="C209" s="395"/>
      <c r="D209" s="401"/>
      <c r="E209" s="402"/>
      <c r="F209" s="401"/>
      <c r="G209" s="402"/>
      <c r="H209" s="401"/>
      <c r="I209" s="402"/>
      <c r="J209" s="401"/>
      <c r="K209" s="402"/>
      <c r="L209" s="401"/>
      <c r="M209" s="402"/>
      <c r="N209" s="401"/>
      <c r="O209" s="402"/>
      <c r="P209" s="53">
        <f t="shared" si="3"/>
        <v>0</v>
      </c>
    </row>
    <row r="210" spans="1:16" ht="25.5" customHeight="1">
      <c r="A210" s="59">
        <v>4300</v>
      </c>
      <c r="B210" s="51" t="s">
        <v>161</v>
      </c>
      <c r="C210" s="394"/>
      <c r="D210" s="52"/>
      <c r="E210" s="63">
        <f>SUM(E211:E217)</f>
        <v>550000</v>
      </c>
      <c r="F210" s="52"/>
      <c r="G210" s="63">
        <f>SUM(G211:G217)</f>
        <v>0</v>
      </c>
      <c r="H210" s="52"/>
      <c r="I210" s="63">
        <f>SUM(I211:I217)</f>
        <v>0</v>
      </c>
      <c r="J210" s="52"/>
      <c r="K210" s="63">
        <f>SUM(K211:K217)</f>
        <v>0</v>
      </c>
      <c r="L210" s="52"/>
      <c r="M210" s="63">
        <f>SUM(M211:M217)</f>
        <v>0</v>
      </c>
      <c r="N210" s="52"/>
      <c r="O210" s="63">
        <f>SUM(O211:O217)</f>
        <v>0</v>
      </c>
      <c r="P210" s="53">
        <f t="shared" si="3"/>
        <v>550000</v>
      </c>
    </row>
    <row r="211" spans="1:16" ht="25.5" customHeight="1">
      <c r="A211" s="54">
        <v>431</v>
      </c>
      <c r="B211" s="55" t="s">
        <v>162</v>
      </c>
      <c r="C211" s="395">
        <v>1</v>
      </c>
      <c r="D211" s="85"/>
      <c r="E211" s="86"/>
      <c r="F211" s="401"/>
      <c r="G211" s="402"/>
      <c r="H211" s="401"/>
      <c r="I211" s="402"/>
      <c r="J211" s="401"/>
      <c r="K211" s="402"/>
      <c r="L211" s="401"/>
      <c r="M211" s="402"/>
      <c r="N211" s="85"/>
      <c r="O211" s="86"/>
      <c r="P211" s="53">
        <f t="shared" si="3"/>
        <v>0</v>
      </c>
    </row>
    <row r="212" spans="1:16" ht="25.5" customHeight="1">
      <c r="A212" s="54">
        <v>432</v>
      </c>
      <c r="B212" s="55" t="s">
        <v>163</v>
      </c>
      <c r="C212" s="395">
        <v>1</v>
      </c>
      <c r="D212" s="85"/>
      <c r="E212" s="86"/>
      <c r="F212" s="401"/>
      <c r="G212" s="402"/>
      <c r="H212" s="401"/>
      <c r="I212" s="402"/>
      <c r="J212" s="401"/>
      <c r="K212" s="402"/>
      <c r="L212" s="401"/>
      <c r="M212" s="402"/>
      <c r="N212" s="85"/>
      <c r="O212" s="86"/>
      <c r="P212" s="53">
        <f t="shared" si="3"/>
        <v>0</v>
      </c>
    </row>
    <row r="213" spans="1:16" ht="25.5" customHeight="1">
      <c r="A213" s="54">
        <v>433</v>
      </c>
      <c r="B213" s="55" t="s">
        <v>164</v>
      </c>
      <c r="C213" s="395">
        <v>1</v>
      </c>
      <c r="D213" s="85"/>
      <c r="E213" s="86"/>
      <c r="F213" s="401"/>
      <c r="G213" s="402"/>
      <c r="H213" s="401"/>
      <c r="I213" s="402"/>
      <c r="J213" s="401"/>
      <c r="K213" s="402"/>
      <c r="L213" s="401"/>
      <c r="M213" s="402"/>
      <c r="N213" s="85"/>
      <c r="O213" s="86"/>
      <c r="P213" s="53">
        <f t="shared" si="3"/>
        <v>0</v>
      </c>
    </row>
    <row r="214" spans="1:16" ht="25.5" customHeight="1">
      <c r="A214" s="54">
        <v>434</v>
      </c>
      <c r="B214" s="55" t="s">
        <v>626</v>
      </c>
      <c r="C214" s="395">
        <v>1</v>
      </c>
      <c r="D214" s="85">
        <v>101</v>
      </c>
      <c r="E214" s="86">
        <v>550000</v>
      </c>
      <c r="F214" s="401"/>
      <c r="G214" s="402"/>
      <c r="H214" s="401"/>
      <c r="I214" s="402"/>
      <c r="J214" s="401"/>
      <c r="K214" s="402"/>
      <c r="L214" s="401"/>
      <c r="M214" s="402"/>
      <c r="N214" s="85"/>
      <c r="O214" s="86"/>
      <c r="P214" s="53">
        <f t="shared" si="3"/>
        <v>550000</v>
      </c>
    </row>
    <row r="215" spans="1:16" ht="25.5" customHeight="1">
      <c r="A215" s="54">
        <v>435</v>
      </c>
      <c r="B215" s="55" t="s">
        <v>625</v>
      </c>
      <c r="C215" s="395"/>
      <c r="D215" s="401"/>
      <c r="E215" s="402"/>
      <c r="F215" s="401"/>
      <c r="G215" s="402"/>
      <c r="H215" s="401"/>
      <c r="I215" s="402"/>
      <c r="J215" s="401"/>
      <c r="K215" s="402"/>
      <c r="L215" s="401"/>
      <c r="M215" s="402"/>
      <c r="N215" s="401"/>
      <c r="O215" s="402"/>
      <c r="P215" s="53">
        <f t="shared" si="3"/>
        <v>0</v>
      </c>
    </row>
    <row r="216" spans="1:16" ht="25.5" customHeight="1">
      <c r="A216" s="54">
        <v>436</v>
      </c>
      <c r="B216" s="55" t="s">
        <v>165</v>
      </c>
      <c r="C216" s="395">
        <v>1</v>
      </c>
      <c r="D216" s="85"/>
      <c r="E216" s="86"/>
      <c r="F216" s="401"/>
      <c r="G216" s="402"/>
      <c r="H216" s="401"/>
      <c r="I216" s="402"/>
      <c r="J216" s="401"/>
      <c r="K216" s="402"/>
      <c r="L216" s="401"/>
      <c r="M216" s="402"/>
      <c r="N216" s="85"/>
      <c r="O216" s="86"/>
      <c r="P216" s="53">
        <f t="shared" si="3"/>
        <v>0</v>
      </c>
    </row>
    <row r="217" spans="1:16" ht="25.5" customHeight="1">
      <c r="A217" s="54">
        <v>437</v>
      </c>
      <c r="B217" s="55" t="s">
        <v>166</v>
      </c>
      <c r="C217" s="395"/>
      <c r="D217" s="401"/>
      <c r="E217" s="402"/>
      <c r="F217" s="401"/>
      <c r="G217" s="402"/>
      <c r="H217" s="401"/>
      <c r="I217" s="402"/>
      <c r="J217" s="401"/>
      <c r="K217" s="402"/>
      <c r="L217" s="401"/>
      <c r="M217" s="402"/>
      <c r="N217" s="401"/>
      <c r="O217" s="402"/>
      <c r="P217" s="53">
        <f t="shared" si="3"/>
        <v>0</v>
      </c>
    </row>
    <row r="218" spans="1:16" ht="25.5" customHeight="1">
      <c r="A218" s="59">
        <v>4400</v>
      </c>
      <c r="B218" s="51" t="s">
        <v>167</v>
      </c>
      <c r="C218" s="394"/>
      <c r="D218" s="52"/>
      <c r="E218" s="63">
        <f>SUM(E219:E226)</f>
        <v>2214878</v>
      </c>
      <c r="F218" s="52"/>
      <c r="G218" s="63">
        <f>SUM(G219:G226)</f>
        <v>469883</v>
      </c>
      <c r="H218" s="52"/>
      <c r="I218" s="63">
        <f>SUM(I219:I226)</f>
        <v>0</v>
      </c>
      <c r="J218" s="52"/>
      <c r="K218" s="63">
        <f>SUM(K219:K226)</f>
        <v>0</v>
      </c>
      <c r="L218" s="52"/>
      <c r="M218" s="63">
        <f>SUM(M219:M226)</f>
        <v>0</v>
      </c>
      <c r="N218" s="52"/>
      <c r="O218" s="63">
        <f>SUM(O219:O226)</f>
        <v>0</v>
      </c>
      <c r="P218" s="53">
        <f t="shared" si="3"/>
        <v>2684761</v>
      </c>
    </row>
    <row r="219" spans="1:16" ht="25.5" customHeight="1">
      <c r="A219" s="54">
        <v>441</v>
      </c>
      <c r="B219" s="55" t="s">
        <v>168</v>
      </c>
      <c r="C219" s="395">
        <v>1</v>
      </c>
      <c r="D219" s="85">
        <v>101</v>
      </c>
      <c r="E219" s="86">
        <v>434665</v>
      </c>
      <c r="F219" s="85"/>
      <c r="G219" s="86"/>
      <c r="H219" s="401"/>
      <c r="I219" s="402"/>
      <c r="J219" s="401"/>
      <c r="K219" s="402"/>
      <c r="L219" s="401"/>
      <c r="M219" s="402"/>
      <c r="N219" s="85"/>
      <c r="O219" s="86"/>
      <c r="P219" s="53">
        <f t="shared" si="3"/>
        <v>434665</v>
      </c>
    </row>
    <row r="220" spans="1:16" ht="25.5" customHeight="1">
      <c r="A220" s="54">
        <v>442</v>
      </c>
      <c r="B220" s="55" t="s">
        <v>169</v>
      </c>
      <c r="C220" s="395">
        <v>1</v>
      </c>
      <c r="D220" s="85">
        <v>101</v>
      </c>
      <c r="E220" s="86">
        <v>27000</v>
      </c>
      <c r="F220" s="85"/>
      <c r="G220" s="86"/>
      <c r="H220" s="401"/>
      <c r="I220" s="402"/>
      <c r="J220" s="401"/>
      <c r="K220" s="402"/>
      <c r="L220" s="401"/>
      <c r="M220" s="402"/>
      <c r="N220" s="85"/>
      <c r="O220" s="86"/>
      <c r="P220" s="53">
        <f t="shared" si="3"/>
        <v>27000</v>
      </c>
    </row>
    <row r="221" spans="1:16" ht="25.5" customHeight="1">
      <c r="A221" s="54">
        <v>443</v>
      </c>
      <c r="B221" s="55" t="s">
        <v>306</v>
      </c>
      <c r="C221" s="395">
        <v>1</v>
      </c>
      <c r="D221" s="85">
        <v>101</v>
      </c>
      <c r="E221" s="86">
        <f>10000+2550</f>
        <v>12550</v>
      </c>
      <c r="F221" s="85">
        <v>227</v>
      </c>
      <c r="G221" s="86">
        <v>469883</v>
      </c>
      <c r="H221" s="401"/>
      <c r="I221" s="402"/>
      <c r="J221" s="401"/>
      <c r="K221" s="402"/>
      <c r="L221" s="401"/>
      <c r="M221" s="402"/>
      <c r="N221" s="85"/>
      <c r="O221" s="86"/>
      <c r="P221" s="53">
        <f t="shared" si="3"/>
        <v>482433</v>
      </c>
    </row>
    <row r="222" spans="1:16" ht="25.5" customHeight="1">
      <c r="A222" s="54">
        <v>444</v>
      </c>
      <c r="B222" s="55" t="s">
        <v>343</v>
      </c>
      <c r="C222" s="395">
        <v>1</v>
      </c>
      <c r="D222" s="85"/>
      <c r="E222" s="86"/>
      <c r="F222" s="85"/>
      <c r="G222" s="86"/>
      <c r="H222" s="401"/>
      <c r="I222" s="402"/>
      <c r="J222" s="401"/>
      <c r="K222" s="402"/>
      <c r="L222" s="401"/>
      <c r="M222" s="402"/>
      <c r="N222" s="85"/>
      <c r="O222" s="86"/>
      <c r="P222" s="53">
        <f t="shared" si="3"/>
        <v>0</v>
      </c>
    </row>
    <row r="223" spans="1:16" ht="25.5" customHeight="1">
      <c r="A223" s="54">
        <v>445</v>
      </c>
      <c r="B223" s="55" t="s">
        <v>628</v>
      </c>
      <c r="C223" s="395">
        <v>1</v>
      </c>
      <c r="D223" s="85">
        <v>101</v>
      </c>
      <c r="E223" s="86">
        <v>1093251</v>
      </c>
      <c r="F223" s="85"/>
      <c r="G223" s="86"/>
      <c r="H223" s="401"/>
      <c r="I223" s="402"/>
      <c r="J223" s="401"/>
      <c r="K223" s="402"/>
      <c r="L223" s="401"/>
      <c r="M223" s="402"/>
      <c r="N223" s="85"/>
      <c r="O223" s="86"/>
      <c r="P223" s="53">
        <f t="shared" si="3"/>
        <v>1093251</v>
      </c>
    </row>
    <row r="224" spans="1:16" ht="25.5" customHeight="1">
      <c r="A224" s="54">
        <v>446</v>
      </c>
      <c r="B224" s="55" t="s">
        <v>307</v>
      </c>
      <c r="C224" s="395">
        <v>1</v>
      </c>
      <c r="D224" s="85"/>
      <c r="E224" s="86"/>
      <c r="F224" s="85"/>
      <c r="G224" s="86"/>
      <c r="H224" s="401"/>
      <c r="I224" s="402"/>
      <c r="J224" s="401"/>
      <c r="K224" s="402"/>
      <c r="L224" s="401"/>
      <c r="M224" s="402"/>
      <c r="N224" s="85"/>
      <c r="O224" s="86"/>
      <c r="P224" s="53">
        <f t="shared" si="3"/>
        <v>0</v>
      </c>
    </row>
    <row r="225" spans="1:16" ht="25.5" customHeight="1">
      <c r="A225" s="54">
        <v>447</v>
      </c>
      <c r="B225" s="55" t="s">
        <v>1230</v>
      </c>
      <c r="C225" s="395">
        <v>1</v>
      </c>
      <c r="D225" s="85">
        <v>101</v>
      </c>
      <c r="E225" s="86">
        <v>646312</v>
      </c>
      <c r="F225" s="85"/>
      <c r="G225" s="86"/>
      <c r="H225" s="401"/>
      <c r="I225" s="402"/>
      <c r="J225" s="401"/>
      <c r="K225" s="402"/>
      <c r="L225" s="401"/>
      <c r="M225" s="402"/>
      <c r="N225" s="85"/>
      <c r="O225" s="86"/>
      <c r="P225" s="53">
        <f t="shared" si="3"/>
        <v>646312</v>
      </c>
    </row>
    <row r="226" spans="1:16" ht="25.5" customHeight="1">
      <c r="A226" s="54">
        <v>448</v>
      </c>
      <c r="B226" s="55" t="s">
        <v>170</v>
      </c>
      <c r="C226" s="395">
        <v>1</v>
      </c>
      <c r="D226" s="85">
        <v>101</v>
      </c>
      <c r="E226" s="86">
        <v>1100</v>
      </c>
      <c r="F226" s="85"/>
      <c r="G226" s="86"/>
      <c r="H226" s="401"/>
      <c r="I226" s="402"/>
      <c r="J226" s="401"/>
      <c r="K226" s="402"/>
      <c r="L226" s="401"/>
      <c r="M226" s="402"/>
      <c r="N226" s="85"/>
      <c r="O226" s="86"/>
      <c r="P226" s="53">
        <f t="shared" si="3"/>
        <v>1100</v>
      </c>
    </row>
    <row r="227" spans="1:16" ht="25.5" customHeight="1">
      <c r="A227" s="59">
        <v>4500</v>
      </c>
      <c r="B227" s="51" t="s">
        <v>171</v>
      </c>
      <c r="C227" s="394"/>
      <c r="D227" s="52"/>
      <c r="E227" s="63">
        <f>SUM(E228:E229)</f>
        <v>0</v>
      </c>
      <c r="F227" s="52"/>
      <c r="G227" s="63">
        <f>SUM(G228:G229)</f>
        <v>0</v>
      </c>
      <c r="H227" s="52"/>
      <c r="I227" s="63">
        <f>SUM(I228:I229)</f>
        <v>0</v>
      </c>
      <c r="J227" s="52"/>
      <c r="K227" s="63">
        <f>SUM(K228:K229)</f>
        <v>0</v>
      </c>
      <c r="L227" s="52"/>
      <c r="M227" s="63">
        <f>SUM(M228:M229)</f>
        <v>0</v>
      </c>
      <c r="N227" s="52"/>
      <c r="O227" s="63">
        <f>SUM(O228:O229)</f>
        <v>0</v>
      </c>
      <c r="P227" s="53">
        <f t="shared" si="3"/>
        <v>0</v>
      </c>
    </row>
    <row r="228" spans="1:16" ht="25.5" customHeight="1">
      <c r="A228" s="54">
        <v>451</v>
      </c>
      <c r="B228" s="55" t="s">
        <v>172</v>
      </c>
      <c r="C228" s="395">
        <v>1</v>
      </c>
      <c r="D228" s="85"/>
      <c r="E228" s="86"/>
      <c r="F228" s="401"/>
      <c r="G228" s="402"/>
      <c r="H228" s="401"/>
      <c r="I228" s="402"/>
      <c r="J228" s="401"/>
      <c r="K228" s="402"/>
      <c r="L228" s="401"/>
      <c r="M228" s="402"/>
      <c r="N228" s="85"/>
      <c r="O228" s="86"/>
      <c r="P228" s="53">
        <f t="shared" si="3"/>
        <v>0</v>
      </c>
    </row>
    <row r="229" spans="1:16" ht="25.5" customHeight="1">
      <c r="A229" s="54">
        <v>452</v>
      </c>
      <c r="B229" s="55" t="s">
        <v>173</v>
      </c>
      <c r="C229" s="395">
        <v>1</v>
      </c>
      <c r="D229" s="85"/>
      <c r="E229" s="86"/>
      <c r="F229" s="401"/>
      <c r="G229" s="402"/>
      <c r="H229" s="401"/>
      <c r="I229" s="402"/>
      <c r="J229" s="401"/>
      <c r="K229" s="402"/>
      <c r="L229" s="401"/>
      <c r="M229" s="402"/>
      <c r="N229" s="85"/>
      <c r="O229" s="86"/>
      <c r="P229" s="53">
        <f t="shared" si="3"/>
        <v>0</v>
      </c>
    </row>
    <row r="230" spans="1:16" ht="25.5" customHeight="1">
      <c r="A230" s="59">
        <v>4600</v>
      </c>
      <c r="B230" s="51" t="s">
        <v>1231</v>
      </c>
      <c r="C230" s="394"/>
      <c r="D230" s="52"/>
      <c r="E230" s="63">
        <f>SUM(E231:E236)</f>
        <v>0</v>
      </c>
      <c r="F230" s="52"/>
      <c r="G230" s="63">
        <f>SUM(G231:G236)</f>
        <v>0</v>
      </c>
      <c r="H230" s="52"/>
      <c r="I230" s="63">
        <f>SUM(I231:I236)</f>
        <v>0</v>
      </c>
      <c r="J230" s="52"/>
      <c r="K230" s="63">
        <f>SUM(K231:K236)</f>
        <v>0</v>
      </c>
      <c r="L230" s="52"/>
      <c r="M230" s="63">
        <f>SUM(M231:M236)</f>
        <v>0</v>
      </c>
      <c r="N230" s="52"/>
      <c r="O230" s="63">
        <f>SUM(O231:O236)</f>
        <v>0</v>
      </c>
      <c r="P230" s="53">
        <f t="shared" si="3"/>
        <v>0</v>
      </c>
    </row>
    <row r="231" spans="1:16" ht="25.5" customHeight="1">
      <c r="A231" s="54">
        <v>461</v>
      </c>
      <c r="B231" s="55" t="s">
        <v>174</v>
      </c>
      <c r="C231" s="395"/>
      <c r="D231" s="401"/>
      <c r="E231" s="402"/>
      <c r="F231" s="401"/>
      <c r="G231" s="402"/>
      <c r="H231" s="401"/>
      <c r="I231" s="402"/>
      <c r="J231" s="401"/>
      <c r="K231" s="402"/>
      <c r="L231" s="401"/>
      <c r="M231" s="402"/>
      <c r="N231" s="401"/>
      <c r="O231" s="402"/>
      <c r="P231" s="53">
        <f t="shared" si="3"/>
        <v>0</v>
      </c>
    </row>
    <row r="232" spans="1:16" ht="25.5" customHeight="1">
      <c r="A232" s="54">
        <v>462</v>
      </c>
      <c r="B232" s="55" t="s">
        <v>175</v>
      </c>
      <c r="C232" s="395"/>
      <c r="D232" s="401"/>
      <c r="E232" s="402"/>
      <c r="F232" s="401"/>
      <c r="G232" s="402"/>
      <c r="H232" s="401"/>
      <c r="I232" s="402"/>
      <c r="J232" s="401"/>
      <c r="K232" s="402"/>
      <c r="L232" s="401"/>
      <c r="M232" s="402"/>
      <c r="N232" s="401"/>
      <c r="O232" s="402"/>
      <c r="P232" s="53">
        <f t="shared" si="3"/>
        <v>0</v>
      </c>
    </row>
    <row r="233" spans="1:16" ht="25.5" customHeight="1">
      <c r="A233" s="54">
        <v>463</v>
      </c>
      <c r="B233" s="55" t="s">
        <v>344</v>
      </c>
      <c r="C233" s="395"/>
      <c r="D233" s="401"/>
      <c r="E233" s="402"/>
      <c r="F233" s="401"/>
      <c r="G233" s="402"/>
      <c r="H233" s="401"/>
      <c r="I233" s="402"/>
      <c r="J233" s="401"/>
      <c r="K233" s="402"/>
      <c r="L233" s="401"/>
      <c r="M233" s="402"/>
      <c r="N233" s="401"/>
      <c r="O233" s="402"/>
      <c r="P233" s="53">
        <f t="shared" si="3"/>
        <v>0</v>
      </c>
    </row>
    <row r="234" spans="1:16" ht="25.5" customHeight="1">
      <c r="A234" s="54">
        <v>464</v>
      </c>
      <c r="B234" s="55" t="s">
        <v>629</v>
      </c>
      <c r="C234" s="395"/>
      <c r="D234" s="401"/>
      <c r="E234" s="402"/>
      <c r="F234" s="401"/>
      <c r="G234" s="402"/>
      <c r="H234" s="401"/>
      <c r="I234" s="402"/>
      <c r="J234" s="401"/>
      <c r="K234" s="402"/>
      <c r="L234" s="401"/>
      <c r="M234" s="402"/>
      <c r="N234" s="401"/>
      <c r="O234" s="402"/>
      <c r="P234" s="53">
        <f t="shared" si="3"/>
        <v>0</v>
      </c>
    </row>
    <row r="235" spans="1:16" ht="25.5" customHeight="1">
      <c r="A235" s="54">
        <v>465</v>
      </c>
      <c r="B235" s="55" t="s">
        <v>630</v>
      </c>
      <c r="C235" s="395"/>
      <c r="D235" s="401"/>
      <c r="E235" s="402"/>
      <c r="F235" s="401"/>
      <c r="G235" s="402"/>
      <c r="H235" s="401"/>
      <c r="I235" s="402"/>
      <c r="J235" s="401"/>
      <c r="K235" s="402"/>
      <c r="L235" s="401"/>
      <c r="M235" s="402"/>
      <c r="N235" s="401"/>
      <c r="O235" s="402"/>
      <c r="P235" s="53">
        <f t="shared" si="3"/>
        <v>0</v>
      </c>
    </row>
    <row r="236" spans="1:16" ht="25.5" customHeight="1">
      <c r="A236" s="54">
        <v>466</v>
      </c>
      <c r="B236" s="55" t="s">
        <v>176</v>
      </c>
      <c r="C236" s="395"/>
      <c r="D236" s="401"/>
      <c r="E236" s="402"/>
      <c r="F236" s="401"/>
      <c r="G236" s="402"/>
      <c r="H236" s="401"/>
      <c r="I236" s="402"/>
      <c r="J236" s="401"/>
      <c r="K236" s="402"/>
      <c r="L236" s="401"/>
      <c r="M236" s="402"/>
      <c r="N236" s="401"/>
      <c r="O236" s="402"/>
      <c r="P236" s="53">
        <f t="shared" si="3"/>
        <v>0</v>
      </c>
    </row>
    <row r="237" spans="1:16" ht="25.5" customHeight="1">
      <c r="A237" s="59">
        <v>4900</v>
      </c>
      <c r="B237" s="51" t="s">
        <v>177</v>
      </c>
      <c r="C237" s="394"/>
      <c r="D237" s="52"/>
      <c r="E237" s="63">
        <f>SUM(E238:E240)</f>
        <v>0</v>
      </c>
      <c r="F237" s="52"/>
      <c r="G237" s="63">
        <f>SUM(G238:G240)</f>
        <v>0</v>
      </c>
      <c r="H237" s="52"/>
      <c r="I237" s="63">
        <f>SUM(I238:I240)</f>
        <v>0</v>
      </c>
      <c r="J237" s="52"/>
      <c r="K237" s="63">
        <f>SUM(K238:K240)</f>
        <v>0</v>
      </c>
      <c r="L237" s="52"/>
      <c r="M237" s="63">
        <f>SUM(M238:M240)</f>
        <v>0</v>
      </c>
      <c r="N237" s="52"/>
      <c r="O237" s="63">
        <f>SUM(O238:O240)</f>
        <v>0</v>
      </c>
      <c r="P237" s="53">
        <f t="shared" si="3"/>
        <v>0</v>
      </c>
    </row>
    <row r="238" spans="1:16" ht="25.5" customHeight="1">
      <c r="A238" s="54">
        <v>491</v>
      </c>
      <c r="B238" s="55" t="s">
        <v>178</v>
      </c>
      <c r="C238" s="395"/>
      <c r="D238" s="401"/>
      <c r="E238" s="402"/>
      <c r="F238" s="401"/>
      <c r="G238" s="402"/>
      <c r="H238" s="401"/>
      <c r="I238" s="402"/>
      <c r="J238" s="401"/>
      <c r="K238" s="402"/>
      <c r="L238" s="401"/>
      <c r="M238" s="402"/>
      <c r="N238" s="401"/>
      <c r="O238" s="402"/>
      <c r="P238" s="53">
        <f t="shared" si="3"/>
        <v>0</v>
      </c>
    </row>
    <row r="239" spans="1:16" ht="25.5" customHeight="1">
      <c r="A239" s="54">
        <v>492</v>
      </c>
      <c r="B239" s="55" t="s">
        <v>179</v>
      </c>
      <c r="C239" s="395"/>
      <c r="D239" s="401"/>
      <c r="E239" s="402"/>
      <c r="F239" s="401"/>
      <c r="G239" s="402"/>
      <c r="H239" s="401"/>
      <c r="I239" s="402"/>
      <c r="J239" s="401"/>
      <c r="K239" s="402"/>
      <c r="L239" s="401"/>
      <c r="M239" s="402"/>
      <c r="N239" s="401"/>
      <c r="O239" s="402"/>
      <c r="P239" s="53">
        <f t="shared" si="3"/>
        <v>0</v>
      </c>
    </row>
    <row r="240" spans="1:16" ht="25.5" customHeight="1">
      <c r="A240" s="54">
        <v>493</v>
      </c>
      <c r="B240" s="55" t="s">
        <v>189</v>
      </c>
      <c r="C240" s="395"/>
      <c r="D240" s="401"/>
      <c r="E240" s="402"/>
      <c r="F240" s="401"/>
      <c r="G240" s="402"/>
      <c r="H240" s="401"/>
      <c r="I240" s="402"/>
      <c r="J240" s="401"/>
      <c r="K240" s="402"/>
      <c r="L240" s="401"/>
      <c r="M240" s="402"/>
      <c r="N240" s="401"/>
      <c r="O240" s="402"/>
      <c r="P240" s="53">
        <f t="shared" si="3"/>
        <v>0</v>
      </c>
    </row>
    <row r="241" spans="1:16" ht="25.5" customHeight="1">
      <c r="A241" s="56">
        <v>5000</v>
      </c>
      <c r="B241" s="57" t="s">
        <v>190</v>
      </c>
      <c r="C241" s="396"/>
      <c r="D241" s="58"/>
      <c r="E241" s="80">
        <f>E242+E249+E254+E257+E264+E266+E275+E285+E290</f>
        <v>159913</v>
      </c>
      <c r="F241" s="58"/>
      <c r="G241" s="80">
        <f>G242+G249+G254+G257+G264+G266+G275+G285+G290</f>
        <v>0</v>
      </c>
      <c r="H241" s="58"/>
      <c r="I241" s="80">
        <f>I242+I249+I254+I257+I264+I266+I275+I285+I290</f>
        <v>0</v>
      </c>
      <c r="J241" s="58"/>
      <c r="K241" s="80">
        <f>K242+K249+K254+K257+K264+K266+K275+K285+K290</f>
        <v>0</v>
      </c>
      <c r="L241" s="58"/>
      <c r="M241" s="80">
        <f>M242+M249+M254+M257+M264+M266+M275+M285+M290</f>
        <v>0</v>
      </c>
      <c r="N241" s="58"/>
      <c r="O241" s="80">
        <f>O242+O249+O254+O257+O264+O266+O275+O285+O290</f>
        <v>0</v>
      </c>
      <c r="P241" s="53">
        <f t="shared" si="3"/>
        <v>159913</v>
      </c>
    </row>
    <row r="242" spans="1:16" ht="25.5" customHeight="1">
      <c r="A242" s="59">
        <v>5100</v>
      </c>
      <c r="B242" s="51" t="s">
        <v>1412</v>
      </c>
      <c r="C242" s="394"/>
      <c r="D242" s="52"/>
      <c r="E242" s="63">
        <f>SUM(E243:E248)</f>
        <v>56099</v>
      </c>
      <c r="F242" s="52"/>
      <c r="G242" s="63">
        <f>SUM(G243:G248)</f>
        <v>0</v>
      </c>
      <c r="H242" s="52"/>
      <c r="I242" s="63">
        <f>SUM(I243:I248)</f>
        <v>0</v>
      </c>
      <c r="J242" s="52"/>
      <c r="K242" s="63">
        <f>SUM(K243:K248)</f>
        <v>0</v>
      </c>
      <c r="L242" s="52"/>
      <c r="M242" s="63">
        <f>SUM(M243:M248)</f>
        <v>0</v>
      </c>
      <c r="N242" s="52"/>
      <c r="O242" s="63">
        <f>SUM(O243:O248)</f>
        <v>0</v>
      </c>
      <c r="P242" s="53">
        <f t="shared" si="3"/>
        <v>56099</v>
      </c>
    </row>
    <row r="243" spans="1:16" ht="25.5" customHeight="1">
      <c r="A243" s="54">
        <v>511</v>
      </c>
      <c r="B243" s="55" t="s">
        <v>180</v>
      </c>
      <c r="C243" s="395">
        <v>2</v>
      </c>
      <c r="D243" s="85">
        <v>101</v>
      </c>
      <c r="E243" s="86">
        <v>18672</v>
      </c>
      <c r="F243" s="85"/>
      <c r="G243" s="86"/>
      <c r="H243" s="401"/>
      <c r="I243" s="402"/>
      <c r="J243" s="401"/>
      <c r="K243" s="402"/>
      <c r="L243" s="85"/>
      <c r="M243" s="86"/>
      <c r="N243" s="85"/>
      <c r="O243" s="86"/>
      <c r="P243" s="53">
        <f t="shared" si="3"/>
        <v>18672</v>
      </c>
    </row>
    <row r="244" spans="1:16" ht="25.5" customHeight="1">
      <c r="A244" s="54">
        <v>512</v>
      </c>
      <c r="B244" s="55" t="s">
        <v>181</v>
      </c>
      <c r="C244" s="395">
        <v>2</v>
      </c>
      <c r="D244" s="85">
        <v>101</v>
      </c>
      <c r="E244" s="86">
        <v>2990</v>
      </c>
      <c r="F244" s="85"/>
      <c r="G244" s="86"/>
      <c r="H244" s="401"/>
      <c r="I244" s="402"/>
      <c r="J244" s="401"/>
      <c r="K244" s="402"/>
      <c r="L244" s="85"/>
      <c r="M244" s="86"/>
      <c r="N244" s="85"/>
      <c r="O244" s="86"/>
      <c r="P244" s="53">
        <f t="shared" si="3"/>
        <v>2990</v>
      </c>
    </row>
    <row r="245" spans="1:16" ht="25.5" customHeight="1">
      <c r="A245" s="54">
        <v>513</v>
      </c>
      <c r="B245" s="55" t="s">
        <v>345</v>
      </c>
      <c r="C245" s="395">
        <v>2</v>
      </c>
      <c r="D245" s="85"/>
      <c r="E245" s="86"/>
      <c r="F245" s="85"/>
      <c r="G245" s="86"/>
      <c r="H245" s="401"/>
      <c r="I245" s="402"/>
      <c r="J245" s="401"/>
      <c r="K245" s="402"/>
      <c r="L245" s="85"/>
      <c r="M245" s="86"/>
      <c r="N245" s="85"/>
      <c r="O245" s="86"/>
      <c r="P245" s="53">
        <f t="shared" si="3"/>
        <v>0</v>
      </c>
    </row>
    <row r="246" spans="1:16" ht="25.5" customHeight="1">
      <c r="A246" s="54">
        <v>514</v>
      </c>
      <c r="B246" s="55" t="s">
        <v>1233</v>
      </c>
      <c r="C246" s="395">
        <v>2</v>
      </c>
      <c r="D246" s="85"/>
      <c r="E246" s="86"/>
      <c r="F246" s="85"/>
      <c r="G246" s="86"/>
      <c r="H246" s="401"/>
      <c r="I246" s="402"/>
      <c r="J246" s="401"/>
      <c r="K246" s="402"/>
      <c r="L246" s="85"/>
      <c r="M246" s="86"/>
      <c r="N246" s="85"/>
      <c r="O246" s="86"/>
      <c r="P246" s="53">
        <f t="shared" si="3"/>
        <v>0</v>
      </c>
    </row>
    <row r="247" spans="1:16" ht="25.5" customHeight="1">
      <c r="A247" s="54">
        <v>515</v>
      </c>
      <c r="B247" s="55" t="s">
        <v>182</v>
      </c>
      <c r="C247" s="395">
        <v>2</v>
      </c>
      <c r="D247" s="85">
        <v>101</v>
      </c>
      <c r="E247" s="86">
        <v>27251</v>
      </c>
      <c r="F247" s="85"/>
      <c r="G247" s="86"/>
      <c r="H247" s="401"/>
      <c r="I247" s="402"/>
      <c r="J247" s="401"/>
      <c r="K247" s="402"/>
      <c r="L247" s="85"/>
      <c r="M247" s="86"/>
      <c r="N247" s="85"/>
      <c r="O247" s="86"/>
      <c r="P247" s="53">
        <f t="shared" si="3"/>
        <v>27251</v>
      </c>
    </row>
    <row r="248" spans="1:16" ht="25.5" customHeight="1">
      <c r="A248" s="54">
        <v>519</v>
      </c>
      <c r="B248" s="55" t="s">
        <v>183</v>
      </c>
      <c r="C248" s="395">
        <v>2</v>
      </c>
      <c r="D248" s="85">
        <v>101</v>
      </c>
      <c r="E248" s="86">
        <v>7186</v>
      </c>
      <c r="F248" s="85"/>
      <c r="G248" s="86"/>
      <c r="H248" s="401"/>
      <c r="I248" s="402"/>
      <c r="J248" s="401"/>
      <c r="K248" s="402"/>
      <c r="L248" s="85"/>
      <c r="M248" s="86"/>
      <c r="N248" s="85"/>
      <c r="O248" s="86"/>
      <c r="P248" s="53">
        <f t="shared" si="3"/>
        <v>7186</v>
      </c>
    </row>
    <row r="249" spans="1:16" ht="25.5" customHeight="1">
      <c r="A249" s="59">
        <v>5200</v>
      </c>
      <c r="B249" s="51" t="s">
        <v>184</v>
      </c>
      <c r="C249" s="394"/>
      <c r="D249" s="52"/>
      <c r="E249" s="63">
        <f>SUM(E250:E253)</f>
        <v>7080</v>
      </c>
      <c r="F249" s="52"/>
      <c r="G249" s="63">
        <f>SUM(G250:G253)</f>
        <v>0</v>
      </c>
      <c r="H249" s="52"/>
      <c r="I249" s="63">
        <f>SUM(I250:I253)</f>
        <v>0</v>
      </c>
      <c r="J249" s="52"/>
      <c r="K249" s="63">
        <f>SUM(K250:K253)</f>
        <v>0</v>
      </c>
      <c r="L249" s="52"/>
      <c r="M249" s="63">
        <f>SUM(M250:M253)</f>
        <v>0</v>
      </c>
      <c r="N249" s="52"/>
      <c r="O249" s="63">
        <f>SUM(O250:O253)</f>
        <v>0</v>
      </c>
      <c r="P249" s="53">
        <f t="shared" si="3"/>
        <v>7080</v>
      </c>
    </row>
    <row r="250" spans="1:16" ht="25.5" customHeight="1">
      <c r="A250" s="54">
        <v>521</v>
      </c>
      <c r="B250" s="55" t="s">
        <v>346</v>
      </c>
      <c r="C250" s="395">
        <v>2</v>
      </c>
      <c r="D250" s="85">
        <v>101</v>
      </c>
      <c r="E250" s="86"/>
      <c r="F250" s="85"/>
      <c r="G250" s="86"/>
      <c r="H250" s="401"/>
      <c r="I250" s="402"/>
      <c r="J250" s="401"/>
      <c r="K250" s="402"/>
      <c r="L250" s="85"/>
      <c r="M250" s="86"/>
      <c r="N250" s="85"/>
      <c r="O250" s="86"/>
      <c r="P250" s="53">
        <f t="shared" si="3"/>
        <v>0</v>
      </c>
    </row>
    <row r="251" spans="1:16" ht="25.5" customHeight="1">
      <c r="A251" s="54">
        <v>522</v>
      </c>
      <c r="B251" s="55" t="s">
        <v>185</v>
      </c>
      <c r="C251" s="395">
        <v>2</v>
      </c>
      <c r="D251" s="85"/>
      <c r="E251" s="86"/>
      <c r="F251" s="85"/>
      <c r="G251" s="86"/>
      <c r="H251" s="401"/>
      <c r="I251" s="402"/>
      <c r="J251" s="401"/>
      <c r="K251" s="402"/>
      <c r="L251" s="85"/>
      <c r="M251" s="86"/>
      <c r="N251" s="85"/>
      <c r="O251" s="86"/>
      <c r="P251" s="53">
        <f t="shared" si="3"/>
        <v>0</v>
      </c>
    </row>
    <row r="252" spans="1:16" ht="25.5" customHeight="1">
      <c r="A252" s="54">
        <v>523</v>
      </c>
      <c r="B252" s="55" t="s">
        <v>1235</v>
      </c>
      <c r="C252" s="395">
        <v>2</v>
      </c>
      <c r="D252" s="85">
        <v>101</v>
      </c>
      <c r="E252" s="86">
        <v>3600</v>
      </c>
      <c r="F252" s="85"/>
      <c r="G252" s="86"/>
      <c r="H252" s="401"/>
      <c r="I252" s="402"/>
      <c r="J252" s="401"/>
      <c r="K252" s="402"/>
      <c r="L252" s="85"/>
      <c r="M252" s="86"/>
      <c r="N252" s="85"/>
      <c r="O252" s="86"/>
      <c r="P252" s="53">
        <f t="shared" si="3"/>
        <v>3600</v>
      </c>
    </row>
    <row r="253" spans="1:16" ht="25.5" customHeight="1">
      <c r="A253" s="54">
        <v>529</v>
      </c>
      <c r="B253" s="55" t="s">
        <v>186</v>
      </c>
      <c r="C253" s="395">
        <v>2</v>
      </c>
      <c r="D253" s="85">
        <v>101</v>
      </c>
      <c r="E253" s="86">
        <v>3480</v>
      </c>
      <c r="F253" s="85"/>
      <c r="G253" s="86"/>
      <c r="H253" s="401"/>
      <c r="I253" s="402"/>
      <c r="J253" s="401"/>
      <c r="K253" s="402"/>
      <c r="L253" s="85"/>
      <c r="M253" s="86"/>
      <c r="N253" s="85"/>
      <c r="O253" s="86"/>
      <c r="P253" s="53">
        <f t="shared" si="3"/>
        <v>3480</v>
      </c>
    </row>
    <row r="254" spans="1:16" ht="25.5" customHeight="1">
      <c r="A254" s="59">
        <v>5300</v>
      </c>
      <c r="B254" s="51" t="s">
        <v>324</v>
      </c>
      <c r="C254" s="394"/>
      <c r="D254" s="52"/>
      <c r="E254" s="63">
        <f>SUM(E255:E256)</f>
        <v>0</v>
      </c>
      <c r="F254" s="52"/>
      <c r="G254" s="63">
        <f>SUM(G255:G256)</f>
        <v>0</v>
      </c>
      <c r="H254" s="52"/>
      <c r="I254" s="63">
        <f>SUM(I255:I256)</f>
        <v>0</v>
      </c>
      <c r="J254" s="52"/>
      <c r="K254" s="63">
        <f>SUM(K255:K256)</f>
        <v>0</v>
      </c>
      <c r="L254" s="52"/>
      <c r="M254" s="63">
        <f>SUM(M255:M256)</f>
        <v>0</v>
      </c>
      <c r="N254" s="52"/>
      <c r="O254" s="63">
        <f>SUM(O255:O256)</f>
        <v>0</v>
      </c>
      <c r="P254" s="53">
        <f t="shared" si="3"/>
        <v>0</v>
      </c>
    </row>
    <row r="255" spans="1:16" ht="25.5" customHeight="1">
      <c r="A255" s="54">
        <v>531</v>
      </c>
      <c r="B255" s="55" t="s">
        <v>187</v>
      </c>
      <c r="C255" s="395">
        <v>2</v>
      </c>
      <c r="D255" s="85"/>
      <c r="E255" s="86"/>
      <c r="F255" s="85"/>
      <c r="G255" s="86"/>
      <c r="H255" s="401"/>
      <c r="I255" s="402"/>
      <c r="J255" s="401"/>
      <c r="K255" s="402"/>
      <c r="L255" s="85"/>
      <c r="M255" s="86"/>
      <c r="N255" s="85"/>
      <c r="O255" s="86"/>
      <c r="P255" s="53">
        <f t="shared" si="3"/>
        <v>0</v>
      </c>
    </row>
    <row r="256" spans="1:16" ht="25.5" customHeight="1">
      <c r="A256" s="54">
        <v>532</v>
      </c>
      <c r="B256" s="55" t="s">
        <v>188</v>
      </c>
      <c r="C256" s="395">
        <v>2</v>
      </c>
      <c r="D256" s="85"/>
      <c r="E256" s="86"/>
      <c r="F256" s="85"/>
      <c r="G256" s="86"/>
      <c r="H256" s="401"/>
      <c r="I256" s="402"/>
      <c r="J256" s="401"/>
      <c r="K256" s="402"/>
      <c r="L256" s="85"/>
      <c r="M256" s="86"/>
      <c r="N256" s="85"/>
      <c r="O256" s="86"/>
      <c r="P256" s="53">
        <f t="shared" si="3"/>
        <v>0</v>
      </c>
    </row>
    <row r="257" spans="1:16" ht="25.5" customHeight="1">
      <c r="A257" s="59">
        <v>5400</v>
      </c>
      <c r="B257" s="51" t="s">
        <v>1397</v>
      </c>
      <c r="C257" s="394"/>
      <c r="D257" s="52"/>
      <c r="E257" s="63">
        <f>SUM(E258:E263)</f>
        <v>6900</v>
      </c>
      <c r="F257" s="52"/>
      <c r="G257" s="63">
        <f>SUM(G258:G263)</f>
        <v>0</v>
      </c>
      <c r="H257" s="52"/>
      <c r="I257" s="63">
        <f>SUM(I258:I263)</f>
        <v>0</v>
      </c>
      <c r="J257" s="52"/>
      <c r="K257" s="63">
        <f>SUM(K258:K263)</f>
        <v>0</v>
      </c>
      <c r="L257" s="52"/>
      <c r="M257" s="63">
        <f>SUM(M258:M263)</f>
        <v>0</v>
      </c>
      <c r="N257" s="52"/>
      <c r="O257" s="63">
        <f>SUM(O258:O263)</f>
        <v>0</v>
      </c>
      <c r="P257" s="53">
        <f t="shared" si="3"/>
        <v>6900</v>
      </c>
    </row>
    <row r="258" spans="1:16" ht="25.5" customHeight="1">
      <c r="A258" s="54">
        <v>541</v>
      </c>
      <c r="B258" s="55" t="s">
        <v>191</v>
      </c>
      <c r="C258" s="395">
        <v>2</v>
      </c>
      <c r="D258" s="85">
        <v>101</v>
      </c>
      <c r="E258" s="86">
        <v>6900</v>
      </c>
      <c r="F258" s="85"/>
      <c r="G258" s="86"/>
      <c r="H258" s="401"/>
      <c r="I258" s="402"/>
      <c r="J258" s="401"/>
      <c r="K258" s="402"/>
      <c r="L258" s="85"/>
      <c r="M258" s="86"/>
      <c r="N258" s="85"/>
      <c r="O258" s="86"/>
      <c r="P258" s="53">
        <f t="shared" si="3"/>
        <v>6900</v>
      </c>
    </row>
    <row r="259" spans="1:16" ht="25.5" customHeight="1">
      <c r="A259" s="54">
        <v>542</v>
      </c>
      <c r="B259" s="55" t="s">
        <v>308</v>
      </c>
      <c r="C259" s="395">
        <v>2</v>
      </c>
      <c r="D259" s="85"/>
      <c r="E259" s="86"/>
      <c r="F259" s="85"/>
      <c r="G259" s="86"/>
      <c r="H259" s="401"/>
      <c r="I259" s="402"/>
      <c r="J259" s="401"/>
      <c r="K259" s="402"/>
      <c r="L259" s="85"/>
      <c r="M259" s="86"/>
      <c r="N259" s="85"/>
      <c r="O259" s="86"/>
      <c r="P259" s="53">
        <f t="shared" si="3"/>
        <v>0</v>
      </c>
    </row>
    <row r="260" spans="1:16" ht="25.5" customHeight="1">
      <c r="A260" s="54">
        <v>543</v>
      </c>
      <c r="B260" s="55" t="s">
        <v>192</v>
      </c>
      <c r="C260" s="395">
        <v>2</v>
      </c>
      <c r="D260" s="85"/>
      <c r="E260" s="86"/>
      <c r="F260" s="85"/>
      <c r="G260" s="86"/>
      <c r="H260" s="401"/>
      <c r="I260" s="402"/>
      <c r="J260" s="401"/>
      <c r="K260" s="402"/>
      <c r="L260" s="85"/>
      <c r="M260" s="86"/>
      <c r="N260" s="85"/>
      <c r="O260" s="86"/>
      <c r="P260" s="53">
        <f t="shared" si="3"/>
        <v>0</v>
      </c>
    </row>
    <row r="261" spans="1:16" ht="25.5" customHeight="1">
      <c r="A261" s="54">
        <v>544</v>
      </c>
      <c r="B261" s="55" t="s">
        <v>193</v>
      </c>
      <c r="C261" s="395">
        <v>2</v>
      </c>
      <c r="D261" s="85"/>
      <c r="E261" s="86"/>
      <c r="F261" s="85"/>
      <c r="G261" s="86"/>
      <c r="H261" s="401"/>
      <c r="I261" s="402"/>
      <c r="J261" s="401"/>
      <c r="K261" s="402"/>
      <c r="L261" s="85"/>
      <c r="M261" s="86"/>
      <c r="N261" s="85"/>
      <c r="O261" s="86"/>
      <c r="P261" s="53">
        <f t="shared" si="3"/>
        <v>0</v>
      </c>
    </row>
    <row r="262" spans="1:16" ht="25.5" customHeight="1">
      <c r="A262" s="54">
        <v>545</v>
      </c>
      <c r="B262" s="55" t="s">
        <v>194</v>
      </c>
      <c r="C262" s="395">
        <v>2</v>
      </c>
      <c r="D262" s="85"/>
      <c r="E262" s="86"/>
      <c r="F262" s="85"/>
      <c r="G262" s="86"/>
      <c r="H262" s="401"/>
      <c r="I262" s="402"/>
      <c r="J262" s="401"/>
      <c r="K262" s="402"/>
      <c r="L262" s="85"/>
      <c r="M262" s="86"/>
      <c r="N262" s="85"/>
      <c r="O262" s="86"/>
      <c r="P262" s="53">
        <f t="shared" si="3"/>
        <v>0</v>
      </c>
    </row>
    <row r="263" spans="1:16" ht="25.5" customHeight="1">
      <c r="A263" s="54">
        <v>549</v>
      </c>
      <c r="B263" s="55" t="s">
        <v>195</v>
      </c>
      <c r="C263" s="395">
        <v>2</v>
      </c>
      <c r="D263" s="85"/>
      <c r="E263" s="86"/>
      <c r="F263" s="85"/>
      <c r="G263" s="86"/>
      <c r="H263" s="401"/>
      <c r="I263" s="402"/>
      <c r="J263" s="401"/>
      <c r="K263" s="402"/>
      <c r="L263" s="85"/>
      <c r="M263" s="86"/>
      <c r="N263" s="85"/>
      <c r="O263" s="86"/>
      <c r="P263" s="53">
        <f t="shared" si="3"/>
        <v>0</v>
      </c>
    </row>
    <row r="264" spans="1:16" ht="25.5" customHeight="1">
      <c r="A264" s="59">
        <v>5500</v>
      </c>
      <c r="B264" s="51" t="s">
        <v>196</v>
      </c>
      <c r="C264" s="394"/>
      <c r="D264" s="52"/>
      <c r="E264" s="63">
        <f>SUM(E265)</f>
        <v>0</v>
      </c>
      <c r="F264" s="52"/>
      <c r="G264" s="63">
        <f>SUM(G265)</f>
        <v>0</v>
      </c>
      <c r="H264" s="52"/>
      <c r="I264" s="63">
        <f>SUM(I265)</f>
        <v>0</v>
      </c>
      <c r="J264" s="52"/>
      <c r="K264" s="63">
        <f>SUM(K265)</f>
        <v>0</v>
      </c>
      <c r="L264" s="52"/>
      <c r="M264" s="63">
        <f>SUM(M265)</f>
        <v>0</v>
      </c>
      <c r="N264" s="52"/>
      <c r="O264" s="63">
        <f>SUM(O265)</f>
        <v>0</v>
      </c>
      <c r="P264" s="53">
        <f t="shared" si="3"/>
        <v>0</v>
      </c>
    </row>
    <row r="265" spans="1:16" ht="25.5" customHeight="1">
      <c r="A265" s="54">
        <v>551</v>
      </c>
      <c r="B265" s="55" t="s">
        <v>197</v>
      </c>
      <c r="C265" s="395">
        <v>2</v>
      </c>
      <c r="D265" s="85"/>
      <c r="E265" s="86"/>
      <c r="F265" s="85"/>
      <c r="G265" s="86"/>
      <c r="H265" s="401"/>
      <c r="I265" s="402"/>
      <c r="J265" s="401"/>
      <c r="K265" s="402"/>
      <c r="L265" s="85"/>
      <c r="M265" s="86"/>
      <c r="N265" s="85"/>
      <c r="O265" s="86"/>
      <c r="P265" s="53">
        <f t="shared" si="3"/>
        <v>0</v>
      </c>
    </row>
    <row r="266" spans="1:16" ht="25.5" customHeight="1">
      <c r="A266" s="59">
        <v>5600</v>
      </c>
      <c r="B266" s="51" t="s">
        <v>309</v>
      </c>
      <c r="C266" s="394"/>
      <c r="D266" s="52"/>
      <c r="E266" s="63">
        <f>SUM(E267:E274)</f>
        <v>71144</v>
      </c>
      <c r="F266" s="52"/>
      <c r="G266" s="63">
        <f>SUM(G267:G274)</f>
        <v>0</v>
      </c>
      <c r="H266" s="52"/>
      <c r="I266" s="63">
        <f>SUM(I267:I274)</f>
        <v>0</v>
      </c>
      <c r="J266" s="52"/>
      <c r="K266" s="63">
        <f>SUM(K267:K274)</f>
        <v>0</v>
      </c>
      <c r="L266" s="52"/>
      <c r="M266" s="63">
        <f>SUM(M267:M274)</f>
        <v>0</v>
      </c>
      <c r="N266" s="52"/>
      <c r="O266" s="63">
        <f>SUM(O267:O274)</f>
        <v>0</v>
      </c>
      <c r="P266" s="53">
        <f t="shared" ref="P266:P329" si="4">E266+G266+I266+K266+M266+O266</f>
        <v>71144</v>
      </c>
    </row>
    <row r="267" spans="1:16" ht="25.5" customHeight="1">
      <c r="A267" s="54">
        <v>561</v>
      </c>
      <c r="B267" s="55" t="s">
        <v>198</v>
      </c>
      <c r="C267" s="395">
        <v>2</v>
      </c>
      <c r="D267" s="85"/>
      <c r="E267" s="86"/>
      <c r="F267" s="85"/>
      <c r="G267" s="86"/>
      <c r="H267" s="401"/>
      <c r="I267" s="402"/>
      <c r="J267" s="401"/>
      <c r="K267" s="402"/>
      <c r="L267" s="85"/>
      <c r="M267" s="86"/>
      <c r="N267" s="85"/>
      <c r="O267" s="86"/>
      <c r="P267" s="53">
        <f t="shared" si="4"/>
        <v>0</v>
      </c>
    </row>
    <row r="268" spans="1:16" ht="25.5" customHeight="1">
      <c r="A268" s="54">
        <v>562</v>
      </c>
      <c r="B268" s="55" t="s">
        <v>199</v>
      </c>
      <c r="C268" s="395">
        <v>2</v>
      </c>
      <c r="D268" s="85"/>
      <c r="E268" s="86"/>
      <c r="F268" s="85"/>
      <c r="G268" s="86"/>
      <c r="H268" s="401"/>
      <c r="I268" s="402"/>
      <c r="J268" s="401"/>
      <c r="K268" s="402"/>
      <c r="L268" s="85"/>
      <c r="M268" s="86"/>
      <c r="N268" s="85"/>
      <c r="O268" s="86"/>
      <c r="P268" s="53">
        <f t="shared" si="4"/>
        <v>0</v>
      </c>
    </row>
    <row r="269" spans="1:16" ht="25.5" customHeight="1">
      <c r="A269" s="54">
        <v>563</v>
      </c>
      <c r="B269" s="55" t="s">
        <v>200</v>
      </c>
      <c r="C269" s="395">
        <v>2</v>
      </c>
      <c r="D269" s="85">
        <v>101</v>
      </c>
      <c r="E269" s="86">
        <v>10774</v>
      </c>
      <c r="F269" s="85"/>
      <c r="G269" s="86"/>
      <c r="H269" s="401"/>
      <c r="I269" s="402"/>
      <c r="J269" s="401"/>
      <c r="K269" s="402"/>
      <c r="L269" s="85"/>
      <c r="M269" s="86"/>
      <c r="N269" s="85"/>
      <c r="O269" s="86"/>
      <c r="P269" s="53">
        <f t="shared" si="4"/>
        <v>10774</v>
      </c>
    </row>
    <row r="270" spans="1:16" ht="25.5" customHeight="1">
      <c r="A270" s="54">
        <v>564</v>
      </c>
      <c r="B270" s="55" t="s">
        <v>201</v>
      </c>
      <c r="C270" s="395">
        <v>2</v>
      </c>
      <c r="D270" s="85"/>
      <c r="E270" s="86"/>
      <c r="F270" s="85"/>
      <c r="G270" s="86"/>
      <c r="H270" s="401"/>
      <c r="I270" s="402"/>
      <c r="J270" s="401"/>
      <c r="K270" s="402"/>
      <c r="L270" s="85"/>
      <c r="M270" s="86"/>
      <c r="N270" s="85"/>
      <c r="O270" s="86"/>
      <c r="P270" s="53">
        <f t="shared" si="4"/>
        <v>0</v>
      </c>
    </row>
    <row r="271" spans="1:16" ht="25.5" customHeight="1">
      <c r="A271" s="54">
        <v>565</v>
      </c>
      <c r="B271" s="55" t="s">
        <v>202</v>
      </c>
      <c r="C271" s="395">
        <v>2</v>
      </c>
      <c r="D271" s="85">
        <v>101</v>
      </c>
      <c r="E271" s="86">
        <v>27980</v>
      </c>
      <c r="F271" s="85"/>
      <c r="G271" s="86"/>
      <c r="H271" s="401"/>
      <c r="I271" s="402"/>
      <c r="J271" s="401"/>
      <c r="K271" s="402"/>
      <c r="L271" s="85"/>
      <c r="M271" s="86"/>
      <c r="N271" s="85"/>
      <c r="O271" s="86"/>
      <c r="P271" s="53">
        <f t="shared" si="4"/>
        <v>27980</v>
      </c>
    </row>
    <row r="272" spans="1:16" ht="25.5" customHeight="1">
      <c r="A272" s="54">
        <v>566</v>
      </c>
      <c r="B272" s="55" t="s">
        <v>325</v>
      </c>
      <c r="C272" s="395">
        <v>2</v>
      </c>
      <c r="D272" s="85">
        <v>101</v>
      </c>
      <c r="E272" s="86">
        <v>1540</v>
      </c>
      <c r="F272" s="85"/>
      <c r="G272" s="86"/>
      <c r="H272" s="401"/>
      <c r="I272" s="402"/>
      <c r="J272" s="401"/>
      <c r="K272" s="402"/>
      <c r="L272" s="85"/>
      <c r="M272" s="86"/>
      <c r="N272" s="85"/>
      <c r="O272" s="86"/>
      <c r="P272" s="53">
        <f t="shared" si="4"/>
        <v>1540</v>
      </c>
    </row>
    <row r="273" spans="1:16" ht="25.5" customHeight="1">
      <c r="A273" s="54">
        <v>567</v>
      </c>
      <c r="B273" s="55" t="s">
        <v>203</v>
      </c>
      <c r="C273" s="395">
        <v>2</v>
      </c>
      <c r="D273" s="85">
        <v>101</v>
      </c>
      <c r="E273" s="86">
        <v>30850</v>
      </c>
      <c r="F273" s="85"/>
      <c r="G273" s="86"/>
      <c r="H273" s="401"/>
      <c r="I273" s="402"/>
      <c r="J273" s="401"/>
      <c r="K273" s="402"/>
      <c r="L273" s="85"/>
      <c r="M273" s="86"/>
      <c r="N273" s="85"/>
      <c r="O273" s="86"/>
      <c r="P273" s="53">
        <f t="shared" si="4"/>
        <v>30850</v>
      </c>
    </row>
    <row r="274" spans="1:16" ht="25.5" customHeight="1">
      <c r="A274" s="54">
        <v>569</v>
      </c>
      <c r="B274" s="55" t="s">
        <v>204</v>
      </c>
      <c r="C274" s="395">
        <v>2</v>
      </c>
      <c r="D274" s="85"/>
      <c r="E274" s="86"/>
      <c r="F274" s="85"/>
      <c r="G274" s="86"/>
      <c r="H274" s="401"/>
      <c r="I274" s="402"/>
      <c r="J274" s="401"/>
      <c r="K274" s="402"/>
      <c r="L274" s="85"/>
      <c r="M274" s="86"/>
      <c r="N274" s="85"/>
      <c r="O274" s="86"/>
      <c r="P274" s="53">
        <f t="shared" si="4"/>
        <v>0</v>
      </c>
    </row>
    <row r="275" spans="1:16" ht="25.5" customHeight="1">
      <c r="A275" s="59">
        <v>5700</v>
      </c>
      <c r="B275" s="51" t="s">
        <v>326</v>
      </c>
      <c r="C275" s="394"/>
      <c r="D275" s="52"/>
      <c r="E275" s="63">
        <f>SUM(E276:E284)</f>
        <v>3690</v>
      </c>
      <c r="F275" s="52"/>
      <c r="G275" s="63">
        <f>SUM(G276:G284)</f>
        <v>0</v>
      </c>
      <c r="H275" s="52"/>
      <c r="I275" s="63">
        <f>SUM(I276:I284)</f>
        <v>0</v>
      </c>
      <c r="J275" s="52"/>
      <c r="K275" s="63">
        <f>SUM(K276:K284)</f>
        <v>0</v>
      </c>
      <c r="L275" s="52"/>
      <c r="M275" s="63">
        <f>SUM(M276:M284)</f>
        <v>0</v>
      </c>
      <c r="N275" s="52"/>
      <c r="O275" s="63">
        <f>SUM(O276:O284)</f>
        <v>0</v>
      </c>
      <c r="P275" s="53">
        <f t="shared" si="4"/>
        <v>3690</v>
      </c>
    </row>
    <row r="276" spans="1:16" ht="25.5" customHeight="1">
      <c r="A276" s="54">
        <v>571</v>
      </c>
      <c r="B276" s="55" t="s">
        <v>205</v>
      </c>
      <c r="C276" s="395">
        <v>2</v>
      </c>
      <c r="D276" s="85"/>
      <c r="E276" s="86"/>
      <c r="F276" s="401"/>
      <c r="G276" s="402"/>
      <c r="H276" s="401"/>
      <c r="I276" s="402"/>
      <c r="J276" s="401"/>
      <c r="K276" s="402"/>
      <c r="L276" s="85"/>
      <c r="M276" s="86"/>
      <c r="N276" s="85"/>
      <c r="O276" s="86"/>
      <c r="P276" s="53">
        <f t="shared" si="4"/>
        <v>0</v>
      </c>
    </row>
    <row r="277" spans="1:16" ht="25.5" customHeight="1">
      <c r="A277" s="54">
        <v>572</v>
      </c>
      <c r="B277" s="55" t="s">
        <v>206</v>
      </c>
      <c r="C277" s="395">
        <v>2</v>
      </c>
      <c r="D277" s="85"/>
      <c r="E277" s="86"/>
      <c r="F277" s="401"/>
      <c r="G277" s="402"/>
      <c r="H277" s="401"/>
      <c r="I277" s="402"/>
      <c r="J277" s="401"/>
      <c r="K277" s="402"/>
      <c r="L277" s="85"/>
      <c r="M277" s="86"/>
      <c r="N277" s="85"/>
      <c r="O277" s="86"/>
      <c r="P277" s="53">
        <f t="shared" si="4"/>
        <v>0</v>
      </c>
    </row>
    <row r="278" spans="1:16" ht="25.5" customHeight="1">
      <c r="A278" s="54">
        <v>573</v>
      </c>
      <c r="B278" s="55" t="s">
        <v>207</v>
      </c>
      <c r="C278" s="395">
        <v>2</v>
      </c>
      <c r="D278" s="85"/>
      <c r="E278" s="86"/>
      <c r="F278" s="401"/>
      <c r="G278" s="402"/>
      <c r="H278" s="401"/>
      <c r="I278" s="402"/>
      <c r="J278" s="401"/>
      <c r="K278" s="402"/>
      <c r="L278" s="85"/>
      <c r="M278" s="86"/>
      <c r="N278" s="85"/>
      <c r="O278" s="86"/>
      <c r="P278" s="53">
        <f t="shared" si="4"/>
        <v>0</v>
      </c>
    </row>
    <row r="279" spans="1:16" ht="25.5" customHeight="1">
      <c r="A279" s="54">
        <v>574</v>
      </c>
      <c r="B279" s="55" t="s">
        <v>310</v>
      </c>
      <c r="C279" s="395">
        <v>2</v>
      </c>
      <c r="D279" s="85"/>
      <c r="E279" s="86"/>
      <c r="F279" s="401"/>
      <c r="G279" s="402"/>
      <c r="H279" s="401"/>
      <c r="I279" s="402"/>
      <c r="J279" s="401"/>
      <c r="K279" s="402"/>
      <c r="L279" s="85"/>
      <c r="M279" s="86"/>
      <c r="N279" s="85"/>
      <c r="O279" s="86"/>
      <c r="P279" s="53">
        <f t="shared" si="4"/>
        <v>0</v>
      </c>
    </row>
    <row r="280" spans="1:16" ht="25.5" customHeight="1">
      <c r="A280" s="54">
        <v>575</v>
      </c>
      <c r="B280" s="55" t="s">
        <v>208</v>
      </c>
      <c r="C280" s="395">
        <v>2</v>
      </c>
      <c r="D280" s="85"/>
      <c r="E280" s="86"/>
      <c r="F280" s="401"/>
      <c r="G280" s="402"/>
      <c r="H280" s="401"/>
      <c r="I280" s="402"/>
      <c r="J280" s="401"/>
      <c r="K280" s="402"/>
      <c r="L280" s="85"/>
      <c r="M280" s="86"/>
      <c r="N280" s="85"/>
      <c r="O280" s="86"/>
      <c r="P280" s="53">
        <f t="shared" si="4"/>
        <v>0</v>
      </c>
    </row>
    <row r="281" spans="1:16" ht="25.5" customHeight="1">
      <c r="A281" s="54">
        <v>576</v>
      </c>
      <c r="B281" s="55" t="s">
        <v>209</v>
      </c>
      <c r="C281" s="395">
        <v>2</v>
      </c>
      <c r="D281" s="85"/>
      <c r="E281" s="86"/>
      <c r="F281" s="401"/>
      <c r="G281" s="402"/>
      <c r="H281" s="401"/>
      <c r="I281" s="402"/>
      <c r="J281" s="401"/>
      <c r="K281" s="402"/>
      <c r="L281" s="85"/>
      <c r="M281" s="86"/>
      <c r="N281" s="85"/>
      <c r="O281" s="86"/>
      <c r="P281" s="53">
        <f t="shared" si="4"/>
        <v>0</v>
      </c>
    </row>
    <row r="282" spans="1:16" ht="25.5" customHeight="1">
      <c r="A282" s="54">
        <v>577</v>
      </c>
      <c r="B282" s="55" t="s">
        <v>327</v>
      </c>
      <c r="C282" s="395">
        <v>2</v>
      </c>
      <c r="D282" s="85"/>
      <c r="E282" s="86"/>
      <c r="F282" s="401"/>
      <c r="G282" s="402"/>
      <c r="H282" s="401"/>
      <c r="I282" s="402"/>
      <c r="J282" s="401"/>
      <c r="K282" s="402"/>
      <c r="L282" s="85"/>
      <c r="M282" s="86"/>
      <c r="N282" s="85"/>
      <c r="O282" s="86"/>
      <c r="P282" s="53">
        <f t="shared" si="4"/>
        <v>0</v>
      </c>
    </row>
    <row r="283" spans="1:16" ht="25.5" customHeight="1">
      <c r="A283" s="54">
        <v>578</v>
      </c>
      <c r="B283" s="55" t="s">
        <v>311</v>
      </c>
      <c r="C283" s="395">
        <v>2</v>
      </c>
      <c r="D283" s="85">
        <v>101</v>
      </c>
      <c r="E283" s="86">
        <v>3690</v>
      </c>
      <c r="F283" s="401"/>
      <c r="G283" s="402"/>
      <c r="H283" s="401"/>
      <c r="I283" s="402"/>
      <c r="J283" s="401"/>
      <c r="K283" s="402"/>
      <c r="L283" s="85"/>
      <c r="M283" s="86"/>
      <c r="N283" s="85"/>
      <c r="O283" s="86"/>
      <c r="P283" s="53">
        <f t="shared" si="4"/>
        <v>3690</v>
      </c>
    </row>
    <row r="284" spans="1:16" ht="25.5" customHeight="1">
      <c r="A284" s="54">
        <v>579</v>
      </c>
      <c r="B284" s="55" t="s">
        <v>210</v>
      </c>
      <c r="C284" s="395">
        <v>2</v>
      </c>
      <c r="D284" s="85"/>
      <c r="E284" s="86"/>
      <c r="F284" s="401"/>
      <c r="G284" s="402"/>
      <c r="H284" s="401"/>
      <c r="I284" s="402"/>
      <c r="J284" s="401"/>
      <c r="K284" s="402"/>
      <c r="L284" s="85"/>
      <c r="M284" s="86"/>
      <c r="N284" s="85"/>
      <c r="O284" s="86"/>
      <c r="P284" s="53">
        <f t="shared" si="4"/>
        <v>0</v>
      </c>
    </row>
    <row r="285" spans="1:16" ht="25.5" customHeight="1">
      <c r="A285" s="59">
        <v>5800</v>
      </c>
      <c r="B285" s="51" t="s">
        <v>211</v>
      </c>
      <c r="C285" s="394"/>
      <c r="D285" s="52"/>
      <c r="E285" s="63">
        <f>SUM(E286:E289)</f>
        <v>0</v>
      </c>
      <c r="F285" s="52"/>
      <c r="G285" s="63">
        <f>SUM(G286:G289)</f>
        <v>0</v>
      </c>
      <c r="H285" s="52"/>
      <c r="I285" s="63">
        <f>SUM(I286:I289)</f>
        <v>0</v>
      </c>
      <c r="J285" s="52"/>
      <c r="K285" s="63">
        <f>SUM(K286:K289)</f>
        <v>0</v>
      </c>
      <c r="L285" s="52"/>
      <c r="M285" s="63">
        <f>SUM(M286:M289)</f>
        <v>0</v>
      </c>
      <c r="N285" s="52"/>
      <c r="O285" s="63">
        <f>SUM(O286:O289)</f>
        <v>0</v>
      </c>
      <c r="P285" s="53">
        <f t="shared" si="4"/>
        <v>0</v>
      </c>
    </row>
    <row r="286" spans="1:16" ht="25.5" customHeight="1">
      <c r="A286" s="54">
        <v>581</v>
      </c>
      <c r="B286" s="55" t="s">
        <v>212</v>
      </c>
      <c r="C286" s="395">
        <v>2</v>
      </c>
      <c r="D286" s="85"/>
      <c r="E286" s="86"/>
      <c r="F286" s="85"/>
      <c r="G286" s="86"/>
      <c r="H286" s="401"/>
      <c r="I286" s="402"/>
      <c r="J286" s="401"/>
      <c r="K286" s="402"/>
      <c r="L286" s="85"/>
      <c r="M286" s="86"/>
      <c r="N286" s="85"/>
      <c r="O286" s="86"/>
      <c r="P286" s="53">
        <f t="shared" si="4"/>
        <v>0</v>
      </c>
    </row>
    <row r="287" spans="1:16" ht="25.5" customHeight="1">
      <c r="A287" s="54">
        <v>582</v>
      </c>
      <c r="B287" s="55" t="s">
        <v>213</v>
      </c>
      <c r="C287" s="395">
        <v>2</v>
      </c>
      <c r="D287" s="85"/>
      <c r="E287" s="86"/>
      <c r="F287" s="85"/>
      <c r="G287" s="86"/>
      <c r="H287" s="401"/>
      <c r="I287" s="402"/>
      <c r="J287" s="401"/>
      <c r="K287" s="402"/>
      <c r="L287" s="85"/>
      <c r="M287" s="86"/>
      <c r="N287" s="85"/>
      <c r="O287" s="86"/>
      <c r="P287" s="53">
        <f t="shared" si="4"/>
        <v>0</v>
      </c>
    </row>
    <row r="288" spans="1:16" ht="25.5" customHeight="1">
      <c r="A288" s="54">
        <v>583</v>
      </c>
      <c r="B288" s="55" t="s">
        <v>214</v>
      </c>
      <c r="C288" s="395">
        <v>2</v>
      </c>
      <c r="D288" s="85"/>
      <c r="E288" s="86"/>
      <c r="F288" s="85"/>
      <c r="G288" s="86"/>
      <c r="H288" s="401"/>
      <c r="I288" s="402"/>
      <c r="J288" s="401"/>
      <c r="K288" s="402"/>
      <c r="L288" s="85"/>
      <c r="M288" s="86"/>
      <c r="N288" s="85"/>
      <c r="O288" s="86"/>
      <c r="P288" s="53">
        <f t="shared" si="4"/>
        <v>0</v>
      </c>
    </row>
    <row r="289" spans="1:16" ht="25.5" customHeight="1">
      <c r="A289" s="54">
        <v>589</v>
      </c>
      <c r="B289" s="55" t="s">
        <v>215</v>
      </c>
      <c r="C289" s="395">
        <v>2</v>
      </c>
      <c r="D289" s="85"/>
      <c r="E289" s="86"/>
      <c r="F289" s="85"/>
      <c r="G289" s="86"/>
      <c r="H289" s="401"/>
      <c r="I289" s="402"/>
      <c r="J289" s="401"/>
      <c r="K289" s="402"/>
      <c r="L289" s="85"/>
      <c r="M289" s="86"/>
      <c r="N289" s="85"/>
      <c r="O289" s="86"/>
      <c r="P289" s="53">
        <f t="shared" si="4"/>
        <v>0</v>
      </c>
    </row>
    <row r="290" spans="1:16" ht="25.5" customHeight="1">
      <c r="A290" s="59">
        <v>5900</v>
      </c>
      <c r="B290" s="51" t="s">
        <v>216</v>
      </c>
      <c r="C290" s="394"/>
      <c r="D290" s="52"/>
      <c r="E290" s="63">
        <f>SUM(E291:E299)</f>
        <v>15000</v>
      </c>
      <c r="F290" s="52"/>
      <c r="G290" s="63">
        <f>SUM(G291:G299)</f>
        <v>0</v>
      </c>
      <c r="H290" s="52"/>
      <c r="I290" s="63">
        <f>SUM(I291:I299)</f>
        <v>0</v>
      </c>
      <c r="J290" s="52"/>
      <c r="K290" s="63">
        <f>SUM(K291:K299)</f>
        <v>0</v>
      </c>
      <c r="L290" s="52"/>
      <c r="M290" s="63">
        <f>SUM(M291:M299)</f>
        <v>0</v>
      </c>
      <c r="N290" s="52"/>
      <c r="O290" s="63">
        <f>SUM(O291:O299)</f>
        <v>0</v>
      </c>
      <c r="P290" s="53">
        <f t="shared" si="4"/>
        <v>15000</v>
      </c>
    </row>
    <row r="291" spans="1:16" ht="25.5" customHeight="1">
      <c r="A291" s="54">
        <v>591</v>
      </c>
      <c r="B291" s="55" t="s">
        <v>328</v>
      </c>
      <c r="C291" s="395">
        <v>2</v>
      </c>
      <c r="D291" s="85">
        <v>101</v>
      </c>
      <c r="E291" s="86">
        <v>15000</v>
      </c>
      <c r="F291" s="85"/>
      <c r="G291" s="86"/>
      <c r="H291" s="401"/>
      <c r="I291" s="402"/>
      <c r="J291" s="401"/>
      <c r="K291" s="402"/>
      <c r="L291" s="85"/>
      <c r="M291" s="86"/>
      <c r="N291" s="85"/>
      <c r="O291" s="86"/>
      <c r="P291" s="53">
        <f t="shared" si="4"/>
        <v>15000</v>
      </c>
    </row>
    <row r="292" spans="1:16" ht="25.5" customHeight="1">
      <c r="A292" s="54">
        <v>592</v>
      </c>
      <c r="B292" s="55" t="s">
        <v>223</v>
      </c>
      <c r="C292" s="395">
        <v>2</v>
      </c>
      <c r="D292" s="85"/>
      <c r="E292" s="86"/>
      <c r="F292" s="85"/>
      <c r="G292" s="86"/>
      <c r="H292" s="401"/>
      <c r="I292" s="402"/>
      <c r="J292" s="401"/>
      <c r="K292" s="402"/>
      <c r="L292" s="85"/>
      <c r="M292" s="86"/>
      <c r="N292" s="85"/>
      <c r="O292" s="86"/>
      <c r="P292" s="53">
        <f t="shared" si="4"/>
        <v>0</v>
      </c>
    </row>
    <row r="293" spans="1:16" ht="25.5" customHeight="1">
      <c r="A293" s="54">
        <v>593</v>
      </c>
      <c r="B293" s="55" t="s">
        <v>217</v>
      </c>
      <c r="C293" s="395">
        <v>2</v>
      </c>
      <c r="D293" s="85"/>
      <c r="E293" s="86"/>
      <c r="F293" s="85"/>
      <c r="G293" s="86"/>
      <c r="H293" s="401"/>
      <c r="I293" s="402"/>
      <c r="J293" s="401"/>
      <c r="K293" s="402"/>
      <c r="L293" s="85"/>
      <c r="M293" s="86"/>
      <c r="N293" s="85"/>
      <c r="O293" s="86"/>
      <c r="P293" s="53">
        <f t="shared" si="4"/>
        <v>0</v>
      </c>
    </row>
    <row r="294" spans="1:16" ht="25.5" customHeight="1">
      <c r="A294" s="54">
        <v>594</v>
      </c>
      <c r="B294" s="55" t="s">
        <v>218</v>
      </c>
      <c r="C294" s="395">
        <v>2</v>
      </c>
      <c r="D294" s="85"/>
      <c r="E294" s="86"/>
      <c r="F294" s="85"/>
      <c r="G294" s="86"/>
      <c r="H294" s="401"/>
      <c r="I294" s="402"/>
      <c r="J294" s="401"/>
      <c r="K294" s="402"/>
      <c r="L294" s="85"/>
      <c r="M294" s="86"/>
      <c r="N294" s="85"/>
      <c r="O294" s="86"/>
      <c r="P294" s="53">
        <f t="shared" si="4"/>
        <v>0</v>
      </c>
    </row>
    <row r="295" spans="1:16" ht="25.5" customHeight="1">
      <c r="A295" s="54">
        <v>595</v>
      </c>
      <c r="B295" s="55" t="s">
        <v>219</v>
      </c>
      <c r="C295" s="395">
        <v>2</v>
      </c>
      <c r="D295" s="85"/>
      <c r="E295" s="86"/>
      <c r="F295" s="85"/>
      <c r="G295" s="86"/>
      <c r="H295" s="401"/>
      <c r="I295" s="402"/>
      <c r="J295" s="401"/>
      <c r="K295" s="402"/>
      <c r="L295" s="85"/>
      <c r="M295" s="86"/>
      <c r="N295" s="85"/>
      <c r="O295" s="86"/>
      <c r="P295" s="53">
        <f t="shared" si="4"/>
        <v>0</v>
      </c>
    </row>
    <row r="296" spans="1:16" ht="25.5" customHeight="1">
      <c r="A296" s="54">
        <v>596</v>
      </c>
      <c r="B296" s="55" t="s">
        <v>220</v>
      </c>
      <c r="C296" s="395">
        <v>2</v>
      </c>
      <c r="D296" s="85"/>
      <c r="E296" s="86"/>
      <c r="F296" s="85"/>
      <c r="G296" s="86"/>
      <c r="H296" s="401"/>
      <c r="I296" s="402"/>
      <c r="J296" s="401"/>
      <c r="K296" s="402"/>
      <c r="L296" s="85"/>
      <c r="M296" s="86"/>
      <c r="N296" s="85"/>
      <c r="O296" s="86"/>
      <c r="P296" s="53">
        <f t="shared" si="4"/>
        <v>0</v>
      </c>
    </row>
    <row r="297" spans="1:16" ht="25.5" customHeight="1">
      <c r="A297" s="54">
        <v>597</v>
      </c>
      <c r="B297" s="55" t="s">
        <v>329</v>
      </c>
      <c r="C297" s="395">
        <v>2</v>
      </c>
      <c r="D297" s="85"/>
      <c r="E297" s="86"/>
      <c r="F297" s="85"/>
      <c r="G297" s="86"/>
      <c r="H297" s="401"/>
      <c r="I297" s="402"/>
      <c r="J297" s="401"/>
      <c r="K297" s="402"/>
      <c r="L297" s="85"/>
      <c r="M297" s="86"/>
      <c r="N297" s="85"/>
      <c r="O297" s="86"/>
      <c r="P297" s="53">
        <f t="shared" si="4"/>
        <v>0</v>
      </c>
    </row>
    <row r="298" spans="1:16" ht="25.5" customHeight="1">
      <c r="A298" s="54">
        <v>598</v>
      </c>
      <c r="B298" s="55" t="s">
        <v>221</v>
      </c>
      <c r="C298" s="395">
        <v>2</v>
      </c>
      <c r="D298" s="85"/>
      <c r="E298" s="86"/>
      <c r="F298" s="85"/>
      <c r="G298" s="86"/>
      <c r="H298" s="401"/>
      <c r="I298" s="402"/>
      <c r="J298" s="401"/>
      <c r="K298" s="402"/>
      <c r="L298" s="85"/>
      <c r="M298" s="86"/>
      <c r="N298" s="85"/>
      <c r="O298" s="86"/>
      <c r="P298" s="53">
        <f t="shared" si="4"/>
        <v>0</v>
      </c>
    </row>
    <row r="299" spans="1:16" ht="25.5" customHeight="1">
      <c r="A299" s="54">
        <v>599</v>
      </c>
      <c r="B299" s="55" t="s">
        <v>222</v>
      </c>
      <c r="C299" s="395">
        <v>2</v>
      </c>
      <c r="D299" s="85"/>
      <c r="E299" s="86"/>
      <c r="F299" s="85"/>
      <c r="G299" s="86"/>
      <c r="H299" s="401"/>
      <c r="I299" s="402"/>
      <c r="J299" s="401"/>
      <c r="K299" s="402"/>
      <c r="L299" s="85"/>
      <c r="M299" s="86"/>
      <c r="N299" s="85"/>
      <c r="O299" s="86"/>
      <c r="P299" s="53">
        <f t="shared" si="4"/>
        <v>0</v>
      </c>
    </row>
    <row r="300" spans="1:16" ht="25.5" customHeight="1">
      <c r="A300" s="56">
        <v>6000</v>
      </c>
      <c r="B300" s="57" t="s">
        <v>1321</v>
      </c>
      <c r="C300" s="396"/>
      <c r="D300" s="58"/>
      <c r="E300" s="80">
        <f>E301+E310+E319</f>
        <v>5925113</v>
      </c>
      <c r="F300" s="58"/>
      <c r="G300" s="80">
        <f>G301+G310+G319</f>
        <v>8324336</v>
      </c>
      <c r="H300" s="58"/>
      <c r="I300" s="80">
        <f>I301+I310+I319</f>
        <v>6602973</v>
      </c>
      <c r="J300" s="58"/>
      <c r="K300" s="80">
        <f>K301+K310+K319</f>
        <v>4575722</v>
      </c>
      <c r="L300" s="58"/>
      <c r="M300" s="80">
        <f>M301+M310+M319</f>
        <v>0</v>
      </c>
      <c r="N300" s="58"/>
      <c r="O300" s="80">
        <f>O301+O310+O319</f>
        <v>0</v>
      </c>
      <c r="P300" s="53">
        <f t="shared" si="4"/>
        <v>25428144</v>
      </c>
    </row>
    <row r="301" spans="1:16" ht="25.5" customHeight="1">
      <c r="A301" s="59">
        <v>6100</v>
      </c>
      <c r="B301" s="51" t="s">
        <v>330</v>
      </c>
      <c r="C301" s="394"/>
      <c r="D301" s="52"/>
      <c r="E301" s="63">
        <f>SUM(E302:E309)</f>
        <v>4945114</v>
      </c>
      <c r="F301" s="52"/>
      <c r="G301" s="63">
        <f>SUM(G302:G309)</f>
        <v>8201631</v>
      </c>
      <c r="H301" s="52"/>
      <c r="I301" s="63">
        <f>SUM(I302:I309)</f>
        <v>6602973</v>
      </c>
      <c r="J301" s="52"/>
      <c r="K301" s="63">
        <f>SUM(K302:K309)</f>
        <v>4575722</v>
      </c>
      <c r="L301" s="52"/>
      <c r="M301" s="63">
        <f>SUM(M302:M309)</f>
        <v>0</v>
      </c>
      <c r="N301" s="52"/>
      <c r="O301" s="63">
        <f>SUM(O302:O309)</f>
        <v>0</v>
      </c>
      <c r="P301" s="53">
        <f t="shared" si="4"/>
        <v>24325440</v>
      </c>
    </row>
    <row r="302" spans="1:16" ht="25.5" customHeight="1">
      <c r="A302" s="54">
        <v>611</v>
      </c>
      <c r="B302" s="55" t="s">
        <v>224</v>
      </c>
      <c r="C302" s="395">
        <v>2</v>
      </c>
      <c r="D302" s="85"/>
      <c r="E302" s="86"/>
      <c r="F302" s="85">
        <v>227</v>
      </c>
      <c r="G302" s="86">
        <f>185370+5644+83539+14631</f>
        <v>289184</v>
      </c>
      <c r="H302" s="85">
        <v>301</v>
      </c>
      <c r="I302" s="86"/>
      <c r="J302" s="85"/>
      <c r="K302" s="86"/>
      <c r="L302" s="85"/>
      <c r="M302" s="86"/>
      <c r="N302" s="85"/>
      <c r="O302" s="86"/>
      <c r="P302" s="53">
        <f t="shared" si="4"/>
        <v>289184</v>
      </c>
    </row>
    <row r="303" spans="1:16" ht="25.5" customHeight="1">
      <c r="A303" s="54">
        <v>612</v>
      </c>
      <c r="B303" s="55" t="s">
        <v>225</v>
      </c>
      <c r="C303" s="395">
        <v>2</v>
      </c>
      <c r="D303" s="85">
        <v>101</v>
      </c>
      <c r="E303" s="86">
        <f>130000+42446+3201+840</f>
        <v>176487</v>
      </c>
      <c r="F303" s="85">
        <v>227</v>
      </c>
      <c r="G303" s="86">
        <f>214875+46193+148952+8093+500</f>
        <v>418613</v>
      </c>
      <c r="H303" s="85">
        <v>301</v>
      </c>
      <c r="I303" s="86">
        <f>128997+1867001+2079145</f>
        <v>4075143</v>
      </c>
      <c r="J303" s="85"/>
      <c r="K303" s="86"/>
      <c r="L303" s="85"/>
      <c r="M303" s="86"/>
      <c r="N303" s="85"/>
      <c r="O303" s="86"/>
      <c r="P303" s="53">
        <f t="shared" si="4"/>
        <v>4670243</v>
      </c>
    </row>
    <row r="304" spans="1:16" ht="25.5" customHeight="1">
      <c r="A304" s="54">
        <v>613</v>
      </c>
      <c r="B304" s="55" t="s">
        <v>631</v>
      </c>
      <c r="C304" s="395">
        <v>2</v>
      </c>
      <c r="D304" s="85">
        <v>101</v>
      </c>
      <c r="E304" s="86">
        <v>19038</v>
      </c>
      <c r="F304" s="85">
        <v>227</v>
      </c>
      <c r="G304" s="86">
        <f>1052348+194530+3000770</f>
        <v>4247648</v>
      </c>
      <c r="H304" s="85">
        <v>301</v>
      </c>
      <c r="I304" s="86">
        <f>2527830</f>
        <v>2527830</v>
      </c>
      <c r="J304" s="85"/>
      <c r="K304" s="86"/>
      <c r="L304" s="85"/>
      <c r="M304" s="86"/>
      <c r="N304" s="85"/>
      <c r="O304" s="86"/>
      <c r="P304" s="53">
        <f t="shared" si="4"/>
        <v>6794516</v>
      </c>
    </row>
    <row r="305" spans="1:16" ht="25.5" customHeight="1">
      <c r="A305" s="54">
        <v>614</v>
      </c>
      <c r="B305" s="55" t="s">
        <v>226</v>
      </c>
      <c r="C305" s="395">
        <v>2</v>
      </c>
      <c r="D305" s="85">
        <v>101</v>
      </c>
      <c r="E305" s="86">
        <f>3457+4740000</f>
        <v>4743457</v>
      </c>
      <c r="F305" s="85">
        <v>227</v>
      </c>
      <c r="G305" s="86">
        <f>313153+888+37254+7357</f>
        <v>358652</v>
      </c>
      <c r="H305" s="85"/>
      <c r="I305" s="86"/>
      <c r="J305" s="85"/>
      <c r="K305" s="86"/>
      <c r="L305" s="85"/>
      <c r="M305" s="86"/>
      <c r="N305" s="85"/>
      <c r="O305" s="86"/>
      <c r="P305" s="53">
        <f t="shared" si="4"/>
        <v>5102109</v>
      </c>
    </row>
    <row r="306" spans="1:16" ht="25.5" customHeight="1">
      <c r="A306" s="54">
        <v>615</v>
      </c>
      <c r="B306" s="55" t="s">
        <v>227</v>
      </c>
      <c r="C306" s="395">
        <v>2</v>
      </c>
      <c r="D306" s="85">
        <v>101</v>
      </c>
      <c r="E306" s="86">
        <f>6132</f>
        <v>6132</v>
      </c>
      <c r="F306" s="85">
        <v>227</v>
      </c>
      <c r="G306" s="86">
        <f>576133+45033+144365+1120+4362+3817+2726+9144+253467+102098+64784+6930</f>
        <v>1213979</v>
      </c>
      <c r="H306" s="85"/>
      <c r="I306" s="86"/>
      <c r="J306" s="85">
        <v>401</v>
      </c>
      <c r="K306" s="86">
        <v>4575722</v>
      </c>
      <c r="L306" s="85"/>
      <c r="M306" s="86"/>
      <c r="N306" s="85"/>
      <c r="O306" s="86"/>
      <c r="P306" s="53">
        <f t="shared" si="4"/>
        <v>5795833</v>
      </c>
    </row>
    <row r="307" spans="1:16" ht="25.5" customHeight="1">
      <c r="A307" s="54">
        <v>616</v>
      </c>
      <c r="B307" s="55" t="s">
        <v>228</v>
      </c>
      <c r="C307" s="395">
        <v>2</v>
      </c>
      <c r="D307" s="85"/>
      <c r="E307" s="86"/>
      <c r="F307" s="85">
        <v>227</v>
      </c>
      <c r="G307" s="86">
        <v>1159966</v>
      </c>
      <c r="H307" s="85"/>
      <c r="I307" s="86"/>
      <c r="J307" s="85"/>
      <c r="K307" s="86"/>
      <c r="L307" s="85"/>
      <c r="M307" s="86"/>
      <c r="N307" s="85"/>
      <c r="O307" s="86"/>
      <c r="P307" s="53">
        <f t="shared" si="4"/>
        <v>1159966</v>
      </c>
    </row>
    <row r="308" spans="1:16" ht="25.5" customHeight="1">
      <c r="A308" s="54">
        <v>617</v>
      </c>
      <c r="B308" s="55" t="s">
        <v>231</v>
      </c>
      <c r="C308" s="395">
        <v>2</v>
      </c>
      <c r="D308" s="85"/>
      <c r="E308" s="86"/>
      <c r="F308" s="85">
        <v>227</v>
      </c>
      <c r="G308" s="86">
        <v>182369</v>
      </c>
      <c r="H308" s="85"/>
      <c r="I308" s="86"/>
      <c r="J308" s="85"/>
      <c r="K308" s="86"/>
      <c r="L308" s="85"/>
      <c r="M308" s="86"/>
      <c r="N308" s="85"/>
      <c r="O308" s="86"/>
      <c r="P308" s="53">
        <f t="shared" si="4"/>
        <v>182369</v>
      </c>
    </row>
    <row r="309" spans="1:16" ht="25.5" customHeight="1">
      <c r="A309" s="54">
        <v>619</v>
      </c>
      <c r="B309" s="55" t="s">
        <v>229</v>
      </c>
      <c r="C309" s="395">
        <v>2</v>
      </c>
      <c r="D309" s="85"/>
      <c r="E309" s="86"/>
      <c r="F309" s="85">
        <v>227</v>
      </c>
      <c r="G309" s="86">
        <v>331220</v>
      </c>
      <c r="H309" s="85"/>
      <c r="I309" s="86"/>
      <c r="J309" s="85"/>
      <c r="K309" s="86"/>
      <c r="L309" s="85"/>
      <c r="M309" s="86"/>
      <c r="N309" s="85"/>
      <c r="O309" s="86"/>
      <c r="P309" s="53">
        <f t="shared" si="4"/>
        <v>331220</v>
      </c>
    </row>
    <row r="310" spans="1:16" ht="25.5" customHeight="1">
      <c r="A310" s="59">
        <v>6200</v>
      </c>
      <c r="B310" s="51" t="s">
        <v>312</v>
      </c>
      <c r="C310" s="394"/>
      <c r="D310" s="52"/>
      <c r="E310" s="63">
        <f>SUM(E311:E318)</f>
        <v>979999</v>
      </c>
      <c r="F310" s="52"/>
      <c r="G310" s="63">
        <f>SUM(G311:G318)</f>
        <v>122705</v>
      </c>
      <c r="H310" s="52"/>
      <c r="I310" s="63">
        <f>SUM(I311:I318)</f>
        <v>0</v>
      </c>
      <c r="J310" s="52"/>
      <c r="K310" s="63">
        <f>SUM(K311:K318)</f>
        <v>0</v>
      </c>
      <c r="L310" s="52"/>
      <c r="M310" s="63">
        <f>SUM(M311:M318)</f>
        <v>0</v>
      </c>
      <c r="N310" s="52"/>
      <c r="O310" s="63">
        <f>SUM(O311:O318)</f>
        <v>0</v>
      </c>
      <c r="P310" s="53">
        <f t="shared" si="4"/>
        <v>1102704</v>
      </c>
    </row>
    <row r="311" spans="1:16" ht="25.5" customHeight="1">
      <c r="A311" s="54">
        <v>621</v>
      </c>
      <c r="B311" s="55" t="s">
        <v>224</v>
      </c>
      <c r="C311" s="395">
        <v>2</v>
      </c>
      <c r="D311" s="85"/>
      <c r="E311" s="86"/>
      <c r="F311" s="85"/>
      <c r="G311" s="86"/>
      <c r="H311" s="85"/>
      <c r="I311" s="86"/>
      <c r="J311" s="85"/>
      <c r="K311" s="86"/>
      <c r="L311" s="85"/>
      <c r="M311" s="86"/>
      <c r="N311" s="85"/>
      <c r="O311" s="86"/>
      <c r="P311" s="53">
        <f t="shared" si="4"/>
        <v>0</v>
      </c>
    </row>
    <row r="312" spans="1:16" ht="25.5" customHeight="1">
      <c r="A312" s="54">
        <v>622</v>
      </c>
      <c r="B312" s="55" t="s">
        <v>230</v>
      </c>
      <c r="C312" s="395">
        <v>2</v>
      </c>
      <c r="D312" s="85">
        <v>101</v>
      </c>
      <c r="E312" s="86">
        <v>5294</v>
      </c>
      <c r="F312" s="85"/>
      <c r="G312" s="86"/>
      <c r="H312" s="85"/>
      <c r="I312" s="86"/>
      <c r="J312" s="85"/>
      <c r="K312" s="86"/>
      <c r="L312" s="85"/>
      <c r="M312" s="86"/>
      <c r="N312" s="85"/>
      <c r="O312" s="86"/>
      <c r="P312" s="53">
        <f t="shared" si="4"/>
        <v>5294</v>
      </c>
    </row>
    <row r="313" spans="1:16" ht="25.5" customHeight="1">
      <c r="A313" s="54">
        <v>623</v>
      </c>
      <c r="B313" s="55" t="s">
        <v>632</v>
      </c>
      <c r="C313" s="395">
        <v>2</v>
      </c>
      <c r="D313" s="85">
        <v>103</v>
      </c>
      <c r="E313" s="86">
        <v>112000</v>
      </c>
      <c r="F313" s="85"/>
      <c r="G313" s="86"/>
      <c r="H313" s="85"/>
      <c r="I313" s="86"/>
      <c r="J313" s="85"/>
      <c r="K313" s="86"/>
      <c r="L313" s="85"/>
      <c r="M313" s="86"/>
      <c r="N313" s="85"/>
      <c r="O313" s="86"/>
      <c r="P313" s="53">
        <f t="shared" si="4"/>
        <v>112000</v>
      </c>
    </row>
    <row r="314" spans="1:16" ht="25.5" customHeight="1">
      <c r="A314" s="54">
        <v>624</v>
      </c>
      <c r="B314" s="55" t="s">
        <v>226</v>
      </c>
      <c r="C314" s="395">
        <v>2</v>
      </c>
      <c r="D314" s="85"/>
      <c r="E314" s="86"/>
      <c r="F314" s="85"/>
      <c r="G314" s="86"/>
      <c r="H314" s="85"/>
      <c r="I314" s="86"/>
      <c r="J314" s="85"/>
      <c r="K314" s="86"/>
      <c r="L314" s="85"/>
      <c r="M314" s="86"/>
      <c r="N314" s="85"/>
      <c r="O314" s="86"/>
      <c r="P314" s="53">
        <f t="shared" si="4"/>
        <v>0</v>
      </c>
    </row>
    <row r="315" spans="1:16" ht="25.5" customHeight="1">
      <c r="A315" s="54">
        <v>625</v>
      </c>
      <c r="B315" s="55" t="s">
        <v>227</v>
      </c>
      <c r="C315" s="395">
        <v>2</v>
      </c>
      <c r="D315" s="85"/>
      <c r="E315" s="86"/>
      <c r="F315" s="85"/>
      <c r="G315" s="86"/>
      <c r="H315" s="85"/>
      <c r="I315" s="86"/>
      <c r="J315" s="85"/>
      <c r="K315" s="86"/>
      <c r="L315" s="85"/>
      <c r="M315" s="86"/>
      <c r="N315" s="85"/>
      <c r="O315" s="86"/>
      <c r="P315" s="53">
        <f t="shared" si="4"/>
        <v>0</v>
      </c>
    </row>
    <row r="316" spans="1:16" ht="25.5" customHeight="1">
      <c r="A316" s="54">
        <v>626</v>
      </c>
      <c r="B316" s="55" t="s">
        <v>228</v>
      </c>
      <c r="C316" s="395">
        <v>2</v>
      </c>
      <c r="D316" s="85">
        <v>102</v>
      </c>
      <c r="E316" s="86">
        <f>740000+122705</f>
        <v>862705</v>
      </c>
      <c r="F316" s="85">
        <v>227</v>
      </c>
      <c r="G316" s="86">
        <v>122705</v>
      </c>
      <c r="H316" s="85"/>
      <c r="I316" s="86"/>
      <c r="J316" s="85"/>
      <c r="K316" s="86"/>
      <c r="L316" s="85"/>
      <c r="M316" s="86"/>
      <c r="N316" s="85"/>
      <c r="O316" s="86"/>
      <c r="P316" s="53">
        <f t="shared" si="4"/>
        <v>985410</v>
      </c>
    </row>
    <row r="317" spans="1:16" ht="25.5" customHeight="1">
      <c r="A317" s="54">
        <v>627</v>
      </c>
      <c r="B317" s="55" t="s">
        <v>231</v>
      </c>
      <c r="C317" s="395">
        <v>2</v>
      </c>
      <c r="D317" s="85"/>
      <c r="E317" s="86"/>
      <c r="F317" s="85"/>
      <c r="G317" s="86"/>
      <c r="H317" s="85"/>
      <c r="I317" s="86"/>
      <c r="J317" s="85"/>
      <c r="K317" s="86"/>
      <c r="L317" s="85"/>
      <c r="M317" s="86"/>
      <c r="N317" s="85"/>
      <c r="O317" s="86"/>
      <c r="P317" s="53">
        <f t="shared" si="4"/>
        <v>0</v>
      </c>
    </row>
    <row r="318" spans="1:16" ht="25.5" customHeight="1">
      <c r="A318" s="54">
        <v>629</v>
      </c>
      <c r="B318" s="55" t="s">
        <v>232</v>
      </c>
      <c r="C318" s="395">
        <v>2</v>
      </c>
      <c r="D318" s="85"/>
      <c r="E318" s="86"/>
      <c r="F318" s="85"/>
      <c r="G318" s="86"/>
      <c r="H318" s="85"/>
      <c r="I318" s="86"/>
      <c r="J318" s="85"/>
      <c r="K318" s="86"/>
      <c r="L318" s="85"/>
      <c r="M318" s="86"/>
      <c r="N318" s="85"/>
      <c r="O318" s="86"/>
      <c r="P318" s="53">
        <f t="shared" si="4"/>
        <v>0</v>
      </c>
    </row>
    <row r="319" spans="1:16" ht="25.5" customHeight="1">
      <c r="A319" s="59">
        <v>6300</v>
      </c>
      <c r="B319" s="51" t="s">
        <v>233</v>
      </c>
      <c r="C319" s="394"/>
      <c r="D319" s="52"/>
      <c r="E319" s="63">
        <f>SUM(E320:E321)</f>
        <v>0</v>
      </c>
      <c r="F319" s="52"/>
      <c r="G319" s="63">
        <f>SUM(G320:G321)</f>
        <v>0</v>
      </c>
      <c r="H319" s="52"/>
      <c r="I319" s="63">
        <f>SUM(I320:I321)</f>
        <v>0</v>
      </c>
      <c r="J319" s="52"/>
      <c r="K319" s="63">
        <f>SUM(K320:K321)</f>
        <v>0</v>
      </c>
      <c r="L319" s="52"/>
      <c r="M319" s="63">
        <f>SUM(M320:M321)</f>
        <v>0</v>
      </c>
      <c r="N319" s="52"/>
      <c r="O319" s="63">
        <f>SUM(O320:O321)</f>
        <v>0</v>
      </c>
      <c r="P319" s="53">
        <f t="shared" si="4"/>
        <v>0</v>
      </c>
    </row>
    <row r="320" spans="1:16" ht="25.5" customHeight="1">
      <c r="A320" s="54">
        <v>631</v>
      </c>
      <c r="B320" s="55" t="s">
        <v>633</v>
      </c>
      <c r="C320" s="395">
        <v>2</v>
      </c>
      <c r="D320" s="85"/>
      <c r="E320" s="86"/>
      <c r="F320" s="85"/>
      <c r="G320" s="86"/>
      <c r="H320" s="85"/>
      <c r="I320" s="86"/>
      <c r="J320" s="85"/>
      <c r="K320" s="86"/>
      <c r="L320" s="85"/>
      <c r="M320" s="86"/>
      <c r="N320" s="85"/>
      <c r="O320" s="86"/>
      <c r="P320" s="53">
        <f t="shared" si="4"/>
        <v>0</v>
      </c>
    </row>
    <row r="321" spans="1:16" ht="25.5" customHeight="1">
      <c r="A321" s="54">
        <v>632</v>
      </c>
      <c r="B321" s="55" t="s">
        <v>234</v>
      </c>
      <c r="C321" s="395">
        <v>2</v>
      </c>
      <c r="D321" s="85"/>
      <c r="E321" s="86"/>
      <c r="F321" s="85"/>
      <c r="G321" s="86"/>
      <c r="H321" s="85"/>
      <c r="I321" s="86"/>
      <c r="J321" s="85"/>
      <c r="K321" s="86"/>
      <c r="L321" s="85"/>
      <c r="M321" s="86"/>
      <c r="N321" s="85"/>
      <c r="O321" s="86"/>
      <c r="P321" s="53">
        <f t="shared" si="4"/>
        <v>0</v>
      </c>
    </row>
    <row r="322" spans="1:16" ht="25.5" customHeight="1">
      <c r="A322" s="56">
        <v>7000</v>
      </c>
      <c r="B322" s="57" t="s">
        <v>235</v>
      </c>
      <c r="C322" s="396"/>
      <c r="D322" s="58"/>
      <c r="E322" s="80">
        <f>E323+E326+E336+E343+E353+E363+E366</f>
        <v>0</v>
      </c>
      <c r="F322" s="58"/>
      <c r="G322" s="80">
        <f>G323+G326+G336+G343+G353+G363+G366</f>
        <v>0</v>
      </c>
      <c r="H322" s="58"/>
      <c r="I322" s="80">
        <f>I323+I326+I336+I343+I353+I363+I366</f>
        <v>0</v>
      </c>
      <c r="J322" s="58"/>
      <c r="K322" s="80">
        <f>K323+K326+K336+K343+K353+K363+K366</f>
        <v>0</v>
      </c>
      <c r="L322" s="58"/>
      <c r="M322" s="80">
        <f>M323+M326+M336+M343+M353+M363+M366</f>
        <v>0</v>
      </c>
      <c r="N322" s="58"/>
      <c r="O322" s="80">
        <f>O323+O326+O336+O343+O353+O363+O366</f>
        <v>0</v>
      </c>
      <c r="P322" s="53">
        <f t="shared" si="4"/>
        <v>0</v>
      </c>
    </row>
    <row r="323" spans="1:16" ht="25.5" customHeight="1">
      <c r="A323" s="59">
        <v>7100</v>
      </c>
      <c r="B323" s="51" t="s">
        <v>236</v>
      </c>
      <c r="C323" s="394"/>
      <c r="D323" s="52"/>
      <c r="E323" s="63">
        <f>SUM(E324:E325)</f>
        <v>0</v>
      </c>
      <c r="F323" s="52"/>
      <c r="G323" s="63">
        <f>SUM(G324:G325)</f>
        <v>0</v>
      </c>
      <c r="H323" s="52"/>
      <c r="I323" s="63">
        <f>SUM(I324:I325)</f>
        <v>0</v>
      </c>
      <c r="J323" s="52"/>
      <c r="K323" s="63">
        <f>SUM(K324:K325)</f>
        <v>0</v>
      </c>
      <c r="L323" s="52"/>
      <c r="M323" s="63">
        <f>SUM(M324:M325)</f>
        <v>0</v>
      </c>
      <c r="N323" s="52"/>
      <c r="O323" s="63">
        <f>SUM(O324:O325)</f>
        <v>0</v>
      </c>
      <c r="P323" s="53">
        <f t="shared" si="4"/>
        <v>0</v>
      </c>
    </row>
    <row r="324" spans="1:16" ht="25.5" customHeight="1">
      <c r="A324" s="54">
        <v>711</v>
      </c>
      <c r="B324" s="55" t="s">
        <v>634</v>
      </c>
      <c r="C324" s="395">
        <v>2</v>
      </c>
      <c r="D324" s="85"/>
      <c r="E324" s="86"/>
      <c r="F324" s="401"/>
      <c r="G324" s="402"/>
      <c r="H324" s="401"/>
      <c r="I324" s="402"/>
      <c r="J324" s="401"/>
      <c r="K324" s="402"/>
      <c r="L324" s="401"/>
      <c r="M324" s="402"/>
      <c r="N324" s="85"/>
      <c r="O324" s="86"/>
      <c r="P324" s="53">
        <f t="shared" si="4"/>
        <v>0</v>
      </c>
    </row>
    <row r="325" spans="1:16" ht="25.5" customHeight="1">
      <c r="A325" s="54">
        <v>712</v>
      </c>
      <c r="B325" s="55" t="s">
        <v>635</v>
      </c>
      <c r="C325" s="395">
        <v>2</v>
      </c>
      <c r="D325" s="85"/>
      <c r="E325" s="86"/>
      <c r="F325" s="401"/>
      <c r="G325" s="402"/>
      <c r="H325" s="401"/>
      <c r="I325" s="402"/>
      <c r="J325" s="401"/>
      <c r="K325" s="402"/>
      <c r="L325" s="401"/>
      <c r="M325" s="402"/>
      <c r="N325" s="85"/>
      <c r="O325" s="86"/>
      <c r="P325" s="53">
        <f t="shared" si="4"/>
        <v>0</v>
      </c>
    </row>
    <row r="326" spans="1:16" ht="25.5" customHeight="1">
      <c r="A326" s="59">
        <v>7200</v>
      </c>
      <c r="B326" s="60" t="s">
        <v>1249</v>
      </c>
      <c r="C326" s="397"/>
      <c r="D326" s="61"/>
      <c r="E326" s="63">
        <f>SUM(E327:E335)</f>
        <v>0</v>
      </c>
      <c r="F326" s="61"/>
      <c r="G326" s="63">
        <f>SUM(G327:G335)</f>
        <v>0</v>
      </c>
      <c r="H326" s="61"/>
      <c r="I326" s="63">
        <f>SUM(I327:I335)</f>
        <v>0</v>
      </c>
      <c r="J326" s="61"/>
      <c r="K326" s="63">
        <f>SUM(K327:K335)</f>
        <v>0</v>
      </c>
      <c r="L326" s="61"/>
      <c r="M326" s="63">
        <f>SUM(M327:M335)</f>
        <v>0</v>
      </c>
      <c r="N326" s="61"/>
      <c r="O326" s="63">
        <f>SUM(O327:O335)</f>
        <v>0</v>
      </c>
      <c r="P326" s="53">
        <f t="shared" si="4"/>
        <v>0</v>
      </c>
    </row>
    <row r="327" spans="1:16" ht="25.5" customHeight="1">
      <c r="A327" s="54">
        <v>721</v>
      </c>
      <c r="B327" s="55" t="s">
        <v>636</v>
      </c>
      <c r="C327" s="395">
        <v>2</v>
      </c>
      <c r="D327" s="85"/>
      <c r="E327" s="86"/>
      <c r="F327" s="401"/>
      <c r="G327" s="402"/>
      <c r="H327" s="401"/>
      <c r="I327" s="402"/>
      <c r="J327" s="401"/>
      <c r="K327" s="402"/>
      <c r="L327" s="401"/>
      <c r="M327" s="402"/>
      <c r="N327" s="85"/>
      <c r="O327" s="86"/>
      <c r="P327" s="53">
        <f t="shared" si="4"/>
        <v>0</v>
      </c>
    </row>
    <row r="328" spans="1:16" ht="25.5" customHeight="1">
      <c r="A328" s="54">
        <v>722</v>
      </c>
      <c r="B328" s="55" t="s">
        <v>1242</v>
      </c>
      <c r="C328" s="395">
        <v>2</v>
      </c>
      <c r="D328" s="85"/>
      <c r="E328" s="86"/>
      <c r="F328" s="401"/>
      <c r="G328" s="402"/>
      <c r="H328" s="401"/>
      <c r="I328" s="402"/>
      <c r="J328" s="401"/>
      <c r="K328" s="402"/>
      <c r="L328" s="401"/>
      <c r="M328" s="402"/>
      <c r="N328" s="85"/>
      <c r="O328" s="86"/>
      <c r="P328" s="53">
        <f t="shared" si="4"/>
        <v>0</v>
      </c>
    </row>
    <row r="329" spans="1:16" ht="25.5" customHeight="1">
      <c r="A329" s="54">
        <v>723</v>
      </c>
      <c r="B329" s="55" t="s">
        <v>637</v>
      </c>
      <c r="C329" s="395">
        <v>2</v>
      </c>
      <c r="D329" s="85"/>
      <c r="E329" s="86"/>
      <c r="F329" s="401"/>
      <c r="G329" s="402"/>
      <c r="H329" s="401"/>
      <c r="I329" s="402"/>
      <c r="J329" s="401"/>
      <c r="K329" s="402"/>
      <c r="L329" s="401"/>
      <c r="M329" s="402"/>
      <c r="N329" s="85"/>
      <c r="O329" s="86"/>
      <c r="P329" s="53">
        <f t="shared" si="4"/>
        <v>0</v>
      </c>
    </row>
    <row r="330" spans="1:16" ht="25.5" customHeight="1">
      <c r="A330" s="54">
        <v>724</v>
      </c>
      <c r="B330" s="55" t="s">
        <v>347</v>
      </c>
      <c r="C330" s="395">
        <v>2</v>
      </c>
      <c r="D330" s="85"/>
      <c r="E330" s="86"/>
      <c r="F330" s="401"/>
      <c r="G330" s="402"/>
      <c r="H330" s="401"/>
      <c r="I330" s="402"/>
      <c r="J330" s="401"/>
      <c r="K330" s="402"/>
      <c r="L330" s="401"/>
      <c r="M330" s="402"/>
      <c r="N330" s="85"/>
      <c r="O330" s="86"/>
      <c r="P330" s="53">
        <f t="shared" ref="P330:P393" si="5">E330+G330+I330+K330+M330+O330</f>
        <v>0</v>
      </c>
    </row>
    <row r="331" spans="1:16" ht="25.5" customHeight="1">
      <c r="A331" s="54">
        <v>725</v>
      </c>
      <c r="B331" s="55" t="s">
        <v>638</v>
      </c>
      <c r="C331" s="395">
        <v>2</v>
      </c>
      <c r="D331" s="85"/>
      <c r="E331" s="86"/>
      <c r="F331" s="401"/>
      <c r="G331" s="402"/>
      <c r="H331" s="401"/>
      <c r="I331" s="402"/>
      <c r="J331" s="401"/>
      <c r="K331" s="402"/>
      <c r="L331" s="401"/>
      <c r="M331" s="402"/>
      <c r="N331" s="85"/>
      <c r="O331" s="86"/>
      <c r="P331" s="53">
        <f t="shared" si="5"/>
        <v>0</v>
      </c>
    </row>
    <row r="332" spans="1:16" ht="25.5" customHeight="1">
      <c r="A332" s="54">
        <v>726</v>
      </c>
      <c r="B332" s="55" t="s">
        <v>237</v>
      </c>
      <c r="C332" s="395">
        <v>2</v>
      </c>
      <c r="D332" s="85"/>
      <c r="E332" s="86"/>
      <c r="F332" s="401"/>
      <c r="G332" s="402"/>
      <c r="H332" s="401"/>
      <c r="I332" s="402"/>
      <c r="J332" s="401"/>
      <c r="K332" s="402"/>
      <c r="L332" s="401"/>
      <c r="M332" s="402"/>
      <c r="N332" s="85"/>
      <c r="O332" s="86"/>
      <c r="P332" s="53">
        <f t="shared" si="5"/>
        <v>0</v>
      </c>
    </row>
    <row r="333" spans="1:16" ht="25.5" customHeight="1">
      <c r="A333" s="54">
        <v>727</v>
      </c>
      <c r="B333" s="55" t="s">
        <v>1244</v>
      </c>
      <c r="C333" s="395">
        <v>2</v>
      </c>
      <c r="D333" s="85"/>
      <c r="E333" s="86"/>
      <c r="F333" s="401"/>
      <c r="G333" s="402"/>
      <c r="H333" s="401"/>
      <c r="I333" s="402"/>
      <c r="J333" s="401"/>
      <c r="K333" s="402"/>
      <c r="L333" s="401"/>
      <c r="M333" s="402"/>
      <c r="N333" s="85"/>
      <c r="O333" s="86"/>
      <c r="P333" s="53">
        <f t="shared" si="5"/>
        <v>0</v>
      </c>
    </row>
    <row r="334" spans="1:16" ht="25.5" customHeight="1">
      <c r="A334" s="54">
        <v>728</v>
      </c>
      <c r="B334" s="55" t="s">
        <v>348</v>
      </c>
      <c r="C334" s="395">
        <v>2</v>
      </c>
      <c r="D334" s="85"/>
      <c r="E334" s="86"/>
      <c r="F334" s="401"/>
      <c r="G334" s="402"/>
      <c r="H334" s="401"/>
      <c r="I334" s="402"/>
      <c r="J334" s="401"/>
      <c r="K334" s="402"/>
      <c r="L334" s="401"/>
      <c r="M334" s="402"/>
      <c r="N334" s="85"/>
      <c r="O334" s="86"/>
      <c r="P334" s="53">
        <f t="shared" si="5"/>
        <v>0</v>
      </c>
    </row>
    <row r="335" spans="1:16" ht="25.5" customHeight="1">
      <c r="A335" s="54">
        <v>729</v>
      </c>
      <c r="B335" s="55" t="s">
        <v>238</v>
      </c>
      <c r="C335" s="395">
        <v>2</v>
      </c>
      <c r="D335" s="85"/>
      <c r="E335" s="86"/>
      <c r="F335" s="401"/>
      <c r="G335" s="402"/>
      <c r="H335" s="401"/>
      <c r="I335" s="402"/>
      <c r="J335" s="401"/>
      <c r="K335" s="402"/>
      <c r="L335" s="401"/>
      <c r="M335" s="402"/>
      <c r="N335" s="85"/>
      <c r="O335" s="86"/>
      <c r="P335" s="53">
        <f t="shared" si="5"/>
        <v>0</v>
      </c>
    </row>
    <row r="336" spans="1:16" ht="25.5" customHeight="1">
      <c r="A336" s="59">
        <v>7300</v>
      </c>
      <c r="B336" s="51" t="s">
        <v>1243</v>
      </c>
      <c r="C336" s="394"/>
      <c r="D336" s="52"/>
      <c r="E336" s="63">
        <f>SUM(E337:E342)</f>
        <v>0</v>
      </c>
      <c r="F336" s="52"/>
      <c r="G336" s="63">
        <f>SUM(G337:G342)</f>
        <v>0</v>
      </c>
      <c r="H336" s="52"/>
      <c r="I336" s="63">
        <f>SUM(I337:I342)</f>
        <v>0</v>
      </c>
      <c r="J336" s="52"/>
      <c r="K336" s="63">
        <f>SUM(K337:K342)</f>
        <v>0</v>
      </c>
      <c r="L336" s="52"/>
      <c r="M336" s="63">
        <f>SUM(M337:M342)</f>
        <v>0</v>
      </c>
      <c r="N336" s="52"/>
      <c r="O336" s="63">
        <f>SUM(O337:O342)</f>
        <v>0</v>
      </c>
      <c r="P336" s="53">
        <f t="shared" si="5"/>
        <v>0</v>
      </c>
    </row>
    <row r="337" spans="1:16" ht="25.5" customHeight="1">
      <c r="A337" s="54">
        <v>731</v>
      </c>
      <c r="B337" s="55" t="s">
        <v>239</v>
      </c>
      <c r="C337" s="395">
        <v>2</v>
      </c>
      <c r="D337" s="85"/>
      <c r="E337" s="86"/>
      <c r="F337" s="401"/>
      <c r="G337" s="402"/>
      <c r="H337" s="401"/>
      <c r="I337" s="402"/>
      <c r="J337" s="401"/>
      <c r="K337" s="402"/>
      <c r="L337" s="401"/>
      <c r="M337" s="402"/>
      <c r="N337" s="85"/>
      <c r="O337" s="86"/>
      <c r="P337" s="53">
        <f t="shared" si="5"/>
        <v>0</v>
      </c>
    </row>
    <row r="338" spans="1:16" ht="25.5" customHeight="1">
      <c r="A338" s="54">
        <v>732</v>
      </c>
      <c r="B338" s="55" t="s">
        <v>349</v>
      </c>
      <c r="C338" s="395">
        <v>2</v>
      </c>
      <c r="D338" s="85"/>
      <c r="E338" s="86"/>
      <c r="F338" s="401"/>
      <c r="G338" s="402"/>
      <c r="H338" s="401"/>
      <c r="I338" s="402"/>
      <c r="J338" s="401"/>
      <c r="K338" s="402"/>
      <c r="L338" s="401"/>
      <c r="M338" s="402"/>
      <c r="N338" s="85"/>
      <c r="O338" s="86"/>
      <c r="P338" s="53">
        <f t="shared" si="5"/>
        <v>0</v>
      </c>
    </row>
    <row r="339" spans="1:16" ht="25.5" customHeight="1">
      <c r="A339" s="54">
        <v>733</v>
      </c>
      <c r="B339" s="55" t="s">
        <v>240</v>
      </c>
      <c r="C339" s="395">
        <v>2</v>
      </c>
      <c r="D339" s="85"/>
      <c r="E339" s="86"/>
      <c r="F339" s="401"/>
      <c r="G339" s="402"/>
      <c r="H339" s="401"/>
      <c r="I339" s="402"/>
      <c r="J339" s="401"/>
      <c r="K339" s="402"/>
      <c r="L339" s="401"/>
      <c r="M339" s="402"/>
      <c r="N339" s="85"/>
      <c r="O339" s="86"/>
      <c r="P339" s="53">
        <f t="shared" si="5"/>
        <v>0</v>
      </c>
    </row>
    <row r="340" spans="1:16" ht="25.5" customHeight="1">
      <c r="A340" s="54">
        <v>734</v>
      </c>
      <c r="B340" s="55" t="s">
        <v>350</v>
      </c>
      <c r="C340" s="395">
        <v>2</v>
      </c>
      <c r="D340" s="85"/>
      <c r="E340" s="86"/>
      <c r="F340" s="401"/>
      <c r="G340" s="402"/>
      <c r="H340" s="401"/>
      <c r="I340" s="402"/>
      <c r="J340" s="401"/>
      <c r="K340" s="402"/>
      <c r="L340" s="401"/>
      <c r="M340" s="402"/>
      <c r="N340" s="85"/>
      <c r="O340" s="86"/>
      <c r="P340" s="53">
        <f t="shared" si="5"/>
        <v>0</v>
      </c>
    </row>
    <row r="341" spans="1:16" ht="25.5" customHeight="1">
      <c r="A341" s="54">
        <v>735</v>
      </c>
      <c r="B341" s="55" t="s">
        <v>241</v>
      </c>
      <c r="C341" s="395">
        <v>2</v>
      </c>
      <c r="D341" s="85"/>
      <c r="E341" s="86"/>
      <c r="F341" s="401"/>
      <c r="G341" s="402"/>
      <c r="H341" s="401"/>
      <c r="I341" s="402"/>
      <c r="J341" s="401"/>
      <c r="K341" s="402"/>
      <c r="L341" s="401"/>
      <c r="M341" s="402"/>
      <c r="N341" s="85"/>
      <c r="O341" s="86"/>
      <c r="P341" s="53">
        <f t="shared" si="5"/>
        <v>0</v>
      </c>
    </row>
    <row r="342" spans="1:16" ht="25.5" customHeight="1">
      <c r="A342" s="54">
        <v>739</v>
      </c>
      <c r="B342" s="55" t="s">
        <v>242</v>
      </c>
      <c r="C342" s="395">
        <v>2</v>
      </c>
      <c r="D342" s="85"/>
      <c r="E342" s="86"/>
      <c r="F342" s="401"/>
      <c r="G342" s="402"/>
      <c r="H342" s="401"/>
      <c r="I342" s="402"/>
      <c r="J342" s="401"/>
      <c r="K342" s="402"/>
      <c r="L342" s="401"/>
      <c r="M342" s="402"/>
      <c r="N342" s="85"/>
      <c r="O342" s="86"/>
      <c r="P342" s="53">
        <f t="shared" si="5"/>
        <v>0</v>
      </c>
    </row>
    <row r="343" spans="1:16" ht="25.5" customHeight="1">
      <c r="A343" s="59">
        <v>7400</v>
      </c>
      <c r="B343" s="51" t="s">
        <v>247</v>
      </c>
      <c r="C343" s="394"/>
      <c r="D343" s="52"/>
      <c r="E343" s="63">
        <f>SUM(E344:E352)</f>
        <v>0</v>
      </c>
      <c r="F343" s="52"/>
      <c r="G343" s="63">
        <f>SUM(G344:G352)</f>
        <v>0</v>
      </c>
      <c r="H343" s="52"/>
      <c r="I343" s="63">
        <f>SUM(I344:I352)</f>
        <v>0</v>
      </c>
      <c r="J343" s="52"/>
      <c r="K343" s="63">
        <f>SUM(K344:K352)</f>
        <v>0</v>
      </c>
      <c r="L343" s="52"/>
      <c r="M343" s="63">
        <f>SUM(M344:M352)</f>
        <v>0</v>
      </c>
      <c r="N343" s="52"/>
      <c r="O343" s="63">
        <f>SUM(O344:O352)</f>
        <v>0</v>
      </c>
      <c r="P343" s="53">
        <f t="shared" si="5"/>
        <v>0</v>
      </c>
    </row>
    <row r="344" spans="1:16" ht="25.5" customHeight="1">
      <c r="A344" s="54">
        <v>741</v>
      </c>
      <c r="B344" s="55" t="s">
        <v>639</v>
      </c>
      <c r="C344" s="395"/>
      <c r="D344" s="401"/>
      <c r="E344" s="402"/>
      <c r="F344" s="401"/>
      <c r="G344" s="402"/>
      <c r="H344" s="401"/>
      <c r="I344" s="402"/>
      <c r="J344" s="401"/>
      <c r="K344" s="402"/>
      <c r="L344" s="401"/>
      <c r="M344" s="402"/>
      <c r="N344" s="401"/>
      <c r="O344" s="402"/>
      <c r="P344" s="53">
        <f t="shared" si="5"/>
        <v>0</v>
      </c>
    </row>
    <row r="345" spans="1:16" ht="25.5" customHeight="1">
      <c r="A345" s="54">
        <v>742</v>
      </c>
      <c r="B345" s="55" t="s">
        <v>640</v>
      </c>
      <c r="C345" s="395"/>
      <c r="D345" s="401"/>
      <c r="E345" s="402"/>
      <c r="F345" s="401"/>
      <c r="G345" s="402"/>
      <c r="H345" s="401"/>
      <c r="I345" s="402"/>
      <c r="J345" s="401"/>
      <c r="K345" s="402"/>
      <c r="L345" s="401"/>
      <c r="M345" s="402"/>
      <c r="N345" s="401"/>
      <c r="O345" s="402"/>
      <c r="P345" s="53">
        <f t="shared" si="5"/>
        <v>0</v>
      </c>
    </row>
    <row r="346" spans="1:16" ht="25.5" customHeight="1">
      <c r="A346" s="54">
        <v>743</v>
      </c>
      <c r="B346" s="55" t="s">
        <v>641</v>
      </c>
      <c r="C346" s="395"/>
      <c r="D346" s="401"/>
      <c r="E346" s="402"/>
      <c r="F346" s="401"/>
      <c r="G346" s="402"/>
      <c r="H346" s="401"/>
      <c r="I346" s="402"/>
      <c r="J346" s="401"/>
      <c r="K346" s="402"/>
      <c r="L346" s="401"/>
      <c r="M346" s="402"/>
      <c r="N346" s="401"/>
      <c r="O346" s="402"/>
      <c r="P346" s="53">
        <f t="shared" si="5"/>
        <v>0</v>
      </c>
    </row>
    <row r="347" spans="1:16" ht="25.5" customHeight="1">
      <c r="A347" s="54">
        <v>744</v>
      </c>
      <c r="B347" s="55" t="s">
        <v>351</v>
      </c>
      <c r="C347" s="395"/>
      <c r="D347" s="401"/>
      <c r="E347" s="402"/>
      <c r="F347" s="401"/>
      <c r="G347" s="402"/>
      <c r="H347" s="401"/>
      <c r="I347" s="402"/>
      <c r="J347" s="401"/>
      <c r="K347" s="402"/>
      <c r="L347" s="401"/>
      <c r="M347" s="402"/>
      <c r="N347" s="401"/>
      <c r="O347" s="402"/>
      <c r="P347" s="53">
        <f t="shared" si="5"/>
        <v>0</v>
      </c>
    </row>
    <row r="348" spans="1:16" ht="25.5" customHeight="1">
      <c r="A348" s="54">
        <v>745</v>
      </c>
      <c r="B348" s="55" t="s">
        <v>243</v>
      </c>
      <c r="C348" s="395"/>
      <c r="D348" s="401"/>
      <c r="E348" s="402"/>
      <c r="F348" s="401"/>
      <c r="G348" s="402"/>
      <c r="H348" s="401"/>
      <c r="I348" s="402"/>
      <c r="J348" s="401"/>
      <c r="K348" s="402"/>
      <c r="L348" s="401"/>
      <c r="M348" s="402"/>
      <c r="N348" s="401"/>
      <c r="O348" s="402"/>
      <c r="P348" s="53">
        <f t="shared" si="5"/>
        <v>0</v>
      </c>
    </row>
    <row r="349" spans="1:16" ht="25.5" customHeight="1">
      <c r="A349" s="54">
        <v>746</v>
      </c>
      <c r="B349" s="55" t="s">
        <v>352</v>
      </c>
      <c r="C349" s="395"/>
      <c r="D349" s="401"/>
      <c r="E349" s="402"/>
      <c r="F349" s="401"/>
      <c r="G349" s="402"/>
      <c r="H349" s="401"/>
      <c r="I349" s="402"/>
      <c r="J349" s="401"/>
      <c r="K349" s="402"/>
      <c r="L349" s="401"/>
      <c r="M349" s="402"/>
      <c r="N349" s="401"/>
      <c r="O349" s="402"/>
      <c r="P349" s="53">
        <f t="shared" si="5"/>
        <v>0</v>
      </c>
    </row>
    <row r="350" spans="1:16" ht="25.5" customHeight="1">
      <c r="A350" s="54">
        <v>747</v>
      </c>
      <c r="B350" s="55" t="s">
        <v>1245</v>
      </c>
      <c r="C350" s="395"/>
      <c r="D350" s="401"/>
      <c r="E350" s="402"/>
      <c r="F350" s="401"/>
      <c r="G350" s="402"/>
      <c r="H350" s="401"/>
      <c r="I350" s="402"/>
      <c r="J350" s="401"/>
      <c r="K350" s="402"/>
      <c r="L350" s="401"/>
      <c r="M350" s="402"/>
      <c r="N350" s="401"/>
      <c r="O350" s="402"/>
      <c r="P350" s="53">
        <f t="shared" si="5"/>
        <v>0</v>
      </c>
    </row>
    <row r="351" spans="1:16" ht="25.5" customHeight="1">
      <c r="A351" s="54">
        <v>748</v>
      </c>
      <c r="B351" s="55" t="s">
        <v>244</v>
      </c>
      <c r="C351" s="395"/>
      <c r="D351" s="401"/>
      <c r="E351" s="402"/>
      <c r="F351" s="401"/>
      <c r="G351" s="402"/>
      <c r="H351" s="401"/>
      <c r="I351" s="402"/>
      <c r="J351" s="401"/>
      <c r="K351" s="402"/>
      <c r="L351" s="401"/>
      <c r="M351" s="402"/>
      <c r="N351" s="401"/>
      <c r="O351" s="402"/>
      <c r="P351" s="53">
        <f t="shared" si="5"/>
        <v>0</v>
      </c>
    </row>
    <row r="352" spans="1:16" ht="25.5" customHeight="1">
      <c r="A352" s="54">
        <v>749</v>
      </c>
      <c r="B352" s="55" t="s">
        <v>245</v>
      </c>
      <c r="C352" s="395"/>
      <c r="D352" s="401"/>
      <c r="E352" s="402"/>
      <c r="F352" s="401"/>
      <c r="G352" s="402"/>
      <c r="H352" s="401"/>
      <c r="I352" s="402"/>
      <c r="J352" s="401"/>
      <c r="K352" s="402"/>
      <c r="L352" s="401"/>
      <c r="M352" s="402"/>
      <c r="N352" s="401"/>
      <c r="O352" s="402"/>
      <c r="P352" s="53">
        <f t="shared" si="5"/>
        <v>0</v>
      </c>
    </row>
    <row r="353" spans="1:16" ht="25.5" customHeight="1">
      <c r="A353" s="59">
        <v>7500</v>
      </c>
      <c r="B353" s="51" t="s">
        <v>246</v>
      </c>
      <c r="C353" s="394"/>
      <c r="D353" s="52"/>
      <c r="E353" s="63">
        <f>SUM(E354:E362)</f>
        <v>0</v>
      </c>
      <c r="F353" s="52"/>
      <c r="G353" s="63">
        <f>SUM(G354:G362)</f>
        <v>0</v>
      </c>
      <c r="H353" s="52"/>
      <c r="I353" s="63">
        <f>SUM(I354:I362)</f>
        <v>0</v>
      </c>
      <c r="J353" s="52"/>
      <c r="K353" s="63">
        <f>SUM(K354:K362)</f>
        <v>0</v>
      </c>
      <c r="L353" s="52"/>
      <c r="M353" s="63">
        <f>SUM(M354:M362)</f>
        <v>0</v>
      </c>
      <c r="N353" s="52"/>
      <c r="O353" s="63">
        <f>SUM(O354:O362)</f>
        <v>0</v>
      </c>
      <c r="P353" s="53">
        <f t="shared" si="5"/>
        <v>0</v>
      </c>
    </row>
    <row r="354" spans="1:16" ht="25.5" customHeight="1">
      <c r="A354" s="54">
        <v>751</v>
      </c>
      <c r="B354" s="55" t="s">
        <v>254</v>
      </c>
      <c r="C354" s="395"/>
      <c r="D354" s="401"/>
      <c r="E354" s="402"/>
      <c r="F354" s="401"/>
      <c r="G354" s="402"/>
      <c r="H354" s="401"/>
      <c r="I354" s="402"/>
      <c r="J354" s="401"/>
      <c r="K354" s="402"/>
      <c r="L354" s="401"/>
      <c r="M354" s="402"/>
      <c r="N354" s="401"/>
      <c r="O354" s="402"/>
      <c r="P354" s="53">
        <f t="shared" si="5"/>
        <v>0</v>
      </c>
    </row>
    <row r="355" spans="1:16" ht="25.5" customHeight="1">
      <c r="A355" s="54">
        <v>752</v>
      </c>
      <c r="B355" s="55" t="s">
        <v>248</v>
      </c>
      <c r="C355" s="395"/>
      <c r="D355" s="401"/>
      <c r="E355" s="402"/>
      <c r="F355" s="401"/>
      <c r="G355" s="402"/>
      <c r="H355" s="401"/>
      <c r="I355" s="402"/>
      <c r="J355" s="401"/>
      <c r="K355" s="402"/>
      <c r="L355" s="401"/>
      <c r="M355" s="402"/>
      <c r="N355" s="401"/>
      <c r="O355" s="402"/>
      <c r="P355" s="53">
        <f t="shared" si="5"/>
        <v>0</v>
      </c>
    </row>
    <row r="356" spans="1:16" ht="25.5" customHeight="1">
      <c r="A356" s="54">
        <v>753</v>
      </c>
      <c r="B356" s="55" t="s">
        <v>249</v>
      </c>
      <c r="C356" s="395"/>
      <c r="D356" s="401"/>
      <c r="E356" s="402"/>
      <c r="F356" s="401"/>
      <c r="G356" s="402"/>
      <c r="H356" s="401"/>
      <c r="I356" s="402"/>
      <c r="J356" s="401"/>
      <c r="K356" s="402"/>
      <c r="L356" s="401"/>
      <c r="M356" s="402"/>
      <c r="N356" s="401"/>
      <c r="O356" s="402"/>
      <c r="P356" s="53">
        <f t="shared" si="5"/>
        <v>0</v>
      </c>
    </row>
    <row r="357" spans="1:16" ht="25.5" customHeight="1">
      <c r="A357" s="54">
        <v>754</v>
      </c>
      <c r="B357" s="55" t="s">
        <v>255</v>
      </c>
      <c r="C357" s="395">
        <v>2</v>
      </c>
      <c r="D357" s="85"/>
      <c r="E357" s="86"/>
      <c r="F357" s="401"/>
      <c r="G357" s="402"/>
      <c r="H357" s="401"/>
      <c r="I357" s="402"/>
      <c r="J357" s="401"/>
      <c r="K357" s="402"/>
      <c r="L357" s="401"/>
      <c r="M357" s="402"/>
      <c r="N357" s="85"/>
      <c r="O357" s="86"/>
      <c r="P357" s="53">
        <f t="shared" si="5"/>
        <v>0</v>
      </c>
    </row>
    <row r="358" spans="1:16" ht="25.5" customHeight="1">
      <c r="A358" s="54">
        <v>755</v>
      </c>
      <c r="B358" s="55" t="s">
        <v>250</v>
      </c>
      <c r="C358" s="395">
        <v>2</v>
      </c>
      <c r="D358" s="85"/>
      <c r="E358" s="86"/>
      <c r="F358" s="401"/>
      <c r="G358" s="402"/>
      <c r="H358" s="401"/>
      <c r="I358" s="402"/>
      <c r="J358" s="401"/>
      <c r="K358" s="402"/>
      <c r="L358" s="401"/>
      <c r="M358" s="402"/>
      <c r="N358" s="85"/>
      <c r="O358" s="86"/>
      <c r="P358" s="53">
        <f t="shared" si="5"/>
        <v>0</v>
      </c>
    </row>
    <row r="359" spans="1:16" ht="25.5" customHeight="1">
      <c r="A359" s="54">
        <v>756</v>
      </c>
      <c r="B359" s="55" t="s">
        <v>251</v>
      </c>
      <c r="C359" s="395"/>
      <c r="D359" s="401"/>
      <c r="E359" s="402"/>
      <c r="F359" s="401"/>
      <c r="G359" s="402"/>
      <c r="H359" s="401"/>
      <c r="I359" s="402"/>
      <c r="J359" s="401"/>
      <c r="K359" s="402"/>
      <c r="L359" s="401"/>
      <c r="M359" s="402"/>
      <c r="N359" s="401"/>
      <c r="O359" s="402"/>
      <c r="P359" s="53">
        <f t="shared" si="5"/>
        <v>0</v>
      </c>
    </row>
    <row r="360" spans="1:16" ht="25.5" customHeight="1">
      <c r="A360" s="54">
        <v>757</v>
      </c>
      <c r="B360" s="55" t="s">
        <v>252</v>
      </c>
      <c r="C360" s="395"/>
      <c r="D360" s="401"/>
      <c r="E360" s="402"/>
      <c r="F360" s="401"/>
      <c r="G360" s="402"/>
      <c r="H360" s="401"/>
      <c r="I360" s="402"/>
      <c r="J360" s="401"/>
      <c r="K360" s="402"/>
      <c r="L360" s="401"/>
      <c r="M360" s="402"/>
      <c r="N360" s="401"/>
      <c r="O360" s="402"/>
      <c r="P360" s="53">
        <f t="shared" si="5"/>
        <v>0</v>
      </c>
    </row>
    <row r="361" spans="1:16" ht="25.5" customHeight="1">
      <c r="A361" s="54">
        <v>758</v>
      </c>
      <c r="B361" s="55" t="s">
        <v>253</v>
      </c>
      <c r="C361" s="395">
        <v>2</v>
      </c>
      <c r="D361" s="85"/>
      <c r="E361" s="86"/>
      <c r="F361" s="401"/>
      <c r="G361" s="402"/>
      <c r="H361" s="401"/>
      <c r="I361" s="402"/>
      <c r="J361" s="401"/>
      <c r="K361" s="402"/>
      <c r="L361" s="401"/>
      <c r="M361" s="402"/>
      <c r="N361" s="85"/>
      <c r="O361" s="86"/>
      <c r="P361" s="53">
        <f t="shared" si="5"/>
        <v>0</v>
      </c>
    </row>
    <row r="362" spans="1:16" ht="25.5" customHeight="1">
      <c r="A362" s="54">
        <v>759</v>
      </c>
      <c r="B362" s="55" t="s">
        <v>256</v>
      </c>
      <c r="C362" s="395">
        <v>2</v>
      </c>
      <c r="D362" s="85"/>
      <c r="E362" s="86"/>
      <c r="F362" s="401"/>
      <c r="G362" s="402"/>
      <c r="H362" s="401"/>
      <c r="I362" s="402"/>
      <c r="J362" s="401"/>
      <c r="K362" s="402"/>
      <c r="L362" s="401"/>
      <c r="M362" s="402"/>
      <c r="N362" s="85"/>
      <c r="O362" s="86"/>
      <c r="P362" s="53">
        <f t="shared" si="5"/>
        <v>0</v>
      </c>
    </row>
    <row r="363" spans="1:16" ht="25.5" customHeight="1">
      <c r="A363" s="59">
        <v>7600</v>
      </c>
      <c r="B363" s="51" t="s">
        <v>257</v>
      </c>
      <c r="C363" s="394"/>
      <c r="D363" s="52"/>
      <c r="E363" s="63">
        <f>SUM(E364:E365)</f>
        <v>0</v>
      </c>
      <c r="F363" s="52"/>
      <c r="G363" s="63">
        <f>SUM(G364:G365)</f>
        <v>0</v>
      </c>
      <c r="H363" s="52"/>
      <c r="I363" s="63">
        <f>SUM(I364:I365)</f>
        <v>0</v>
      </c>
      <c r="J363" s="52"/>
      <c r="K363" s="63">
        <f>SUM(K364:K365)</f>
        <v>0</v>
      </c>
      <c r="L363" s="52"/>
      <c r="M363" s="63">
        <f>SUM(M364:M365)</f>
        <v>0</v>
      </c>
      <c r="N363" s="52"/>
      <c r="O363" s="63">
        <f>SUM(O364:O365)</f>
        <v>0</v>
      </c>
      <c r="P363" s="53">
        <f t="shared" si="5"/>
        <v>0</v>
      </c>
    </row>
    <row r="364" spans="1:16" ht="25.5" customHeight="1">
      <c r="A364" s="54">
        <v>761</v>
      </c>
      <c r="B364" s="55" t="s">
        <v>353</v>
      </c>
      <c r="C364" s="395"/>
      <c r="D364" s="401"/>
      <c r="E364" s="402"/>
      <c r="F364" s="401"/>
      <c r="G364" s="402"/>
      <c r="H364" s="401"/>
      <c r="I364" s="402"/>
      <c r="J364" s="401"/>
      <c r="K364" s="402"/>
      <c r="L364" s="401"/>
      <c r="M364" s="402"/>
      <c r="N364" s="401"/>
      <c r="O364" s="402"/>
      <c r="P364" s="53">
        <f t="shared" si="5"/>
        <v>0</v>
      </c>
    </row>
    <row r="365" spans="1:16" ht="25.5" customHeight="1">
      <c r="A365" s="54">
        <v>762</v>
      </c>
      <c r="B365" s="55" t="s">
        <v>258</v>
      </c>
      <c r="C365" s="395"/>
      <c r="D365" s="401"/>
      <c r="E365" s="402"/>
      <c r="F365" s="401"/>
      <c r="G365" s="402"/>
      <c r="H365" s="401"/>
      <c r="I365" s="402"/>
      <c r="J365" s="401"/>
      <c r="K365" s="402"/>
      <c r="L365" s="401"/>
      <c r="M365" s="402"/>
      <c r="N365" s="401"/>
      <c r="O365" s="402"/>
      <c r="P365" s="53">
        <f t="shared" si="5"/>
        <v>0</v>
      </c>
    </row>
    <row r="366" spans="1:16" ht="25.5" customHeight="1">
      <c r="A366" s="59">
        <v>7900</v>
      </c>
      <c r="B366" s="51" t="s">
        <v>259</v>
      </c>
      <c r="C366" s="394"/>
      <c r="D366" s="52"/>
      <c r="E366" s="63">
        <f>SUM(E367:E369)</f>
        <v>0</v>
      </c>
      <c r="F366" s="52"/>
      <c r="G366" s="63">
        <f>SUM(G367:G369)</f>
        <v>0</v>
      </c>
      <c r="H366" s="52"/>
      <c r="I366" s="63">
        <f>SUM(I367:I369)</f>
        <v>0</v>
      </c>
      <c r="J366" s="52"/>
      <c r="K366" s="63">
        <f>SUM(K367:K369)</f>
        <v>0</v>
      </c>
      <c r="L366" s="52"/>
      <c r="M366" s="63">
        <f>SUM(M367:M369)</f>
        <v>0</v>
      </c>
      <c r="N366" s="52"/>
      <c r="O366" s="63">
        <f>SUM(O367:O369)</f>
        <v>0</v>
      </c>
      <c r="P366" s="53">
        <f t="shared" si="5"/>
        <v>0</v>
      </c>
    </row>
    <row r="367" spans="1:16" ht="25.5" customHeight="1">
      <c r="A367" s="54">
        <v>791</v>
      </c>
      <c r="B367" s="55" t="s">
        <v>260</v>
      </c>
      <c r="C367" s="395">
        <v>1</v>
      </c>
      <c r="D367" s="85"/>
      <c r="E367" s="86"/>
      <c r="F367" s="85"/>
      <c r="G367" s="86"/>
      <c r="H367" s="85"/>
      <c r="I367" s="86"/>
      <c r="J367" s="85"/>
      <c r="K367" s="86"/>
      <c r="L367" s="401"/>
      <c r="M367" s="402"/>
      <c r="N367" s="85"/>
      <c r="O367" s="86"/>
      <c r="P367" s="53">
        <f t="shared" si="5"/>
        <v>0</v>
      </c>
    </row>
    <row r="368" spans="1:16" ht="25.5" customHeight="1">
      <c r="A368" s="54">
        <v>792</v>
      </c>
      <c r="B368" s="55" t="s">
        <v>261</v>
      </c>
      <c r="C368" s="395">
        <v>1</v>
      </c>
      <c r="D368" s="85"/>
      <c r="E368" s="86"/>
      <c r="F368" s="85"/>
      <c r="G368" s="86"/>
      <c r="H368" s="85"/>
      <c r="I368" s="86"/>
      <c r="J368" s="85"/>
      <c r="K368" s="86"/>
      <c r="L368" s="401"/>
      <c r="M368" s="402"/>
      <c r="N368" s="85"/>
      <c r="O368" s="86"/>
      <c r="P368" s="53">
        <f t="shared" si="5"/>
        <v>0</v>
      </c>
    </row>
    <row r="369" spans="1:16" ht="25.5" customHeight="1">
      <c r="A369" s="54">
        <v>799</v>
      </c>
      <c r="B369" s="55" t="s">
        <v>262</v>
      </c>
      <c r="C369" s="395">
        <v>1</v>
      </c>
      <c r="D369" s="85"/>
      <c r="E369" s="86"/>
      <c r="F369" s="85"/>
      <c r="G369" s="86"/>
      <c r="H369" s="85"/>
      <c r="I369" s="86"/>
      <c r="J369" s="85"/>
      <c r="K369" s="86"/>
      <c r="L369" s="401"/>
      <c r="M369" s="402"/>
      <c r="N369" s="85"/>
      <c r="O369" s="86"/>
      <c r="P369" s="53">
        <f t="shared" si="5"/>
        <v>0</v>
      </c>
    </row>
    <row r="370" spans="1:16" ht="25.5" customHeight="1">
      <c r="A370" s="56">
        <v>8000</v>
      </c>
      <c r="B370" s="57" t="s">
        <v>263</v>
      </c>
      <c r="C370" s="396"/>
      <c r="D370" s="58"/>
      <c r="E370" s="80">
        <f>E371+E378+E384</f>
        <v>0</v>
      </c>
      <c r="F370" s="58"/>
      <c r="G370" s="80">
        <f>G371+G378+G384</f>
        <v>0</v>
      </c>
      <c r="H370" s="58"/>
      <c r="I370" s="80">
        <f>I371+I378+I384</f>
        <v>0</v>
      </c>
      <c r="J370" s="58"/>
      <c r="K370" s="80">
        <f>K371+K378+K384</f>
        <v>0</v>
      </c>
      <c r="L370" s="58"/>
      <c r="M370" s="80">
        <f>M371+M378+M384</f>
        <v>0</v>
      </c>
      <c r="N370" s="58"/>
      <c r="O370" s="80">
        <f>O371+O378+O384</f>
        <v>0</v>
      </c>
      <c r="P370" s="53">
        <f t="shared" si="5"/>
        <v>0</v>
      </c>
    </row>
    <row r="371" spans="1:16" ht="25.5" customHeight="1">
      <c r="A371" s="59">
        <v>8100</v>
      </c>
      <c r="B371" s="51" t="s">
        <v>264</v>
      </c>
      <c r="C371" s="394"/>
      <c r="D371" s="52"/>
      <c r="E371" s="63">
        <f>SUM(E372:E377)</f>
        <v>0</v>
      </c>
      <c r="F371" s="52"/>
      <c r="G371" s="63">
        <f>SUM(G372:G377)</f>
        <v>0</v>
      </c>
      <c r="H371" s="52"/>
      <c r="I371" s="63">
        <f>SUM(I372:I377)</f>
        <v>0</v>
      </c>
      <c r="J371" s="52"/>
      <c r="K371" s="63">
        <f>SUM(K372:K377)</f>
        <v>0</v>
      </c>
      <c r="L371" s="52"/>
      <c r="M371" s="63">
        <f>SUM(M372:M377)</f>
        <v>0</v>
      </c>
      <c r="N371" s="52"/>
      <c r="O371" s="63">
        <f>SUM(O372:O377)</f>
        <v>0</v>
      </c>
      <c r="P371" s="53">
        <f t="shared" si="5"/>
        <v>0</v>
      </c>
    </row>
    <row r="372" spans="1:16" ht="25.5" customHeight="1">
      <c r="A372" s="54">
        <v>811</v>
      </c>
      <c r="B372" s="55" t="s">
        <v>313</v>
      </c>
      <c r="C372" s="395"/>
      <c r="D372" s="401"/>
      <c r="E372" s="402"/>
      <c r="F372" s="401"/>
      <c r="G372" s="402"/>
      <c r="H372" s="401"/>
      <c r="I372" s="402"/>
      <c r="J372" s="401"/>
      <c r="K372" s="402"/>
      <c r="L372" s="401"/>
      <c r="M372" s="402"/>
      <c r="N372" s="401"/>
      <c r="O372" s="402"/>
      <c r="P372" s="53">
        <f t="shared" si="5"/>
        <v>0</v>
      </c>
    </row>
    <row r="373" spans="1:16" ht="25.5" customHeight="1">
      <c r="A373" s="54">
        <v>812</v>
      </c>
      <c r="B373" s="55" t="s">
        <v>265</v>
      </c>
      <c r="C373" s="395"/>
      <c r="D373" s="401"/>
      <c r="E373" s="402"/>
      <c r="F373" s="401"/>
      <c r="G373" s="402"/>
      <c r="H373" s="401"/>
      <c r="I373" s="402"/>
      <c r="J373" s="401"/>
      <c r="K373" s="402"/>
      <c r="L373" s="401"/>
      <c r="M373" s="402"/>
      <c r="N373" s="401"/>
      <c r="O373" s="402"/>
      <c r="P373" s="53">
        <f t="shared" si="5"/>
        <v>0</v>
      </c>
    </row>
    <row r="374" spans="1:16" ht="25.5" customHeight="1">
      <c r="A374" s="54">
        <v>813</v>
      </c>
      <c r="B374" s="55" t="s">
        <v>266</v>
      </c>
      <c r="C374" s="395"/>
      <c r="D374" s="401"/>
      <c r="E374" s="402"/>
      <c r="F374" s="401"/>
      <c r="G374" s="402"/>
      <c r="H374" s="401"/>
      <c r="I374" s="402"/>
      <c r="J374" s="401"/>
      <c r="K374" s="402"/>
      <c r="L374" s="401"/>
      <c r="M374" s="402"/>
      <c r="N374" s="401"/>
      <c r="O374" s="402"/>
      <c r="P374" s="53">
        <f t="shared" si="5"/>
        <v>0</v>
      </c>
    </row>
    <row r="375" spans="1:16" ht="25.5" customHeight="1">
      <c r="A375" s="54">
        <v>814</v>
      </c>
      <c r="B375" s="55" t="s">
        <v>267</v>
      </c>
      <c r="C375" s="395"/>
      <c r="D375" s="401"/>
      <c r="E375" s="402"/>
      <c r="F375" s="401"/>
      <c r="G375" s="402"/>
      <c r="H375" s="401"/>
      <c r="I375" s="402"/>
      <c r="J375" s="401"/>
      <c r="K375" s="402"/>
      <c r="L375" s="401"/>
      <c r="M375" s="402"/>
      <c r="N375" s="401"/>
      <c r="O375" s="402"/>
      <c r="P375" s="53">
        <f t="shared" si="5"/>
        <v>0</v>
      </c>
    </row>
    <row r="376" spans="1:16" ht="25.5" customHeight="1">
      <c r="A376" s="54">
        <v>815</v>
      </c>
      <c r="B376" s="55" t="s">
        <v>268</v>
      </c>
      <c r="C376" s="395"/>
      <c r="D376" s="401"/>
      <c r="E376" s="402"/>
      <c r="F376" s="401"/>
      <c r="G376" s="402"/>
      <c r="H376" s="401"/>
      <c r="I376" s="402"/>
      <c r="J376" s="401"/>
      <c r="K376" s="402"/>
      <c r="L376" s="401"/>
      <c r="M376" s="402"/>
      <c r="N376" s="401"/>
      <c r="O376" s="402"/>
      <c r="P376" s="53">
        <f t="shared" si="5"/>
        <v>0</v>
      </c>
    </row>
    <row r="377" spans="1:16" ht="25.5" customHeight="1">
      <c r="A377" s="54">
        <v>816</v>
      </c>
      <c r="B377" s="55" t="s">
        <v>269</v>
      </c>
      <c r="C377" s="395"/>
      <c r="D377" s="401"/>
      <c r="E377" s="402"/>
      <c r="F377" s="401"/>
      <c r="G377" s="402"/>
      <c r="H377" s="401"/>
      <c r="I377" s="402"/>
      <c r="J377" s="401"/>
      <c r="K377" s="402"/>
      <c r="L377" s="401"/>
      <c r="M377" s="402"/>
      <c r="N377" s="401"/>
      <c r="O377" s="402"/>
      <c r="P377" s="53">
        <f t="shared" si="5"/>
        <v>0</v>
      </c>
    </row>
    <row r="378" spans="1:16" ht="25.5" customHeight="1">
      <c r="A378" s="59">
        <v>8300</v>
      </c>
      <c r="B378" s="51" t="s">
        <v>270</v>
      </c>
      <c r="C378" s="394"/>
      <c r="D378" s="52"/>
      <c r="E378" s="63">
        <f>SUM(E379:E383)</f>
        <v>0</v>
      </c>
      <c r="F378" s="52"/>
      <c r="G378" s="63">
        <f>SUM(G379:G383)</f>
        <v>0</v>
      </c>
      <c r="H378" s="52"/>
      <c r="I378" s="63">
        <f>SUM(I379:I383)</f>
        <v>0</v>
      </c>
      <c r="J378" s="52"/>
      <c r="K378" s="63">
        <f>SUM(K379:K383)</f>
        <v>0</v>
      </c>
      <c r="L378" s="52"/>
      <c r="M378" s="63">
        <f>SUM(M379:M383)</f>
        <v>0</v>
      </c>
      <c r="N378" s="52"/>
      <c r="O378" s="63">
        <f>SUM(O379:O383)</f>
        <v>0</v>
      </c>
      <c r="P378" s="53">
        <f t="shared" si="5"/>
        <v>0</v>
      </c>
    </row>
    <row r="379" spans="1:16" ht="25.5" customHeight="1">
      <c r="A379" s="54">
        <v>831</v>
      </c>
      <c r="B379" s="55" t="s">
        <v>271</v>
      </c>
      <c r="C379" s="395"/>
      <c r="D379" s="401"/>
      <c r="E379" s="402"/>
      <c r="F379" s="401"/>
      <c r="G379" s="402"/>
      <c r="H379" s="401"/>
      <c r="I379" s="402"/>
      <c r="J379" s="401"/>
      <c r="K379" s="402"/>
      <c r="L379" s="401"/>
      <c r="M379" s="402"/>
      <c r="N379" s="401"/>
      <c r="O379" s="402"/>
      <c r="P379" s="53">
        <f t="shared" si="5"/>
        <v>0</v>
      </c>
    </row>
    <row r="380" spans="1:16" ht="25.5" customHeight="1">
      <c r="A380" s="54">
        <v>832</v>
      </c>
      <c r="B380" s="55" t="s">
        <v>272</v>
      </c>
      <c r="C380" s="395"/>
      <c r="D380" s="401"/>
      <c r="E380" s="402"/>
      <c r="F380" s="401"/>
      <c r="G380" s="402"/>
      <c r="H380" s="401"/>
      <c r="I380" s="402"/>
      <c r="J380" s="401"/>
      <c r="K380" s="402"/>
      <c r="L380" s="401"/>
      <c r="M380" s="402"/>
      <c r="N380" s="401"/>
      <c r="O380" s="402"/>
      <c r="P380" s="53">
        <f t="shared" si="5"/>
        <v>0</v>
      </c>
    </row>
    <row r="381" spans="1:16" ht="25.5" customHeight="1">
      <c r="A381" s="54">
        <v>833</v>
      </c>
      <c r="B381" s="55" t="s">
        <v>273</v>
      </c>
      <c r="C381" s="395"/>
      <c r="D381" s="401"/>
      <c r="E381" s="402"/>
      <c r="F381" s="401"/>
      <c r="G381" s="402"/>
      <c r="H381" s="401"/>
      <c r="I381" s="402"/>
      <c r="J381" s="401"/>
      <c r="K381" s="402"/>
      <c r="L381" s="401"/>
      <c r="M381" s="402"/>
      <c r="N381" s="401"/>
      <c r="O381" s="402"/>
      <c r="P381" s="53">
        <f t="shared" si="5"/>
        <v>0</v>
      </c>
    </row>
    <row r="382" spans="1:16" ht="25.5" customHeight="1">
      <c r="A382" s="54">
        <v>834</v>
      </c>
      <c r="B382" s="55" t="s">
        <v>274</v>
      </c>
      <c r="C382" s="395"/>
      <c r="D382" s="401"/>
      <c r="E382" s="402"/>
      <c r="F382" s="401"/>
      <c r="G382" s="402"/>
      <c r="H382" s="401"/>
      <c r="I382" s="402"/>
      <c r="J382" s="401"/>
      <c r="K382" s="402"/>
      <c r="L382" s="401"/>
      <c r="M382" s="402"/>
      <c r="N382" s="401"/>
      <c r="O382" s="402"/>
      <c r="P382" s="53">
        <f t="shared" si="5"/>
        <v>0</v>
      </c>
    </row>
    <row r="383" spans="1:16" ht="25.5" customHeight="1">
      <c r="A383" s="54">
        <v>835</v>
      </c>
      <c r="B383" s="55" t="s">
        <v>617</v>
      </c>
      <c r="C383" s="395"/>
      <c r="D383" s="401"/>
      <c r="E383" s="402"/>
      <c r="F383" s="401"/>
      <c r="G383" s="402"/>
      <c r="H383" s="401"/>
      <c r="I383" s="402"/>
      <c r="J383" s="401"/>
      <c r="K383" s="402"/>
      <c r="L383" s="401"/>
      <c r="M383" s="402"/>
      <c r="N383" s="401"/>
      <c r="O383" s="402"/>
      <c r="P383" s="53">
        <f t="shared" si="5"/>
        <v>0</v>
      </c>
    </row>
    <row r="384" spans="1:16" ht="25.5" customHeight="1">
      <c r="A384" s="59">
        <v>8500</v>
      </c>
      <c r="B384" s="51" t="s">
        <v>275</v>
      </c>
      <c r="C384" s="394"/>
      <c r="D384" s="52"/>
      <c r="E384" s="63">
        <f>SUM(E385:E387)</f>
        <v>0</v>
      </c>
      <c r="F384" s="52"/>
      <c r="G384" s="63">
        <f>SUM(G385:G387)</f>
        <v>0</v>
      </c>
      <c r="H384" s="52"/>
      <c r="I384" s="63">
        <f>SUM(I385:I387)</f>
        <v>0</v>
      </c>
      <c r="J384" s="52"/>
      <c r="K384" s="63">
        <f>SUM(K385:K387)</f>
        <v>0</v>
      </c>
      <c r="L384" s="52"/>
      <c r="M384" s="63">
        <f>SUM(M385:M387)</f>
        <v>0</v>
      </c>
      <c r="N384" s="52"/>
      <c r="O384" s="63">
        <f>SUM(O385:O387)</f>
        <v>0</v>
      </c>
      <c r="P384" s="53">
        <f t="shared" si="5"/>
        <v>0</v>
      </c>
    </row>
    <row r="385" spans="1:16" ht="25.5" customHeight="1">
      <c r="A385" s="54">
        <v>851</v>
      </c>
      <c r="B385" s="55" t="s">
        <v>276</v>
      </c>
      <c r="C385" s="395"/>
      <c r="D385" s="401"/>
      <c r="E385" s="402"/>
      <c r="F385" s="401"/>
      <c r="G385" s="402"/>
      <c r="H385" s="401"/>
      <c r="I385" s="402"/>
      <c r="J385" s="401"/>
      <c r="K385" s="402"/>
      <c r="L385" s="401"/>
      <c r="M385" s="402"/>
      <c r="N385" s="401"/>
      <c r="O385" s="402"/>
      <c r="P385" s="53">
        <f t="shared" si="5"/>
        <v>0</v>
      </c>
    </row>
    <row r="386" spans="1:16" ht="25.5" customHeight="1">
      <c r="A386" s="54">
        <v>852</v>
      </c>
      <c r="B386" s="55" t="s">
        <v>277</v>
      </c>
      <c r="C386" s="395"/>
      <c r="D386" s="401"/>
      <c r="E386" s="402"/>
      <c r="F386" s="401"/>
      <c r="G386" s="402"/>
      <c r="H386" s="401"/>
      <c r="I386" s="402"/>
      <c r="J386" s="401"/>
      <c r="K386" s="402"/>
      <c r="L386" s="401"/>
      <c r="M386" s="402"/>
      <c r="N386" s="401"/>
      <c r="O386" s="402"/>
      <c r="P386" s="53">
        <f t="shared" si="5"/>
        <v>0</v>
      </c>
    </row>
    <row r="387" spans="1:16" ht="25.5" customHeight="1">
      <c r="A387" s="54">
        <v>853</v>
      </c>
      <c r="B387" s="55" t="s">
        <v>1431</v>
      </c>
      <c r="C387" s="395"/>
      <c r="D387" s="401"/>
      <c r="E387" s="402"/>
      <c r="F387" s="401"/>
      <c r="G387" s="402"/>
      <c r="H387" s="401"/>
      <c r="I387" s="402"/>
      <c r="J387" s="401"/>
      <c r="K387" s="402"/>
      <c r="L387" s="401"/>
      <c r="M387" s="402"/>
      <c r="N387" s="401"/>
      <c r="O387" s="402"/>
      <c r="P387" s="53">
        <f t="shared" si="5"/>
        <v>0</v>
      </c>
    </row>
    <row r="388" spans="1:16" ht="25.5" customHeight="1">
      <c r="A388" s="56">
        <v>9000</v>
      </c>
      <c r="B388" s="57" t="s">
        <v>318</v>
      </c>
      <c r="C388" s="396"/>
      <c r="D388" s="58"/>
      <c r="E388" s="80">
        <f>E389+E398+E407+E410+E413+E416+E419</f>
        <v>0</v>
      </c>
      <c r="F388" s="58"/>
      <c r="G388" s="80">
        <f>G389+G398+G407+G410+G413+G416+G419</f>
        <v>1721339</v>
      </c>
      <c r="H388" s="58"/>
      <c r="I388" s="80">
        <f>I389+I398+I407+I410+I413+I416+I419</f>
        <v>0</v>
      </c>
      <c r="J388" s="58"/>
      <c r="K388" s="80">
        <f>K389+K398+K407+K410+K413+K416+K419</f>
        <v>0</v>
      </c>
      <c r="L388" s="58"/>
      <c r="M388" s="80">
        <f>M389+M398+M407+M410+M413+M416+M419</f>
        <v>0</v>
      </c>
      <c r="N388" s="58"/>
      <c r="O388" s="80">
        <f>O389+O398+O407+O410+O413+O416+O419</f>
        <v>0</v>
      </c>
      <c r="P388" s="53">
        <f t="shared" si="5"/>
        <v>1721339</v>
      </c>
    </row>
    <row r="389" spans="1:16" ht="25.5" customHeight="1">
      <c r="A389" s="59">
        <v>9100</v>
      </c>
      <c r="B389" s="51" t="s">
        <v>1322</v>
      </c>
      <c r="C389" s="394"/>
      <c r="D389" s="52"/>
      <c r="E389" s="63">
        <f>SUM(E390:E397)</f>
        <v>0</v>
      </c>
      <c r="F389" s="52"/>
      <c r="G389" s="63">
        <f>SUM(G390:G397)</f>
        <v>1196209</v>
      </c>
      <c r="H389" s="52"/>
      <c r="I389" s="63">
        <f>SUM(I390:I397)</f>
        <v>0</v>
      </c>
      <c r="J389" s="52"/>
      <c r="K389" s="63">
        <f>SUM(K390:K397)</f>
        <v>0</v>
      </c>
      <c r="L389" s="52"/>
      <c r="M389" s="63">
        <f>SUM(M390:M397)</f>
        <v>0</v>
      </c>
      <c r="N389" s="52"/>
      <c r="O389" s="63">
        <f>SUM(O390:O397)</f>
        <v>0</v>
      </c>
      <c r="P389" s="53">
        <f t="shared" si="5"/>
        <v>1196209</v>
      </c>
    </row>
    <row r="390" spans="1:16" ht="25.5" customHeight="1">
      <c r="A390" s="54">
        <v>911</v>
      </c>
      <c r="B390" s="55" t="s">
        <v>278</v>
      </c>
      <c r="C390" s="395">
        <v>3</v>
      </c>
      <c r="D390" s="85"/>
      <c r="E390" s="86"/>
      <c r="F390" s="85"/>
      <c r="G390" s="86"/>
      <c r="H390" s="401"/>
      <c r="I390" s="402"/>
      <c r="J390" s="401"/>
      <c r="K390" s="402"/>
      <c r="L390" s="85"/>
      <c r="M390" s="86"/>
      <c r="N390" s="85"/>
      <c r="O390" s="86"/>
      <c r="P390" s="53">
        <f t="shared" si="5"/>
        <v>0</v>
      </c>
    </row>
    <row r="391" spans="1:16" ht="25.5" customHeight="1">
      <c r="A391" s="54">
        <v>912</v>
      </c>
      <c r="B391" s="55" t="s">
        <v>354</v>
      </c>
      <c r="C391" s="395">
        <v>3</v>
      </c>
      <c r="D391" s="85"/>
      <c r="E391" s="86"/>
      <c r="F391" s="85">
        <v>228</v>
      </c>
      <c r="G391" s="86">
        <f>725734+470475</f>
        <v>1196209</v>
      </c>
      <c r="H391" s="401"/>
      <c r="I391" s="402"/>
      <c r="J391" s="401"/>
      <c r="K391" s="402"/>
      <c r="L391" s="85"/>
      <c r="M391" s="86"/>
      <c r="N391" s="85"/>
      <c r="O391" s="86"/>
      <c r="P391" s="53">
        <f t="shared" si="5"/>
        <v>1196209</v>
      </c>
    </row>
    <row r="392" spans="1:16" ht="25.5" customHeight="1">
      <c r="A392" s="54">
        <v>913</v>
      </c>
      <c r="B392" s="55" t="s">
        <v>279</v>
      </c>
      <c r="C392" s="395"/>
      <c r="D392" s="401"/>
      <c r="E392" s="402"/>
      <c r="F392" s="401"/>
      <c r="G392" s="402"/>
      <c r="H392" s="401"/>
      <c r="I392" s="402"/>
      <c r="J392" s="401"/>
      <c r="K392" s="402"/>
      <c r="L392" s="401"/>
      <c r="M392" s="402"/>
      <c r="N392" s="401"/>
      <c r="O392" s="402"/>
      <c r="P392" s="53">
        <f t="shared" si="5"/>
        <v>0</v>
      </c>
    </row>
    <row r="393" spans="1:16" ht="25.5" customHeight="1">
      <c r="A393" s="54">
        <v>914</v>
      </c>
      <c r="B393" s="55" t="s">
        <v>280</v>
      </c>
      <c r="C393" s="395"/>
      <c r="D393" s="401"/>
      <c r="E393" s="402"/>
      <c r="F393" s="401"/>
      <c r="G393" s="402"/>
      <c r="H393" s="401"/>
      <c r="I393" s="402"/>
      <c r="J393" s="401"/>
      <c r="K393" s="402"/>
      <c r="L393" s="401"/>
      <c r="M393" s="402"/>
      <c r="N393" s="401"/>
      <c r="O393" s="402"/>
      <c r="P393" s="53">
        <f t="shared" si="5"/>
        <v>0</v>
      </c>
    </row>
    <row r="394" spans="1:16" ht="25.5" customHeight="1">
      <c r="A394" s="54">
        <v>915</v>
      </c>
      <c r="B394" s="55" t="s">
        <v>281</v>
      </c>
      <c r="C394" s="395"/>
      <c r="D394" s="401"/>
      <c r="E394" s="402"/>
      <c r="F394" s="401"/>
      <c r="G394" s="402"/>
      <c r="H394" s="401"/>
      <c r="I394" s="402"/>
      <c r="J394" s="401"/>
      <c r="K394" s="402"/>
      <c r="L394" s="401"/>
      <c r="M394" s="402"/>
      <c r="N394" s="401"/>
      <c r="O394" s="402"/>
      <c r="P394" s="53">
        <f t="shared" ref="P394:P420" si="6">E394+G394+I394+K394+M394+O394</f>
        <v>0</v>
      </c>
    </row>
    <row r="395" spans="1:16" ht="25.5" customHeight="1">
      <c r="A395" s="54">
        <v>916</v>
      </c>
      <c r="B395" s="55" t="s">
        <v>282</v>
      </c>
      <c r="C395" s="395"/>
      <c r="D395" s="401"/>
      <c r="E395" s="402"/>
      <c r="F395" s="401"/>
      <c r="G395" s="402"/>
      <c r="H395" s="401"/>
      <c r="I395" s="402"/>
      <c r="J395" s="401"/>
      <c r="K395" s="402"/>
      <c r="L395" s="401"/>
      <c r="M395" s="402"/>
      <c r="N395" s="401"/>
      <c r="O395" s="402"/>
      <c r="P395" s="53">
        <f t="shared" si="6"/>
        <v>0</v>
      </c>
    </row>
    <row r="396" spans="1:16" ht="25.5" customHeight="1">
      <c r="A396" s="54">
        <v>917</v>
      </c>
      <c r="B396" s="55" t="s">
        <v>355</v>
      </c>
      <c r="C396" s="395"/>
      <c r="D396" s="401"/>
      <c r="E396" s="402"/>
      <c r="F396" s="401"/>
      <c r="G396" s="402"/>
      <c r="H396" s="401"/>
      <c r="I396" s="402"/>
      <c r="J396" s="401"/>
      <c r="K396" s="402"/>
      <c r="L396" s="401"/>
      <c r="M396" s="402"/>
      <c r="N396" s="401"/>
      <c r="O396" s="402"/>
      <c r="P396" s="53">
        <f t="shared" si="6"/>
        <v>0</v>
      </c>
    </row>
    <row r="397" spans="1:16" ht="25.5" customHeight="1">
      <c r="A397" s="54">
        <v>918</v>
      </c>
      <c r="B397" s="55" t="s">
        <v>283</v>
      </c>
      <c r="C397" s="395"/>
      <c r="D397" s="401"/>
      <c r="E397" s="402"/>
      <c r="F397" s="401"/>
      <c r="G397" s="402"/>
      <c r="H397" s="401"/>
      <c r="I397" s="402"/>
      <c r="J397" s="401"/>
      <c r="K397" s="402"/>
      <c r="L397" s="401"/>
      <c r="M397" s="402"/>
      <c r="N397" s="401"/>
      <c r="O397" s="402"/>
      <c r="P397" s="53">
        <f t="shared" si="6"/>
        <v>0</v>
      </c>
    </row>
    <row r="398" spans="1:16" ht="25.5" customHeight="1">
      <c r="A398" s="59">
        <v>9200</v>
      </c>
      <c r="B398" s="51" t="s">
        <v>1248</v>
      </c>
      <c r="C398" s="394"/>
      <c r="D398" s="52"/>
      <c r="E398" s="63">
        <f>SUM(E399:E406)</f>
        <v>0</v>
      </c>
      <c r="F398" s="52"/>
      <c r="G398" s="63">
        <f>SUM(G399:G406)</f>
        <v>525130</v>
      </c>
      <c r="H398" s="52"/>
      <c r="I398" s="63">
        <f>SUM(I399:I406)</f>
        <v>0</v>
      </c>
      <c r="J398" s="52"/>
      <c r="K398" s="63">
        <f>SUM(K399:K406)</f>
        <v>0</v>
      </c>
      <c r="L398" s="52"/>
      <c r="M398" s="63">
        <f>SUM(M399:M406)</f>
        <v>0</v>
      </c>
      <c r="N398" s="52"/>
      <c r="O398" s="63">
        <f>SUM(O399:O406)</f>
        <v>0</v>
      </c>
      <c r="P398" s="53">
        <f t="shared" si="6"/>
        <v>525130</v>
      </c>
    </row>
    <row r="399" spans="1:16" ht="25.5" customHeight="1">
      <c r="A399" s="54">
        <v>921</v>
      </c>
      <c r="B399" s="55" t="s">
        <v>287</v>
      </c>
      <c r="C399" s="395">
        <v>3</v>
      </c>
      <c r="D399" s="85"/>
      <c r="E399" s="86"/>
      <c r="F399" s="85">
        <v>228</v>
      </c>
      <c r="G399" s="86">
        <f>203059+192775+500000-370704</f>
        <v>525130</v>
      </c>
      <c r="H399" s="401"/>
      <c r="I399" s="402"/>
      <c r="J399" s="401"/>
      <c r="K399" s="402"/>
      <c r="L399" s="85"/>
      <c r="M399" s="86"/>
      <c r="N399" s="85"/>
      <c r="O399" s="86"/>
      <c r="P399" s="53">
        <f t="shared" si="6"/>
        <v>525130</v>
      </c>
    </row>
    <row r="400" spans="1:16" ht="25.5" customHeight="1">
      <c r="A400" s="54">
        <v>922</v>
      </c>
      <c r="B400" s="55" t="s">
        <v>356</v>
      </c>
      <c r="C400" s="395">
        <v>3</v>
      </c>
      <c r="D400" s="85"/>
      <c r="E400" s="86"/>
      <c r="F400" s="85"/>
      <c r="G400" s="86"/>
      <c r="H400" s="401"/>
      <c r="I400" s="402"/>
      <c r="J400" s="401"/>
      <c r="K400" s="402"/>
      <c r="L400" s="85"/>
      <c r="M400" s="86"/>
      <c r="N400" s="85"/>
      <c r="O400" s="86"/>
      <c r="P400" s="53">
        <f t="shared" si="6"/>
        <v>0</v>
      </c>
    </row>
    <row r="401" spans="1:16" ht="25.5" customHeight="1">
      <c r="A401" s="54">
        <v>923</v>
      </c>
      <c r="B401" s="55" t="s">
        <v>286</v>
      </c>
      <c r="C401" s="395"/>
      <c r="D401" s="401"/>
      <c r="E401" s="402"/>
      <c r="F401" s="401"/>
      <c r="G401" s="402"/>
      <c r="H401" s="401"/>
      <c r="I401" s="402"/>
      <c r="J401" s="401"/>
      <c r="K401" s="402"/>
      <c r="L401" s="401"/>
      <c r="M401" s="402"/>
      <c r="N401" s="401"/>
      <c r="O401" s="402"/>
      <c r="P401" s="53">
        <f t="shared" si="6"/>
        <v>0</v>
      </c>
    </row>
    <row r="402" spans="1:16" ht="25.5" customHeight="1">
      <c r="A402" s="54">
        <v>924</v>
      </c>
      <c r="B402" s="55" t="s">
        <v>288</v>
      </c>
      <c r="C402" s="395"/>
      <c r="D402" s="401"/>
      <c r="E402" s="402"/>
      <c r="F402" s="401"/>
      <c r="G402" s="402"/>
      <c r="H402" s="401"/>
      <c r="I402" s="402"/>
      <c r="J402" s="401"/>
      <c r="K402" s="402"/>
      <c r="L402" s="401"/>
      <c r="M402" s="402"/>
      <c r="N402" s="401"/>
      <c r="O402" s="402"/>
      <c r="P402" s="53">
        <f t="shared" si="6"/>
        <v>0</v>
      </c>
    </row>
    <row r="403" spans="1:16" ht="25.5" customHeight="1">
      <c r="A403" s="54">
        <v>925</v>
      </c>
      <c r="B403" s="55" t="s">
        <v>284</v>
      </c>
      <c r="C403" s="395"/>
      <c r="D403" s="401"/>
      <c r="E403" s="402"/>
      <c r="F403" s="401"/>
      <c r="G403" s="402"/>
      <c r="H403" s="401"/>
      <c r="I403" s="402"/>
      <c r="J403" s="401"/>
      <c r="K403" s="402"/>
      <c r="L403" s="401"/>
      <c r="M403" s="402"/>
      <c r="N403" s="401"/>
      <c r="O403" s="402"/>
      <c r="P403" s="53">
        <f t="shared" si="6"/>
        <v>0</v>
      </c>
    </row>
    <row r="404" spans="1:16" ht="25.5" customHeight="1">
      <c r="A404" s="54">
        <v>926</v>
      </c>
      <c r="B404" s="55" t="s">
        <v>285</v>
      </c>
      <c r="C404" s="395"/>
      <c r="D404" s="401"/>
      <c r="E404" s="402"/>
      <c r="F404" s="401"/>
      <c r="G404" s="402"/>
      <c r="H404" s="401"/>
      <c r="I404" s="402"/>
      <c r="J404" s="401"/>
      <c r="K404" s="402"/>
      <c r="L404" s="401"/>
      <c r="M404" s="402"/>
      <c r="N404" s="401"/>
      <c r="O404" s="402"/>
      <c r="P404" s="53">
        <f t="shared" si="6"/>
        <v>0</v>
      </c>
    </row>
    <row r="405" spans="1:16" ht="25.5" customHeight="1">
      <c r="A405" s="54">
        <v>927</v>
      </c>
      <c r="B405" s="55" t="s">
        <v>357</v>
      </c>
      <c r="C405" s="395"/>
      <c r="D405" s="401"/>
      <c r="E405" s="402"/>
      <c r="F405" s="401"/>
      <c r="G405" s="402"/>
      <c r="H405" s="401"/>
      <c r="I405" s="402"/>
      <c r="J405" s="401"/>
      <c r="K405" s="402"/>
      <c r="L405" s="401"/>
      <c r="M405" s="402"/>
      <c r="N405" s="401"/>
      <c r="O405" s="402"/>
      <c r="P405" s="53">
        <f t="shared" si="6"/>
        <v>0</v>
      </c>
    </row>
    <row r="406" spans="1:16" ht="25.5" customHeight="1">
      <c r="A406" s="54">
        <v>928</v>
      </c>
      <c r="B406" s="55" t="s">
        <v>289</v>
      </c>
      <c r="C406" s="395"/>
      <c r="D406" s="401"/>
      <c r="E406" s="402"/>
      <c r="F406" s="401"/>
      <c r="G406" s="402"/>
      <c r="H406" s="401"/>
      <c r="I406" s="402"/>
      <c r="J406" s="401"/>
      <c r="K406" s="402"/>
      <c r="L406" s="401"/>
      <c r="M406" s="402"/>
      <c r="N406" s="401"/>
      <c r="O406" s="402"/>
      <c r="P406" s="53">
        <f t="shared" si="6"/>
        <v>0</v>
      </c>
    </row>
    <row r="407" spans="1:16" ht="25.5" customHeight="1">
      <c r="A407" s="59">
        <v>9300</v>
      </c>
      <c r="B407" s="51" t="s">
        <v>316</v>
      </c>
      <c r="C407" s="394"/>
      <c r="D407" s="52"/>
      <c r="E407" s="63">
        <f>SUM(E408:E409)</f>
        <v>0</v>
      </c>
      <c r="F407" s="52"/>
      <c r="G407" s="63">
        <f>SUM(G408:G409)</f>
        <v>0</v>
      </c>
      <c r="H407" s="52"/>
      <c r="I407" s="63">
        <f>SUM(I408:I409)</f>
        <v>0</v>
      </c>
      <c r="J407" s="52"/>
      <c r="K407" s="63">
        <f>SUM(K408:K409)</f>
        <v>0</v>
      </c>
      <c r="L407" s="52"/>
      <c r="M407" s="63">
        <f>SUM(M408:M409)</f>
        <v>0</v>
      </c>
      <c r="N407" s="52"/>
      <c r="O407" s="63">
        <f>SUM(O408:O409)</f>
        <v>0</v>
      </c>
      <c r="P407" s="53">
        <f t="shared" si="6"/>
        <v>0</v>
      </c>
    </row>
    <row r="408" spans="1:16" ht="25.5" customHeight="1">
      <c r="A408" s="54">
        <v>931</v>
      </c>
      <c r="B408" s="55" t="s">
        <v>293</v>
      </c>
      <c r="C408" s="395">
        <v>3</v>
      </c>
      <c r="D408" s="85"/>
      <c r="E408" s="86"/>
      <c r="F408" s="85"/>
      <c r="G408" s="86"/>
      <c r="H408" s="401"/>
      <c r="I408" s="402"/>
      <c r="J408" s="401"/>
      <c r="K408" s="402"/>
      <c r="L408" s="85"/>
      <c r="M408" s="86"/>
      <c r="N408" s="85"/>
      <c r="O408" s="86"/>
      <c r="P408" s="53">
        <f t="shared" si="6"/>
        <v>0</v>
      </c>
    </row>
    <row r="409" spans="1:16" ht="25.5" customHeight="1">
      <c r="A409" s="54">
        <v>932</v>
      </c>
      <c r="B409" s="55" t="s">
        <v>314</v>
      </c>
      <c r="C409" s="395"/>
      <c r="D409" s="401"/>
      <c r="E409" s="402"/>
      <c r="F409" s="401"/>
      <c r="G409" s="402"/>
      <c r="H409" s="401"/>
      <c r="I409" s="402"/>
      <c r="J409" s="401"/>
      <c r="K409" s="402"/>
      <c r="L409" s="401"/>
      <c r="M409" s="402"/>
      <c r="N409" s="401"/>
      <c r="O409" s="402"/>
      <c r="P409" s="53">
        <f t="shared" si="6"/>
        <v>0</v>
      </c>
    </row>
    <row r="410" spans="1:16" ht="25.5" customHeight="1">
      <c r="A410" s="59">
        <v>9400</v>
      </c>
      <c r="B410" s="51" t="s">
        <v>317</v>
      </c>
      <c r="C410" s="394"/>
      <c r="D410" s="52"/>
      <c r="E410" s="63">
        <f>SUM(E411:E412)</f>
        <v>0</v>
      </c>
      <c r="F410" s="52"/>
      <c r="G410" s="63">
        <f>SUM(G411:G412)</f>
        <v>0</v>
      </c>
      <c r="H410" s="52"/>
      <c r="I410" s="63">
        <f>SUM(I411:I412)</f>
        <v>0</v>
      </c>
      <c r="J410" s="52"/>
      <c r="K410" s="63">
        <f>SUM(K411:K412)</f>
        <v>0</v>
      </c>
      <c r="L410" s="52"/>
      <c r="M410" s="63">
        <f>SUM(M411:M412)</f>
        <v>0</v>
      </c>
      <c r="N410" s="52"/>
      <c r="O410" s="63">
        <f>SUM(O411:O412)</f>
        <v>0</v>
      </c>
      <c r="P410" s="53">
        <f t="shared" si="6"/>
        <v>0</v>
      </c>
    </row>
    <row r="411" spans="1:16" ht="25.5" customHeight="1">
      <c r="A411" s="54">
        <v>941</v>
      </c>
      <c r="B411" s="55" t="s">
        <v>315</v>
      </c>
      <c r="C411" s="395">
        <v>3</v>
      </c>
      <c r="D411" s="85"/>
      <c r="E411" s="86"/>
      <c r="F411" s="85"/>
      <c r="G411" s="86"/>
      <c r="H411" s="401"/>
      <c r="I411" s="402"/>
      <c r="J411" s="401"/>
      <c r="K411" s="402"/>
      <c r="L411" s="85"/>
      <c r="M411" s="86"/>
      <c r="N411" s="85"/>
      <c r="O411" s="86"/>
      <c r="P411" s="53">
        <f t="shared" si="6"/>
        <v>0</v>
      </c>
    </row>
    <row r="412" spans="1:16" ht="25.5" customHeight="1">
      <c r="A412" s="54">
        <v>942</v>
      </c>
      <c r="B412" s="55" t="s">
        <v>290</v>
      </c>
      <c r="C412" s="395"/>
      <c r="D412" s="401"/>
      <c r="E412" s="402"/>
      <c r="F412" s="401"/>
      <c r="G412" s="402"/>
      <c r="H412" s="401"/>
      <c r="I412" s="402"/>
      <c r="J412" s="401"/>
      <c r="K412" s="402"/>
      <c r="L412" s="401"/>
      <c r="M412" s="402"/>
      <c r="N412" s="401"/>
      <c r="O412" s="402"/>
      <c r="P412" s="53">
        <f t="shared" si="6"/>
        <v>0</v>
      </c>
    </row>
    <row r="413" spans="1:16" ht="25.5" customHeight="1">
      <c r="A413" s="59">
        <v>9500</v>
      </c>
      <c r="B413" s="51" t="s">
        <v>291</v>
      </c>
      <c r="C413" s="394"/>
      <c r="D413" s="52"/>
      <c r="E413" s="63">
        <f>SUM(E414:E415)</f>
        <v>0</v>
      </c>
      <c r="F413" s="52"/>
      <c r="G413" s="63">
        <f>SUM(G414:G415)</f>
        <v>0</v>
      </c>
      <c r="H413" s="52"/>
      <c r="I413" s="63">
        <f>SUM(I414:I415)</f>
        <v>0</v>
      </c>
      <c r="J413" s="52"/>
      <c r="K413" s="63">
        <f>SUM(K414:K415)</f>
        <v>0</v>
      </c>
      <c r="L413" s="52"/>
      <c r="M413" s="63">
        <f>SUM(M414:M415)</f>
        <v>0</v>
      </c>
      <c r="N413" s="52"/>
      <c r="O413" s="63">
        <f>SUM(O414:O415)</f>
        <v>0</v>
      </c>
      <c r="P413" s="53">
        <f t="shared" si="6"/>
        <v>0</v>
      </c>
    </row>
    <row r="414" spans="1:16" ht="25.5" customHeight="1">
      <c r="A414" s="54">
        <v>951</v>
      </c>
      <c r="B414" s="55" t="s">
        <v>292</v>
      </c>
      <c r="C414" s="395">
        <v>3</v>
      </c>
      <c r="D414" s="85"/>
      <c r="E414" s="86"/>
      <c r="F414" s="85"/>
      <c r="G414" s="86"/>
      <c r="H414" s="401"/>
      <c r="I414" s="402"/>
      <c r="J414" s="401"/>
      <c r="K414" s="402"/>
      <c r="L414" s="85"/>
      <c r="M414" s="86"/>
      <c r="N414" s="85"/>
      <c r="O414" s="86"/>
      <c r="P414" s="53">
        <f t="shared" si="6"/>
        <v>0</v>
      </c>
    </row>
    <row r="415" spans="1:16" ht="25.5" customHeight="1">
      <c r="A415" s="54">
        <v>952</v>
      </c>
      <c r="B415" s="55" t="s">
        <v>294</v>
      </c>
      <c r="C415" s="395"/>
      <c r="D415" s="401"/>
      <c r="E415" s="402"/>
      <c r="F415" s="401"/>
      <c r="G415" s="402"/>
      <c r="H415" s="401"/>
      <c r="I415" s="402"/>
      <c r="J415" s="401"/>
      <c r="K415" s="402"/>
      <c r="L415" s="401"/>
      <c r="M415" s="402"/>
      <c r="N415" s="401"/>
      <c r="O415" s="402"/>
      <c r="P415" s="53">
        <f t="shared" si="6"/>
        <v>0</v>
      </c>
    </row>
    <row r="416" spans="1:16" ht="25.5" customHeight="1">
      <c r="A416" s="59">
        <v>9600</v>
      </c>
      <c r="B416" s="51" t="s">
        <v>295</v>
      </c>
      <c r="C416" s="394"/>
      <c r="D416" s="52"/>
      <c r="E416" s="63">
        <f>SUM(E417:E418)</f>
        <v>0</v>
      </c>
      <c r="F416" s="52"/>
      <c r="G416" s="63">
        <f>SUM(G417:G418)</f>
        <v>0</v>
      </c>
      <c r="H416" s="52"/>
      <c r="I416" s="63">
        <f>SUM(I417:I418)</f>
        <v>0</v>
      </c>
      <c r="J416" s="52"/>
      <c r="K416" s="63">
        <f>SUM(K417:K418)</f>
        <v>0</v>
      </c>
      <c r="L416" s="52"/>
      <c r="M416" s="63">
        <f>SUM(M417:M418)</f>
        <v>0</v>
      </c>
      <c r="N416" s="52"/>
      <c r="O416" s="63">
        <f>SUM(O417:O418)</f>
        <v>0</v>
      </c>
      <c r="P416" s="53">
        <f t="shared" si="6"/>
        <v>0</v>
      </c>
    </row>
    <row r="417" spans="1:16" ht="25.5" customHeight="1">
      <c r="A417" s="54">
        <v>961</v>
      </c>
      <c r="B417" s="55" t="s">
        <v>296</v>
      </c>
      <c r="C417" s="395"/>
      <c r="D417" s="401"/>
      <c r="E417" s="402"/>
      <c r="F417" s="401"/>
      <c r="G417" s="402"/>
      <c r="H417" s="401"/>
      <c r="I417" s="402"/>
      <c r="J417" s="401"/>
      <c r="K417" s="402"/>
      <c r="L417" s="401"/>
      <c r="M417" s="402"/>
      <c r="N417" s="401"/>
      <c r="O417" s="402"/>
      <c r="P417" s="53">
        <f t="shared" si="6"/>
        <v>0</v>
      </c>
    </row>
    <row r="418" spans="1:16" ht="25.5" customHeight="1">
      <c r="A418" s="54">
        <v>962</v>
      </c>
      <c r="B418" s="55" t="s">
        <v>297</v>
      </c>
      <c r="C418" s="395"/>
      <c r="D418" s="401"/>
      <c r="E418" s="402"/>
      <c r="F418" s="401"/>
      <c r="G418" s="402"/>
      <c r="H418" s="401"/>
      <c r="I418" s="402"/>
      <c r="J418" s="401"/>
      <c r="K418" s="402"/>
      <c r="L418" s="401"/>
      <c r="M418" s="402"/>
      <c r="N418" s="401"/>
      <c r="O418" s="402"/>
      <c r="P418" s="53">
        <f t="shared" si="6"/>
        <v>0</v>
      </c>
    </row>
    <row r="419" spans="1:16" ht="25.5" customHeight="1">
      <c r="A419" s="59">
        <v>9900</v>
      </c>
      <c r="B419" s="51" t="s">
        <v>298</v>
      </c>
      <c r="C419" s="394"/>
      <c r="D419" s="52"/>
      <c r="E419" s="63">
        <f>SUM(E420)</f>
        <v>0</v>
      </c>
      <c r="F419" s="52"/>
      <c r="G419" s="63">
        <f>SUM(G420)</f>
        <v>0</v>
      </c>
      <c r="H419" s="52"/>
      <c r="I419" s="63">
        <f>SUM(I420)</f>
        <v>0</v>
      </c>
      <c r="J419" s="52"/>
      <c r="K419" s="63">
        <f>SUM(K420)</f>
        <v>0</v>
      </c>
      <c r="L419" s="52"/>
      <c r="M419" s="63">
        <f>SUM(M420)</f>
        <v>0</v>
      </c>
      <c r="N419" s="52"/>
      <c r="O419" s="63">
        <f>SUM(O420)</f>
        <v>0</v>
      </c>
      <c r="P419" s="53">
        <f t="shared" si="6"/>
        <v>0</v>
      </c>
    </row>
    <row r="420" spans="1:16" ht="25.5" customHeight="1">
      <c r="A420" s="54">
        <v>991</v>
      </c>
      <c r="B420" s="55" t="s">
        <v>299</v>
      </c>
      <c r="C420" s="395">
        <v>3</v>
      </c>
      <c r="D420" s="85"/>
      <c r="E420" s="86"/>
      <c r="F420" s="85"/>
      <c r="G420" s="86"/>
      <c r="H420" s="401"/>
      <c r="I420" s="402"/>
      <c r="J420" s="401"/>
      <c r="K420" s="402"/>
      <c r="L420" s="85"/>
      <c r="M420" s="86"/>
      <c r="N420" s="85"/>
      <c r="O420" s="86"/>
      <c r="P420" s="53">
        <f t="shared" si="6"/>
        <v>0</v>
      </c>
    </row>
    <row r="421" spans="1:16" s="84" customFormat="1" ht="24" customHeight="1">
      <c r="A421" s="83"/>
      <c r="B421" s="81" t="s">
        <v>1059</v>
      </c>
      <c r="C421" s="398"/>
      <c r="D421" s="550">
        <f>E5+E45+E110+E193+E241+E300+E322+E370+E388</f>
        <v>53874161</v>
      </c>
      <c r="E421" s="551"/>
      <c r="F421" s="550">
        <f>G5+G45+G110+G193+G241+G300+G322+G370+G388</f>
        <v>16190245</v>
      </c>
      <c r="G421" s="551"/>
      <c r="H421" s="550">
        <f>I5+I45+I110+I193+I241+I300+I322+I370+I388</f>
        <v>6602973</v>
      </c>
      <c r="I421" s="551"/>
      <c r="J421" s="550">
        <f>K5+K45+K110+K193+K241+K300+K322+K370+K388</f>
        <v>4575722</v>
      </c>
      <c r="K421" s="551"/>
      <c r="L421" s="550">
        <f>M5+M45+M110+M193+M241+M300+M322+M370+M388</f>
        <v>0</v>
      </c>
      <c r="M421" s="551"/>
      <c r="N421" s="550">
        <f>O5+O45+O110+O193+O241+O300+O322+O370+O388</f>
        <v>0</v>
      </c>
      <c r="O421" s="551"/>
      <c r="P421" s="82">
        <f>SUM(C421:O421)</f>
        <v>81243101</v>
      </c>
    </row>
    <row r="422" spans="1:16" hidden="1"/>
    <row r="423" spans="1:16" hidden="1"/>
    <row r="424" spans="1:16" hidden="1">
      <c r="B424" s="25" t="s">
        <v>1323</v>
      </c>
    </row>
    <row r="425" spans="1:16" hidden="1">
      <c r="A425" s="25">
        <v>1000</v>
      </c>
      <c r="B425" s="25" t="s">
        <v>0</v>
      </c>
      <c r="C425" s="400">
        <f>P5</f>
        <v>30624123</v>
      </c>
      <c r="D425" s="285">
        <f t="shared" ref="D425:D433" si="7">C425/$C$434</f>
        <v>0.37694428970651922</v>
      </c>
      <c r="G425" s="29">
        <v>111</v>
      </c>
      <c r="I425" s="29">
        <f>P7</f>
        <v>2196585</v>
      </c>
    </row>
    <row r="426" spans="1:16" hidden="1">
      <c r="A426" s="25">
        <v>2000</v>
      </c>
      <c r="B426" s="25" t="s">
        <v>35</v>
      </c>
      <c r="C426" s="400">
        <f>P45</f>
        <v>10841267</v>
      </c>
      <c r="D426" s="285">
        <f t="shared" si="7"/>
        <v>0.13344230915065639</v>
      </c>
      <c r="G426" s="29">
        <v>113</v>
      </c>
      <c r="I426" s="29">
        <f>P9</f>
        <v>18562840</v>
      </c>
    </row>
    <row r="427" spans="1:16" hidden="1">
      <c r="A427" s="25">
        <v>3000</v>
      </c>
      <c r="B427" s="25" t="s">
        <v>92</v>
      </c>
      <c r="C427" s="400">
        <f>P110</f>
        <v>9233554</v>
      </c>
      <c r="D427" s="285">
        <f t="shared" si="7"/>
        <v>0.11365339193539646</v>
      </c>
      <c r="G427" s="29">
        <v>132</v>
      </c>
      <c r="I427" s="29">
        <f>P18</f>
        <v>3074856</v>
      </c>
    </row>
    <row r="428" spans="1:16" hidden="1">
      <c r="A428" s="25">
        <v>4000</v>
      </c>
      <c r="B428" s="25" t="s">
        <v>154</v>
      </c>
      <c r="C428" s="400">
        <f>P193</f>
        <v>3234761</v>
      </c>
      <c r="D428" s="285">
        <f t="shared" si="7"/>
        <v>3.9815823869155366E-2</v>
      </c>
      <c r="G428" s="29">
        <v>141</v>
      </c>
      <c r="I428" s="29">
        <f>P26</f>
        <v>742797</v>
      </c>
    </row>
    <row r="429" spans="1:16" hidden="1">
      <c r="A429" s="25">
        <v>5000</v>
      </c>
      <c r="B429" s="25" t="s">
        <v>190</v>
      </c>
      <c r="C429" s="400">
        <f>P241</f>
        <v>159913</v>
      </c>
      <c r="D429" s="285">
        <f t="shared" si="7"/>
        <v>1.9683271321708903E-3</v>
      </c>
      <c r="G429" s="29">
        <v>143</v>
      </c>
      <c r="I429" s="29">
        <f>P28</f>
        <v>1</v>
      </c>
    </row>
    <row r="430" spans="1:16" hidden="1">
      <c r="A430" s="25">
        <v>6000</v>
      </c>
      <c r="B430" s="25" t="s">
        <v>1321</v>
      </c>
      <c r="C430" s="400">
        <f>P300</f>
        <v>25428144</v>
      </c>
      <c r="D430" s="285">
        <f t="shared" si="7"/>
        <v>0.31298834838911427</v>
      </c>
    </row>
    <row r="431" spans="1:16" hidden="1">
      <c r="A431" s="25">
        <v>7000</v>
      </c>
      <c r="B431" s="25" t="s">
        <v>235</v>
      </c>
      <c r="C431" s="400">
        <f>P322</f>
        <v>0</v>
      </c>
      <c r="D431" s="285">
        <f t="shared" si="7"/>
        <v>0</v>
      </c>
    </row>
    <row r="432" spans="1:16" hidden="1">
      <c r="A432" s="25">
        <v>8000</v>
      </c>
      <c r="B432" s="25" t="s">
        <v>263</v>
      </c>
      <c r="C432" s="400">
        <f>P370</f>
        <v>0</v>
      </c>
      <c r="D432" s="285">
        <f t="shared" si="7"/>
        <v>0</v>
      </c>
    </row>
    <row r="433" spans="1:4" hidden="1">
      <c r="A433" s="25">
        <v>9000</v>
      </c>
      <c r="B433" s="25" t="s">
        <v>318</v>
      </c>
      <c r="C433" s="400">
        <f>P388</f>
        <v>1721339</v>
      </c>
      <c r="D433" s="285">
        <f t="shared" si="7"/>
        <v>2.1187509816987415E-2</v>
      </c>
    </row>
    <row r="434" spans="1:4" hidden="1">
      <c r="C434" s="400">
        <f>SUBTOTAL(9,C425:C433)</f>
        <v>81243101</v>
      </c>
      <c r="D434" s="285">
        <f>SUBTOTAL(9,D425:D433)</f>
        <v>1</v>
      </c>
    </row>
    <row r="435" spans="1:4" hidden="1">
      <c r="C435" s="400"/>
      <c r="D435" s="285"/>
    </row>
    <row r="436" spans="1:4" hidden="1">
      <c r="B436" s="25" t="s">
        <v>1312</v>
      </c>
      <c r="C436" s="400">
        <f>C437+C445+C474+C493+C502+C507</f>
        <v>81084743</v>
      </c>
      <c r="D436" s="29"/>
    </row>
    <row r="437" spans="1:4" hidden="1">
      <c r="A437" s="25">
        <v>100</v>
      </c>
      <c r="B437" s="25" t="s">
        <v>751</v>
      </c>
      <c r="C437" s="400">
        <f>SUBTOTAL(9,C438:C444)</f>
        <v>53715803</v>
      </c>
      <c r="D437" s="286">
        <f>C437/$C$436</f>
        <v>0.66246498431893652</v>
      </c>
    </row>
    <row r="438" spans="1:4" hidden="1">
      <c r="A438" s="25">
        <v>101</v>
      </c>
      <c r="B438" s="25" t="s">
        <v>886</v>
      </c>
      <c r="C438" s="400">
        <f>SUMIF($D$4:$D$420,A438,$E$4:$E$420)</f>
        <v>52741098</v>
      </c>
      <c r="D438" s="286"/>
    </row>
    <row r="439" spans="1:4" hidden="1">
      <c r="A439" s="25">
        <v>102</v>
      </c>
      <c r="B439" s="25" t="s">
        <v>545</v>
      </c>
      <c r="C439" s="400">
        <f t="shared" ref="C439:C444" si="8">SUMIF($D$4:$D$420,A439,$E$4:$E$420)</f>
        <v>862705</v>
      </c>
      <c r="D439" s="286"/>
    </row>
    <row r="440" spans="1:4" hidden="1">
      <c r="A440" s="25">
        <v>103</v>
      </c>
      <c r="B440" s="25" t="s">
        <v>644</v>
      </c>
      <c r="C440" s="400">
        <f t="shared" si="8"/>
        <v>112000</v>
      </c>
      <c r="D440" s="286"/>
    </row>
    <row r="441" spans="1:4" hidden="1">
      <c r="A441" s="25">
        <v>104</v>
      </c>
      <c r="B441" s="25" t="s">
        <v>962</v>
      </c>
      <c r="C441" s="400">
        <f t="shared" si="8"/>
        <v>0</v>
      </c>
      <c r="D441" s="286"/>
    </row>
    <row r="442" spans="1:4" hidden="1">
      <c r="A442" s="25">
        <v>105</v>
      </c>
      <c r="B442" s="25" t="s">
        <v>963</v>
      </c>
      <c r="C442" s="400">
        <f t="shared" si="8"/>
        <v>0</v>
      </c>
      <c r="D442" s="286"/>
    </row>
    <row r="443" spans="1:4" hidden="1">
      <c r="A443" s="25">
        <v>106</v>
      </c>
      <c r="B443" s="25" t="s">
        <v>933</v>
      </c>
      <c r="C443" s="400">
        <f t="shared" si="8"/>
        <v>0</v>
      </c>
      <c r="D443" s="286"/>
    </row>
    <row r="444" spans="1:4" hidden="1">
      <c r="A444" s="25">
        <v>199</v>
      </c>
      <c r="B444" s="25" t="s">
        <v>752</v>
      </c>
      <c r="C444" s="400">
        <f t="shared" si="8"/>
        <v>0</v>
      </c>
      <c r="D444" s="286"/>
    </row>
    <row r="445" spans="1:4" hidden="1">
      <c r="A445" s="25">
        <v>200</v>
      </c>
      <c r="B445" s="25" t="s">
        <v>367</v>
      </c>
      <c r="C445" s="400">
        <f>SUBTOTAL(9,C446:C473)</f>
        <v>16190245</v>
      </c>
      <c r="D445" s="286">
        <f>C445/$C$436</f>
        <v>0.19967067047372894</v>
      </c>
    </row>
    <row r="446" spans="1:4" hidden="1">
      <c r="A446" s="25">
        <v>201</v>
      </c>
      <c r="B446" s="25" t="s">
        <v>934</v>
      </c>
      <c r="C446" s="400">
        <f>SUMIF($F$4:$F$420,A446,$G$4:$G$420)</f>
        <v>0</v>
      </c>
      <c r="D446" s="286"/>
    </row>
    <row r="447" spans="1:4" hidden="1">
      <c r="A447" s="25">
        <v>202</v>
      </c>
      <c r="B447" s="25" t="s">
        <v>935</v>
      </c>
      <c r="C447" s="400">
        <f t="shared" ref="C447:C473" si="9">SUMIF($F$4:$F$420,A447,$G$4:$G$420)</f>
        <v>0</v>
      </c>
      <c r="D447" s="286"/>
    </row>
    <row r="448" spans="1:4" hidden="1">
      <c r="A448" s="25">
        <v>203</v>
      </c>
      <c r="B448" s="25" t="s">
        <v>936</v>
      </c>
      <c r="C448" s="400">
        <f t="shared" si="9"/>
        <v>0</v>
      </c>
      <c r="D448" s="286"/>
    </row>
    <row r="449" spans="1:4" hidden="1">
      <c r="A449" s="25">
        <v>204</v>
      </c>
      <c r="B449" s="25" t="s">
        <v>937</v>
      </c>
      <c r="C449" s="400">
        <f t="shared" si="9"/>
        <v>0</v>
      </c>
      <c r="D449" s="286"/>
    </row>
    <row r="450" spans="1:4" hidden="1">
      <c r="A450" s="25">
        <v>205</v>
      </c>
      <c r="B450" s="25" t="s">
        <v>938</v>
      </c>
      <c r="C450" s="400">
        <f t="shared" si="9"/>
        <v>0</v>
      </c>
      <c r="D450" s="286"/>
    </row>
    <row r="451" spans="1:4" hidden="1">
      <c r="A451" s="25">
        <v>206</v>
      </c>
      <c r="B451" s="25" t="s">
        <v>939</v>
      </c>
      <c r="C451" s="400">
        <f t="shared" si="9"/>
        <v>0</v>
      </c>
      <c r="D451" s="286"/>
    </row>
    <row r="452" spans="1:4" hidden="1">
      <c r="A452" s="25">
        <v>207</v>
      </c>
      <c r="B452" s="25" t="s">
        <v>940</v>
      </c>
      <c r="C452" s="400">
        <f t="shared" si="9"/>
        <v>0</v>
      </c>
      <c r="D452" s="286"/>
    </row>
    <row r="453" spans="1:4" hidden="1">
      <c r="A453" s="25">
        <v>208</v>
      </c>
      <c r="B453" s="25" t="s">
        <v>941</v>
      </c>
      <c r="C453" s="400">
        <f t="shared" si="9"/>
        <v>0</v>
      </c>
      <c r="D453" s="286"/>
    </row>
    <row r="454" spans="1:4" hidden="1">
      <c r="A454" s="25">
        <v>209</v>
      </c>
      <c r="B454" s="25" t="s">
        <v>942</v>
      </c>
      <c r="C454" s="400">
        <f t="shared" si="9"/>
        <v>0</v>
      </c>
      <c r="D454" s="286"/>
    </row>
    <row r="455" spans="1:4" hidden="1">
      <c r="A455" s="25">
        <v>210</v>
      </c>
      <c r="B455" s="25" t="s">
        <v>943</v>
      </c>
      <c r="C455" s="400">
        <f t="shared" si="9"/>
        <v>0</v>
      </c>
      <c r="D455" s="286"/>
    </row>
    <row r="456" spans="1:4" hidden="1">
      <c r="A456" s="25">
        <v>211</v>
      </c>
      <c r="B456" s="25" t="s">
        <v>944</v>
      </c>
      <c r="C456" s="400">
        <f t="shared" si="9"/>
        <v>0</v>
      </c>
      <c r="D456" s="286"/>
    </row>
    <row r="457" spans="1:4" hidden="1">
      <c r="A457" s="25">
        <v>212</v>
      </c>
      <c r="B457" s="25" t="s">
        <v>946</v>
      </c>
      <c r="C457" s="400">
        <f t="shared" si="9"/>
        <v>0</v>
      </c>
      <c r="D457" s="286"/>
    </row>
    <row r="458" spans="1:4" hidden="1">
      <c r="A458" s="25">
        <v>213</v>
      </c>
      <c r="B458" s="25" t="s">
        <v>947</v>
      </c>
      <c r="C458" s="400">
        <f t="shared" si="9"/>
        <v>0</v>
      </c>
      <c r="D458" s="286"/>
    </row>
    <row r="459" spans="1:4" hidden="1">
      <c r="A459" s="25">
        <v>214</v>
      </c>
      <c r="B459" s="25" t="s">
        <v>945</v>
      </c>
      <c r="C459" s="400">
        <f t="shared" si="9"/>
        <v>0</v>
      </c>
      <c r="D459" s="286"/>
    </row>
    <row r="460" spans="1:4" hidden="1">
      <c r="A460" s="25">
        <v>215</v>
      </c>
      <c r="B460" s="25" t="s">
        <v>948</v>
      </c>
      <c r="C460" s="400">
        <f t="shared" si="9"/>
        <v>0</v>
      </c>
      <c r="D460" s="286"/>
    </row>
    <row r="461" spans="1:4" hidden="1">
      <c r="A461" s="25">
        <v>216</v>
      </c>
      <c r="B461" s="25" t="s">
        <v>949</v>
      </c>
      <c r="C461" s="400">
        <f t="shared" si="9"/>
        <v>0</v>
      </c>
      <c r="D461" s="286"/>
    </row>
    <row r="462" spans="1:4" hidden="1">
      <c r="A462" s="25">
        <v>217</v>
      </c>
      <c r="B462" s="25" t="s">
        <v>950</v>
      </c>
      <c r="C462" s="400">
        <f t="shared" si="9"/>
        <v>0</v>
      </c>
      <c r="D462" s="286"/>
    </row>
    <row r="463" spans="1:4" hidden="1">
      <c r="A463" s="25">
        <v>218</v>
      </c>
      <c r="B463" s="25" t="s">
        <v>951</v>
      </c>
      <c r="C463" s="400">
        <f t="shared" si="9"/>
        <v>0</v>
      </c>
      <c r="D463" s="286"/>
    </row>
    <row r="464" spans="1:4" hidden="1">
      <c r="A464" s="25">
        <v>219</v>
      </c>
      <c r="B464" s="25" t="s">
        <v>952</v>
      </c>
      <c r="C464" s="400">
        <f t="shared" si="9"/>
        <v>0</v>
      </c>
      <c r="D464" s="286"/>
    </row>
    <row r="465" spans="1:4" hidden="1">
      <c r="A465" s="25">
        <v>220</v>
      </c>
      <c r="B465" s="25" t="s">
        <v>953</v>
      </c>
      <c r="C465" s="400">
        <f t="shared" si="9"/>
        <v>0</v>
      </c>
      <c r="D465" s="286"/>
    </row>
    <row r="466" spans="1:4" hidden="1">
      <c r="A466" s="25">
        <v>221</v>
      </c>
      <c r="B466" s="25" t="s">
        <v>954</v>
      </c>
      <c r="C466" s="400">
        <f t="shared" si="9"/>
        <v>0</v>
      </c>
      <c r="D466" s="286"/>
    </row>
    <row r="467" spans="1:4" hidden="1">
      <c r="A467" s="25">
        <v>222</v>
      </c>
      <c r="B467" s="25" t="s">
        <v>955</v>
      </c>
      <c r="C467" s="400">
        <f t="shared" si="9"/>
        <v>0</v>
      </c>
      <c r="D467" s="286"/>
    </row>
    <row r="468" spans="1:4" hidden="1">
      <c r="A468" s="25">
        <v>223</v>
      </c>
      <c r="B468" s="25" t="s">
        <v>956</v>
      </c>
      <c r="C468" s="400">
        <f t="shared" si="9"/>
        <v>0</v>
      </c>
      <c r="D468" s="286"/>
    </row>
    <row r="469" spans="1:4" hidden="1">
      <c r="A469" s="25">
        <v>224</v>
      </c>
      <c r="B469" s="25" t="s">
        <v>957</v>
      </c>
      <c r="C469" s="400">
        <f t="shared" si="9"/>
        <v>0</v>
      </c>
      <c r="D469" s="286"/>
    </row>
    <row r="470" spans="1:4" hidden="1">
      <c r="A470" s="25">
        <v>225</v>
      </c>
      <c r="B470" s="25" t="s">
        <v>958</v>
      </c>
      <c r="C470" s="400">
        <f t="shared" si="9"/>
        <v>0</v>
      </c>
      <c r="D470" s="286"/>
    </row>
    <row r="471" spans="1:4" hidden="1">
      <c r="A471" s="25">
        <v>226</v>
      </c>
      <c r="B471" s="25" t="s">
        <v>959</v>
      </c>
      <c r="C471" s="400">
        <f t="shared" si="9"/>
        <v>0</v>
      </c>
      <c r="D471" s="286"/>
    </row>
    <row r="472" spans="1:4" hidden="1">
      <c r="A472" s="25">
        <v>227</v>
      </c>
      <c r="B472" s="25" t="s">
        <v>960</v>
      </c>
      <c r="C472" s="400">
        <f t="shared" si="9"/>
        <v>8820834</v>
      </c>
      <c r="D472" s="286"/>
    </row>
    <row r="473" spans="1:4" hidden="1">
      <c r="A473" s="25">
        <v>228</v>
      </c>
      <c r="B473" s="25" t="s">
        <v>961</v>
      </c>
      <c r="C473" s="400">
        <f t="shared" si="9"/>
        <v>7369411</v>
      </c>
      <c r="D473" s="286"/>
    </row>
    <row r="474" spans="1:4" hidden="1">
      <c r="A474" s="25">
        <v>300</v>
      </c>
      <c r="B474" s="25" t="s">
        <v>753</v>
      </c>
      <c r="C474" s="400">
        <f>SUBTOTAL(9,C475:C492)</f>
        <v>6602973</v>
      </c>
      <c r="D474" s="286">
        <f>C474/$C$436</f>
        <v>8.1432989187620666E-2</v>
      </c>
    </row>
    <row r="475" spans="1:4" hidden="1">
      <c r="A475" s="25">
        <v>301</v>
      </c>
      <c r="B475" s="25" t="s">
        <v>964</v>
      </c>
      <c r="C475" s="400">
        <f>SUMIF($H$4:$H$420,A475,$I$4:$I$420)</f>
        <v>6602973</v>
      </c>
      <c r="D475" s="286"/>
    </row>
    <row r="476" spans="1:4" hidden="1">
      <c r="A476" s="25">
        <v>302</v>
      </c>
      <c r="B476" s="25" t="s">
        <v>965</v>
      </c>
      <c r="C476" s="400">
        <f t="shared" ref="C476:C492" si="10">SUMIF($H$4:$H$420,A476,$I$4:$I$420)</f>
        <v>0</v>
      </c>
      <c r="D476" s="286"/>
    </row>
    <row r="477" spans="1:4" hidden="1">
      <c r="A477" s="25">
        <v>303</v>
      </c>
      <c r="B477" s="25" t="s">
        <v>966</v>
      </c>
      <c r="C477" s="400">
        <f t="shared" si="10"/>
        <v>0</v>
      </c>
      <c r="D477" s="286"/>
    </row>
    <row r="478" spans="1:4" hidden="1">
      <c r="A478" s="25">
        <v>304</v>
      </c>
      <c r="B478" s="25" t="s">
        <v>967</v>
      </c>
      <c r="C478" s="400">
        <f t="shared" si="10"/>
        <v>0</v>
      </c>
      <c r="D478" s="286"/>
    </row>
    <row r="479" spans="1:4" hidden="1">
      <c r="A479" s="25">
        <v>305</v>
      </c>
      <c r="B479" s="25" t="s">
        <v>968</v>
      </c>
      <c r="C479" s="400">
        <f t="shared" si="10"/>
        <v>0</v>
      </c>
      <c r="D479" s="286"/>
    </row>
    <row r="480" spans="1:4" hidden="1">
      <c r="A480" s="25">
        <v>306</v>
      </c>
      <c r="B480" s="25" t="s">
        <v>969</v>
      </c>
      <c r="C480" s="400">
        <f t="shared" si="10"/>
        <v>0</v>
      </c>
      <c r="D480" s="286"/>
    </row>
    <row r="481" spans="1:4" hidden="1">
      <c r="A481" s="25">
        <v>307</v>
      </c>
      <c r="B481" s="25" t="s">
        <v>970</v>
      </c>
      <c r="C481" s="400">
        <f t="shared" si="10"/>
        <v>0</v>
      </c>
      <c r="D481" s="286"/>
    </row>
    <row r="482" spans="1:4" hidden="1">
      <c r="A482" s="25">
        <v>308</v>
      </c>
      <c r="B482" s="25" t="s">
        <v>971</v>
      </c>
      <c r="C482" s="400">
        <f t="shared" si="10"/>
        <v>0</v>
      </c>
      <c r="D482" s="286"/>
    </row>
    <row r="483" spans="1:4" hidden="1">
      <c r="A483" s="25">
        <v>309</v>
      </c>
      <c r="B483" s="25" t="s">
        <v>972</v>
      </c>
      <c r="C483" s="400">
        <f t="shared" si="10"/>
        <v>0</v>
      </c>
      <c r="D483" s="286"/>
    </row>
    <row r="484" spans="1:4" hidden="1">
      <c r="A484" s="25">
        <v>310</v>
      </c>
      <c r="B484" s="25" t="s">
        <v>973</v>
      </c>
      <c r="C484" s="400">
        <f t="shared" si="10"/>
        <v>0</v>
      </c>
      <c r="D484" s="286"/>
    </row>
    <row r="485" spans="1:4" hidden="1">
      <c r="A485" s="25">
        <v>311</v>
      </c>
      <c r="B485" s="25" t="s">
        <v>974</v>
      </c>
      <c r="C485" s="400">
        <f t="shared" si="10"/>
        <v>0</v>
      </c>
      <c r="D485" s="286"/>
    </row>
    <row r="486" spans="1:4" hidden="1">
      <c r="A486" s="25">
        <v>312</v>
      </c>
      <c r="B486" s="25" t="s">
        <v>975</v>
      </c>
      <c r="C486" s="400">
        <f t="shared" si="10"/>
        <v>0</v>
      </c>
      <c r="D486" s="286"/>
    </row>
    <row r="487" spans="1:4" hidden="1">
      <c r="A487" s="25">
        <v>313</v>
      </c>
      <c r="B487" s="25" t="s">
        <v>976</v>
      </c>
      <c r="C487" s="400">
        <f t="shared" si="10"/>
        <v>0</v>
      </c>
      <c r="D487" s="286"/>
    </row>
    <row r="488" spans="1:4" hidden="1">
      <c r="A488" s="25">
        <v>314</v>
      </c>
      <c r="B488" s="25" t="s">
        <v>977</v>
      </c>
      <c r="C488" s="400">
        <f t="shared" si="10"/>
        <v>0</v>
      </c>
      <c r="D488" s="286"/>
    </row>
    <row r="489" spans="1:4" hidden="1">
      <c r="A489" s="25">
        <v>315</v>
      </c>
      <c r="B489" s="25" t="s">
        <v>978</v>
      </c>
      <c r="C489" s="400">
        <f t="shared" si="10"/>
        <v>0</v>
      </c>
      <c r="D489" s="286"/>
    </row>
    <row r="490" spans="1:4" hidden="1">
      <c r="A490" s="25">
        <v>316</v>
      </c>
      <c r="B490" s="25" t="s">
        <v>979</v>
      </c>
      <c r="C490" s="400">
        <f t="shared" si="10"/>
        <v>0</v>
      </c>
      <c r="D490" s="286"/>
    </row>
    <row r="491" spans="1:4" hidden="1">
      <c r="A491" s="25">
        <v>317</v>
      </c>
      <c r="B491" s="25" t="s">
        <v>980</v>
      </c>
      <c r="C491" s="400">
        <f t="shared" si="10"/>
        <v>0</v>
      </c>
      <c r="D491" s="286"/>
    </row>
    <row r="492" spans="1:4" hidden="1">
      <c r="A492" s="25">
        <v>399</v>
      </c>
      <c r="B492" s="25" t="s">
        <v>981</v>
      </c>
      <c r="C492" s="400">
        <f t="shared" si="10"/>
        <v>0</v>
      </c>
      <c r="D492" s="286"/>
    </row>
    <row r="493" spans="1:4" hidden="1">
      <c r="A493" s="25">
        <v>400</v>
      </c>
      <c r="B493" s="25" t="s">
        <v>754</v>
      </c>
      <c r="C493" s="400">
        <f>SUBTOTAL(9,C494:C501)</f>
        <v>4575722</v>
      </c>
      <c r="D493" s="286">
        <f>C493/$C$436</f>
        <v>5.6431356019713844E-2</v>
      </c>
    </row>
    <row r="494" spans="1:4" hidden="1">
      <c r="A494" s="25">
        <v>401</v>
      </c>
      <c r="B494" s="25" t="s">
        <v>1155</v>
      </c>
      <c r="C494" s="400">
        <f>SUMIF($J$4:$J$420,A494,$K$4:$K$420)</f>
        <v>4575722</v>
      </c>
      <c r="D494" s="286"/>
    </row>
    <row r="495" spans="1:4" hidden="1">
      <c r="A495" s="25">
        <v>402</v>
      </c>
      <c r="B495" s="25" t="s">
        <v>1156</v>
      </c>
      <c r="C495" s="400">
        <f t="shared" ref="C495:C501" si="11">SUMIF($J$4:$J$420,A495,$K$4:$K$420)</f>
        <v>0</v>
      </c>
      <c r="D495" s="286"/>
    </row>
    <row r="496" spans="1:4" hidden="1">
      <c r="A496" s="25">
        <v>403</v>
      </c>
      <c r="B496" s="25" t="s">
        <v>1157</v>
      </c>
      <c r="C496" s="400">
        <f t="shared" si="11"/>
        <v>0</v>
      </c>
      <c r="D496" s="286"/>
    </row>
    <row r="497" spans="1:4" hidden="1">
      <c r="A497" s="25">
        <v>404</v>
      </c>
      <c r="B497" s="25" t="s">
        <v>1158</v>
      </c>
      <c r="C497" s="400">
        <f t="shared" si="11"/>
        <v>0</v>
      </c>
      <c r="D497" s="286"/>
    </row>
    <row r="498" spans="1:4" hidden="1">
      <c r="A498" s="25">
        <v>405</v>
      </c>
      <c r="B498" s="25" t="s">
        <v>1159</v>
      </c>
      <c r="C498" s="400">
        <f t="shared" si="11"/>
        <v>0</v>
      </c>
      <c r="D498" s="286"/>
    </row>
    <row r="499" spans="1:4" hidden="1">
      <c r="A499" s="25">
        <v>406</v>
      </c>
      <c r="B499" s="25" t="s">
        <v>1160</v>
      </c>
      <c r="C499" s="400">
        <f t="shared" si="11"/>
        <v>0</v>
      </c>
      <c r="D499" s="286"/>
    </row>
    <row r="500" spans="1:4" hidden="1">
      <c r="A500" s="25">
        <v>407</v>
      </c>
      <c r="B500" s="25" t="s">
        <v>1161</v>
      </c>
      <c r="C500" s="400">
        <f t="shared" si="11"/>
        <v>0</v>
      </c>
      <c r="D500" s="286"/>
    </row>
    <row r="501" spans="1:4" hidden="1">
      <c r="A501" s="25">
        <v>499</v>
      </c>
      <c r="B501" s="25" t="s">
        <v>1162</v>
      </c>
      <c r="C501" s="400">
        <f t="shared" si="11"/>
        <v>0</v>
      </c>
      <c r="D501" s="286"/>
    </row>
    <row r="502" spans="1:4" hidden="1">
      <c r="A502" s="25">
        <v>500</v>
      </c>
      <c r="B502" s="25" t="s">
        <v>755</v>
      </c>
      <c r="C502" s="400">
        <f>SUBTOTAL(9,C503:C506)</f>
        <v>0</v>
      </c>
      <c r="D502" s="286">
        <f>C502/$C$436</f>
        <v>0</v>
      </c>
    </row>
    <row r="503" spans="1:4" hidden="1">
      <c r="A503" s="25">
        <v>501</v>
      </c>
      <c r="B503" s="25" t="s">
        <v>757</v>
      </c>
      <c r="C503" s="400">
        <f>SUMIF($L$4:$L$420,A503,$M$4:$M$420)</f>
        <v>0</v>
      </c>
      <c r="D503" s="286"/>
    </row>
    <row r="504" spans="1:4" hidden="1">
      <c r="A504" s="25">
        <v>502</v>
      </c>
      <c r="B504" s="25" t="s">
        <v>756</v>
      </c>
      <c r="C504" s="400">
        <f>SUMIF($L$4:$L$420,A504,$M$4:$M$420)</f>
        <v>0</v>
      </c>
      <c r="D504" s="286"/>
    </row>
    <row r="505" spans="1:4" hidden="1">
      <c r="A505" s="25">
        <v>503</v>
      </c>
      <c r="B505" s="25" t="s">
        <v>758</v>
      </c>
      <c r="C505" s="400">
        <f>SUMIF($L$4:$L$420,A505,$M$4:$M$420)</f>
        <v>0</v>
      </c>
      <c r="D505" s="286"/>
    </row>
    <row r="506" spans="1:4" hidden="1">
      <c r="A506" s="25">
        <v>599</v>
      </c>
      <c r="B506" s="25" t="s">
        <v>986</v>
      </c>
      <c r="C506" s="400">
        <f>SUMIF($L$4:$L$420,A506,$M$4:$M$420)</f>
        <v>0</v>
      </c>
      <c r="D506" s="286"/>
    </row>
    <row r="507" spans="1:4" hidden="1">
      <c r="A507" s="25">
        <v>900</v>
      </c>
      <c r="B507" s="25" t="s">
        <v>759</v>
      </c>
      <c r="C507" s="400">
        <f>SUM(C508:C512)</f>
        <v>0</v>
      </c>
      <c r="D507" s="286">
        <f>C507/$C$436</f>
        <v>0</v>
      </c>
    </row>
    <row r="508" spans="1:4" hidden="1">
      <c r="A508" s="25">
        <v>901</v>
      </c>
      <c r="B508" s="25" t="s">
        <v>982</v>
      </c>
      <c r="C508" s="400">
        <f>SUMIF($N$4:$N$420,A508,$O$4:$O$420)</f>
        <v>0</v>
      </c>
      <c r="D508" s="286"/>
    </row>
    <row r="509" spans="1:4" hidden="1">
      <c r="A509" s="25">
        <v>902</v>
      </c>
      <c r="B509" s="25" t="s">
        <v>983</v>
      </c>
      <c r="C509" s="400">
        <f>SUMIF($N$4:$N$420,A509,$O$4:$O$420)</f>
        <v>0</v>
      </c>
      <c r="D509" s="286"/>
    </row>
    <row r="510" spans="1:4" hidden="1">
      <c r="A510" s="25">
        <v>903</v>
      </c>
      <c r="B510" s="25" t="s">
        <v>984</v>
      </c>
      <c r="C510" s="400">
        <f>SUMIF($N$4:$N$420,A510,$O$4:$O$420)</f>
        <v>0</v>
      </c>
      <c r="D510" s="286"/>
    </row>
    <row r="511" spans="1:4" hidden="1">
      <c r="A511" s="25">
        <v>904</v>
      </c>
      <c r="B511" s="25" t="s">
        <v>985</v>
      </c>
      <c r="C511" s="400">
        <f>SUMIF($N$4:$N$420,A511,$O$4:$O$420)</f>
        <v>0</v>
      </c>
      <c r="D511" s="286"/>
    </row>
    <row r="512" spans="1:4" hidden="1">
      <c r="A512" s="25">
        <v>999</v>
      </c>
      <c r="B512" s="25" t="s">
        <v>752</v>
      </c>
      <c r="C512" s="400">
        <f>SUMIF($N$4:$N$420,A512,$O$4:$O$420)</f>
        <v>0</v>
      </c>
      <c r="D512" s="286"/>
    </row>
    <row r="513" spans="1:4" hidden="1">
      <c r="C513" s="400"/>
      <c r="D513" s="286"/>
    </row>
    <row r="514" spans="1:4" hidden="1">
      <c r="B514" s="25" t="s">
        <v>1324</v>
      </c>
      <c r="C514" s="400">
        <f>SUBTOTAL(9,C515:C517)</f>
        <v>81243101</v>
      </c>
      <c r="D514" s="286"/>
    </row>
    <row r="515" spans="1:4" hidden="1">
      <c r="A515" s="25">
        <v>1</v>
      </c>
      <c r="B515" s="25" t="s">
        <v>1325</v>
      </c>
      <c r="C515" s="400">
        <f>SUMIF($C$4:$C$420,A515,$P$4:$P$420)</f>
        <v>53933705</v>
      </c>
      <c r="D515" s="286">
        <f>C515/$C$514</f>
        <v>0.66385581466172738</v>
      </c>
    </row>
    <row r="516" spans="1:4" hidden="1">
      <c r="A516" s="25">
        <v>2</v>
      </c>
      <c r="B516" s="25" t="s">
        <v>1326</v>
      </c>
      <c r="C516" s="400">
        <f>SUMIF($C$4:$C$420,A516,$P$4:$P$420)</f>
        <v>25588057</v>
      </c>
      <c r="D516" s="286">
        <f>C516/$C$514</f>
        <v>0.3149566755212852</v>
      </c>
    </row>
    <row r="517" spans="1:4" hidden="1">
      <c r="A517" s="25">
        <v>3</v>
      </c>
      <c r="B517" s="25" t="s">
        <v>1327</v>
      </c>
      <c r="C517" s="400">
        <f>SUMIF($C$4:$C$420,A517,$P$4:$P$420)</f>
        <v>1721339</v>
      </c>
      <c r="D517" s="286">
        <f>C517/$C$514</f>
        <v>2.1187509816987415E-2</v>
      </c>
    </row>
  </sheetData>
  <sheetProtection password="CC49" sheet="1" objects="1" scenarios="1"/>
  <mergeCells count="22">
    <mergeCell ref="P1:P3"/>
    <mergeCell ref="A1:A3"/>
    <mergeCell ref="D3:E3"/>
    <mergeCell ref="F3:G3"/>
    <mergeCell ref="H3:I3"/>
    <mergeCell ref="J3:K3"/>
    <mergeCell ref="L3:M3"/>
    <mergeCell ref="D1:E1"/>
    <mergeCell ref="N1:O1"/>
    <mergeCell ref="L1:M1"/>
    <mergeCell ref="J1:K1"/>
    <mergeCell ref="H1:I1"/>
    <mergeCell ref="F1:G1"/>
    <mergeCell ref="N421:O421"/>
    <mergeCell ref="D421:E421"/>
    <mergeCell ref="B1:B3"/>
    <mergeCell ref="C1:C3"/>
    <mergeCell ref="F421:G421"/>
    <mergeCell ref="H421:I421"/>
    <mergeCell ref="J421:K421"/>
    <mergeCell ref="L421:M421"/>
    <mergeCell ref="N3:O3"/>
  </mergeCells>
  <conditionalFormatting sqref="D7:E7">
    <cfRule type="containsBlanks" dxfId="1987" priority="1954">
      <formula>LEN(TRIM(D7))=0</formula>
    </cfRule>
  </conditionalFormatting>
  <conditionalFormatting sqref="D9:E10">
    <cfRule type="containsBlanks" dxfId="1986" priority="1953">
      <formula>LEN(TRIM(D9))=0</formula>
    </cfRule>
  </conditionalFormatting>
  <conditionalFormatting sqref="D12:E14">
    <cfRule type="containsBlanks" dxfId="1985" priority="1952">
      <formula>LEN(TRIM(D12))=0</formula>
    </cfRule>
  </conditionalFormatting>
  <conditionalFormatting sqref="D17:E20">
    <cfRule type="containsBlanks" dxfId="1984" priority="1951">
      <formula>LEN(TRIM(D17))=0</formula>
    </cfRule>
  </conditionalFormatting>
  <conditionalFormatting sqref="D23:E23">
    <cfRule type="containsBlanks" dxfId="1983" priority="1950">
      <formula>LEN(TRIM(D23))=0</formula>
    </cfRule>
  </conditionalFormatting>
  <conditionalFormatting sqref="D26:E29">
    <cfRule type="containsBlanks" dxfId="1982" priority="1949">
      <formula>LEN(TRIM(D26))=0</formula>
    </cfRule>
  </conditionalFormatting>
  <conditionalFormatting sqref="D31:E34">
    <cfRule type="containsBlanks" dxfId="1981" priority="1948">
      <formula>LEN(TRIM(D31))=0</formula>
    </cfRule>
  </conditionalFormatting>
  <conditionalFormatting sqref="D36:E36">
    <cfRule type="containsBlanks" dxfId="1980" priority="1947">
      <formula>LEN(TRIM(D36))=0</formula>
    </cfRule>
  </conditionalFormatting>
  <conditionalFormatting sqref="D38:E38">
    <cfRule type="containsBlanks" dxfId="1979" priority="1946">
      <formula>LEN(TRIM(D38))=0</formula>
    </cfRule>
  </conditionalFormatting>
  <conditionalFormatting sqref="D40:E41">
    <cfRule type="containsBlanks" dxfId="1978" priority="1945">
      <formula>LEN(TRIM(D40))=0</formula>
    </cfRule>
  </conditionalFormatting>
  <conditionalFormatting sqref="D47:E54">
    <cfRule type="containsBlanks" dxfId="1977" priority="1944">
      <formula>LEN(TRIM(D47))=0</formula>
    </cfRule>
  </conditionalFormatting>
  <conditionalFormatting sqref="D56:E58">
    <cfRule type="containsBlanks" dxfId="1976" priority="1943">
      <formula>LEN(TRIM(D56))=0</formula>
    </cfRule>
  </conditionalFormatting>
  <conditionalFormatting sqref="D60:E66">
    <cfRule type="containsBlanks" dxfId="1975" priority="1942">
      <formula>LEN(TRIM(D60))=0</formula>
    </cfRule>
  </conditionalFormatting>
  <conditionalFormatting sqref="D68:E68">
    <cfRule type="containsBlanks" dxfId="1974" priority="1941">
      <formula>LEN(TRIM(D68))=0</formula>
    </cfRule>
  </conditionalFormatting>
  <conditionalFormatting sqref="D70:E78">
    <cfRule type="containsBlanks" dxfId="1973" priority="1940">
      <formula>LEN(TRIM(D70))=0</formula>
    </cfRule>
  </conditionalFormatting>
  <conditionalFormatting sqref="D80:E86">
    <cfRule type="containsBlanks" dxfId="1972" priority="1939">
      <formula>LEN(TRIM(D80))=0</formula>
    </cfRule>
  </conditionalFormatting>
  <conditionalFormatting sqref="D88:E88">
    <cfRule type="containsBlanks" dxfId="1971" priority="1938">
      <formula>LEN(TRIM(D88))=0</formula>
    </cfRule>
  </conditionalFormatting>
  <conditionalFormatting sqref="D91:E95">
    <cfRule type="containsBlanks" dxfId="1970" priority="1937">
      <formula>LEN(TRIM(D91))=0</formula>
    </cfRule>
  </conditionalFormatting>
  <conditionalFormatting sqref="D97:E99">
    <cfRule type="containsBlanks" dxfId="1969" priority="1936">
      <formula>LEN(TRIM(D97))=0</formula>
    </cfRule>
  </conditionalFormatting>
  <conditionalFormatting sqref="D101:E109">
    <cfRule type="containsBlanks" dxfId="1968" priority="1935">
      <formula>LEN(TRIM(D101))=0</formula>
    </cfRule>
  </conditionalFormatting>
  <conditionalFormatting sqref="D112:E119">
    <cfRule type="containsBlanks" dxfId="1967" priority="1934">
      <formula>LEN(TRIM(D112))=0</formula>
    </cfRule>
  </conditionalFormatting>
  <conditionalFormatting sqref="D120:E120">
    <cfRule type="containsBlanks" dxfId="1966" priority="1933">
      <formula>LEN(TRIM(D120))=0</formula>
    </cfRule>
  </conditionalFormatting>
  <conditionalFormatting sqref="D122:E128">
    <cfRule type="containsBlanks" dxfId="1965" priority="1932">
      <formula>LEN(TRIM(D122))=0</formula>
    </cfRule>
  </conditionalFormatting>
  <conditionalFormatting sqref="D129:E130">
    <cfRule type="containsBlanks" dxfId="1964" priority="1931">
      <formula>LEN(TRIM(D129))=0</formula>
    </cfRule>
  </conditionalFormatting>
  <conditionalFormatting sqref="D132:E140">
    <cfRule type="containsBlanks" dxfId="1963" priority="1930">
      <formula>LEN(TRIM(D132))=0</formula>
    </cfRule>
  </conditionalFormatting>
  <conditionalFormatting sqref="D142:E150">
    <cfRule type="containsBlanks" dxfId="1962" priority="1929">
      <formula>LEN(TRIM(D142))=0</formula>
    </cfRule>
  </conditionalFormatting>
  <conditionalFormatting sqref="D152:E160">
    <cfRule type="containsBlanks" dxfId="1961" priority="1928">
      <formula>LEN(TRIM(D152))=0</formula>
    </cfRule>
  </conditionalFormatting>
  <conditionalFormatting sqref="D162:E168">
    <cfRule type="containsBlanks" dxfId="1960" priority="1927">
      <formula>LEN(TRIM(D162))=0</formula>
    </cfRule>
  </conditionalFormatting>
  <conditionalFormatting sqref="D170:E178">
    <cfRule type="containsBlanks" dxfId="1959" priority="1926">
      <formula>LEN(TRIM(D170))=0</formula>
    </cfRule>
  </conditionalFormatting>
  <conditionalFormatting sqref="D180:E184">
    <cfRule type="containsBlanks" dxfId="1958" priority="1925">
      <formula>LEN(TRIM(D180))=0</formula>
    </cfRule>
  </conditionalFormatting>
  <conditionalFormatting sqref="D186:E192">
    <cfRule type="containsBlanks" dxfId="1957" priority="1924">
      <formula>LEN(TRIM(D186))=0</formula>
    </cfRule>
  </conditionalFormatting>
  <conditionalFormatting sqref="D211:E214">
    <cfRule type="containsBlanks" dxfId="1956" priority="1923">
      <formula>LEN(TRIM(D211))=0</formula>
    </cfRule>
  </conditionalFormatting>
  <conditionalFormatting sqref="D216:E216">
    <cfRule type="containsBlanks" dxfId="1955" priority="1922">
      <formula>LEN(TRIM(D216))=0</formula>
    </cfRule>
  </conditionalFormatting>
  <conditionalFormatting sqref="D219:E226">
    <cfRule type="containsBlanks" dxfId="1954" priority="1921">
      <formula>LEN(TRIM(D219))=0</formula>
    </cfRule>
  </conditionalFormatting>
  <conditionalFormatting sqref="D228:E229">
    <cfRule type="containsBlanks" dxfId="1953" priority="1920">
      <formula>LEN(TRIM(D228))=0</formula>
    </cfRule>
  </conditionalFormatting>
  <conditionalFormatting sqref="D243:E248">
    <cfRule type="containsBlanks" dxfId="1952" priority="1919">
      <formula>LEN(TRIM(D243))=0</formula>
    </cfRule>
  </conditionalFormatting>
  <conditionalFormatting sqref="D250:E253">
    <cfRule type="containsBlanks" dxfId="1951" priority="1918">
      <formula>LEN(TRIM(D250))=0</formula>
    </cfRule>
  </conditionalFormatting>
  <conditionalFormatting sqref="D255:E256">
    <cfRule type="containsBlanks" dxfId="1950" priority="1917">
      <formula>LEN(TRIM(D255))=0</formula>
    </cfRule>
  </conditionalFormatting>
  <conditionalFormatting sqref="D258:E263">
    <cfRule type="containsBlanks" dxfId="1949" priority="1916">
      <formula>LEN(TRIM(D258))=0</formula>
    </cfRule>
  </conditionalFormatting>
  <conditionalFormatting sqref="D265:E265">
    <cfRule type="containsBlanks" dxfId="1948" priority="1915">
      <formula>LEN(TRIM(D265))=0</formula>
    </cfRule>
  </conditionalFormatting>
  <conditionalFormatting sqref="D267:E274">
    <cfRule type="containsBlanks" dxfId="1947" priority="1914">
      <formula>LEN(TRIM(D267))=0</formula>
    </cfRule>
  </conditionalFormatting>
  <conditionalFormatting sqref="D276:E284">
    <cfRule type="containsBlanks" dxfId="1946" priority="1913">
      <formula>LEN(TRIM(D276))=0</formula>
    </cfRule>
  </conditionalFormatting>
  <conditionalFormatting sqref="D286:E289">
    <cfRule type="containsBlanks" dxfId="1945" priority="1912">
      <formula>LEN(TRIM(D286))=0</formula>
    </cfRule>
  </conditionalFormatting>
  <conditionalFormatting sqref="D291:E299">
    <cfRule type="containsBlanks" dxfId="1944" priority="1911">
      <formula>LEN(TRIM(D291))=0</formula>
    </cfRule>
  </conditionalFormatting>
  <conditionalFormatting sqref="D302:E309">
    <cfRule type="containsBlanks" dxfId="1943" priority="1910">
      <formula>LEN(TRIM(D302))=0</formula>
    </cfRule>
  </conditionalFormatting>
  <conditionalFormatting sqref="D311:E318">
    <cfRule type="containsBlanks" dxfId="1942" priority="1909">
      <formula>LEN(TRIM(D311))=0</formula>
    </cfRule>
  </conditionalFormatting>
  <conditionalFormatting sqref="D320:E321">
    <cfRule type="containsBlanks" dxfId="1941" priority="1908">
      <formula>LEN(TRIM(D320))=0</formula>
    </cfRule>
  </conditionalFormatting>
  <conditionalFormatting sqref="D324:E325">
    <cfRule type="containsBlanks" dxfId="1940" priority="1907">
      <formula>LEN(TRIM(D324))=0</formula>
    </cfRule>
  </conditionalFormatting>
  <conditionalFormatting sqref="D327:E335">
    <cfRule type="containsBlanks" dxfId="1939" priority="1906">
      <formula>LEN(TRIM(D327))=0</formula>
    </cfRule>
  </conditionalFormatting>
  <conditionalFormatting sqref="D337:E342">
    <cfRule type="containsBlanks" dxfId="1938" priority="1905">
      <formula>LEN(TRIM(D337))=0</formula>
    </cfRule>
  </conditionalFormatting>
  <conditionalFormatting sqref="D357:E358">
    <cfRule type="containsBlanks" dxfId="1937" priority="1904">
      <formula>LEN(TRIM(D357))=0</formula>
    </cfRule>
  </conditionalFormatting>
  <conditionalFormatting sqref="D361:E362">
    <cfRule type="containsBlanks" dxfId="1936" priority="1903">
      <formula>LEN(TRIM(D361))=0</formula>
    </cfRule>
  </conditionalFormatting>
  <conditionalFormatting sqref="D367:E369">
    <cfRule type="containsBlanks" dxfId="1935" priority="1902">
      <formula>LEN(TRIM(D367))=0</formula>
    </cfRule>
  </conditionalFormatting>
  <conditionalFormatting sqref="D390:E391">
    <cfRule type="containsBlanks" dxfId="1934" priority="1901">
      <formula>LEN(TRIM(D390))=0</formula>
    </cfRule>
  </conditionalFormatting>
  <conditionalFormatting sqref="D399:E400">
    <cfRule type="containsBlanks" dxfId="1933" priority="1900">
      <formula>LEN(TRIM(D399))=0</formula>
    </cfRule>
  </conditionalFormatting>
  <conditionalFormatting sqref="D408:E408">
    <cfRule type="containsBlanks" dxfId="1932" priority="1899">
      <formula>LEN(TRIM(D408))=0</formula>
    </cfRule>
  </conditionalFormatting>
  <conditionalFormatting sqref="D411:E411">
    <cfRule type="containsBlanks" dxfId="1931" priority="1898">
      <formula>LEN(TRIM(D411))=0</formula>
    </cfRule>
  </conditionalFormatting>
  <conditionalFormatting sqref="D414:E414">
    <cfRule type="containsBlanks" dxfId="1930" priority="1897">
      <formula>LEN(TRIM(D414))=0</formula>
    </cfRule>
  </conditionalFormatting>
  <conditionalFormatting sqref="D420:E420">
    <cfRule type="containsBlanks" dxfId="1929" priority="1896">
      <formula>LEN(TRIM(D420))=0</formula>
    </cfRule>
  </conditionalFormatting>
  <conditionalFormatting sqref="F9:G9">
    <cfRule type="containsBlanks" dxfId="1928" priority="1895">
      <formula>LEN(TRIM(F9))=0</formula>
    </cfRule>
  </conditionalFormatting>
  <conditionalFormatting sqref="F12:G13">
    <cfRule type="containsBlanks" dxfId="1927" priority="1894">
      <formula>LEN(TRIM(F12))=0</formula>
    </cfRule>
  </conditionalFormatting>
  <conditionalFormatting sqref="F18:G20">
    <cfRule type="containsBlanks" dxfId="1926" priority="1893">
      <formula>LEN(TRIM(F18))=0</formula>
    </cfRule>
  </conditionalFormatting>
  <conditionalFormatting sqref="F23:G23">
    <cfRule type="containsBlanks" dxfId="1925" priority="1892">
      <formula>LEN(TRIM(F23))=0</formula>
    </cfRule>
  </conditionalFormatting>
  <conditionalFormatting sqref="F26:G28">
    <cfRule type="containsBlanks" dxfId="1924" priority="1891">
      <formula>LEN(TRIM(F26))=0</formula>
    </cfRule>
  </conditionalFormatting>
  <conditionalFormatting sqref="F29:G29">
    <cfRule type="containsBlanks" dxfId="1923" priority="1890">
      <formula>LEN(TRIM(F29))=0</formula>
    </cfRule>
  </conditionalFormatting>
  <conditionalFormatting sqref="F31:G34">
    <cfRule type="containsBlanks" dxfId="1922" priority="1889">
      <formula>LEN(TRIM(F31))=0</formula>
    </cfRule>
  </conditionalFormatting>
  <conditionalFormatting sqref="F36:G36">
    <cfRule type="containsBlanks" dxfId="1921" priority="1888">
      <formula>LEN(TRIM(F36))=0</formula>
    </cfRule>
  </conditionalFormatting>
  <conditionalFormatting sqref="F38:G38">
    <cfRule type="containsBlanks" dxfId="1920" priority="1887">
      <formula>LEN(TRIM(F38))=0</formula>
    </cfRule>
  </conditionalFormatting>
  <conditionalFormatting sqref="F40:G41">
    <cfRule type="containsBlanks" dxfId="1919" priority="1886">
      <formula>LEN(TRIM(F40))=0</formula>
    </cfRule>
  </conditionalFormatting>
  <conditionalFormatting sqref="F47:G54">
    <cfRule type="containsBlanks" dxfId="1918" priority="1885">
      <formula>LEN(TRIM(F47))=0</formula>
    </cfRule>
  </conditionalFormatting>
  <conditionalFormatting sqref="F56:G58">
    <cfRule type="containsBlanks" dxfId="1917" priority="1884">
      <formula>LEN(TRIM(F56))=0</formula>
    </cfRule>
  </conditionalFormatting>
  <conditionalFormatting sqref="F60:G66">
    <cfRule type="containsBlanks" dxfId="1916" priority="1883">
      <formula>LEN(TRIM(F60))=0</formula>
    </cfRule>
  </conditionalFormatting>
  <conditionalFormatting sqref="F68:G68">
    <cfRule type="containsBlanks" dxfId="1915" priority="1882">
      <formula>LEN(TRIM(F68))=0</formula>
    </cfRule>
  </conditionalFormatting>
  <conditionalFormatting sqref="F70:G78">
    <cfRule type="containsBlanks" dxfId="1914" priority="1881">
      <formula>LEN(TRIM(F70))=0</formula>
    </cfRule>
  </conditionalFormatting>
  <conditionalFormatting sqref="F80:G86">
    <cfRule type="containsBlanks" dxfId="1913" priority="1880">
      <formula>LEN(TRIM(F80))=0</formula>
    </cfRule>
  </conditionalFormatting>
  <conditionalFormatting sqref="F88:G88">
    <cfRule type="containsBlanks" dxfId="1912" priority="1879">
      <formula>LEN(TRIM(F88))=0</formula>
    </cfRule>
  </conditionalFormatting>
  <conditionalFormatting sqref="F91:G95">
    <cfRule type="containsBlanks" dxfId="1911" priority="1878">
      <formula>LEN(TRIM(F91))=0</formula>
    </cfRule>
  </conditionalFormatting>
  <conditionalFormatting sqref="F97:G99">
    <cfRule type="containsBlanks" dxfId="1910" priority="1877">
      <formula>LEN(TRIM(F97))=0</formula>
    </cfRule>
  </conditionalFormatting>
  <conditionalFormatting sqref="F101:G109">
    <cfRule type="containsBlanks" dxfId="1909" priority="1876">
      <formula>LEN(TRIM(F101))=0</formula>
    </cfRule>
  </conditionalFormatting>
  <conditionalFormatting sqref="F112:G120">
    <cfRule type="containsBlanks" dxfId="1908" priority="1875">
      <formula>LEN(TRIM(F112))=0</formula>
    </cfRule>
  </conditionalFormatting>
  <conditionalFormatting sqref="F122:G124">
    <cfRule type="containsBlanks" dxfId="1907" priority="1874">
      <formula>LEN(TRIM(F122))=0</formula>
    </cfRule>
  </conditionalFormatting>
  <conditionalFormatting sqref="F125:G130">
    <cfRule type="containsBlanks" dxfId="1906" priority="1873">
      <formula>LEN(TRIM(F125))=0</formula>
    </cfRule>
  </conditionalFormatting>
  <conditionalFormatting sqref="F132:G140">
    <cfRule type="containsBlanks" dxfId="1905" priority="1872">
      <formula>LEN(TRIM(F132))=0</formula>
    </cfRule>
  </conditionalFormatting>
  <conditionalFormatting sqref="F142:G148">
    <cfRule type="containsBlanks" dxfId="1904" priority="1871">
      <formula>LEN(TRIM(F142))=0</formula>
    </cfRule>
  </conditionalFormatting>
  <conditionalFormatting sqref="F149:G150">
    <cfRule type="containsBlanks" dxfId="1903" priority="1870">
      <formula>LEN(TRIM(F149))=0</formula>
    </cfRule>
  </conditionalFormatting>
  <conditionalFormatting sqref="F152:G160">
    <cfRule type="containsBlanks" dxfId="1902" priority="1869">
      <formula>LEN(TRIM(F152))=0</formula>
    </cfRule>
  </conditionalFormatting>
  <conditionalFormatting sqref="F162:G168">
    <cfRule type="containsBlanks" dxfId="1901" priority="1868">
      <formula>LEN(TRIM(F162))=0</formula>
    </cfRule>
  </conditionalFormatting>
  <conditionalFormatting sqref="F170:G172">
    <cfRule type="containsBlanks" dxfId="1900" priority="1867">
      <formula>LEN(TRIM(F170))=0</formula>
    </cfRule>
  </conditionalFormatting>
  <conditionalFormatting sqref="F173:G178">
    <cfRule type="containsBlanks" dxfId="1899" priority="1866">
      <formula>LEN(TRIM(F173))=0</formula>
    </cfRule>
  </conditionalFormatting>
  <conditionalFormatting sqref="F180:G184">
    <cfRule type="containsBlanks" dxfId="1898" priority="1865">
      <formula>LEN(TRIM(F180))=0</formula>
    </cfRule>
  </conditionalFormatting>
  <conditionalFormatting sqref="F186:G192">
    <cfRule type="containsBlanks" dxfId="1897" priority="1864">
      <formula>LEN(TRIM(F186))=0</formula>
    </cfRule>
  </conditionalFormatting>
  <conditionalFormatting sqref="F219:G220">
    <cfRule type="containsBlanks" dxfId="1896" priority="1863">
      <formula>LEN(TRIM(F219))=0</formula>
    </cfRule>
  </conditionalFormatting>
  <conditionalFormatting sqref="F221:G226">
    <cfRule type="containsBlanks" dxfId="1895" priority="1862">
      <formula>LEN(TRIM(F221))=0</formula>
    </cfRule>
  </conditionalFormatting>
  <conditionalFormatting sqref="F243:G244">
    <cfRule type="containsBlanks" dxfId="1894" priority="1861">
      <formula>LEN(TRIM(F243))=0</formula>
    </cfRule>
  </conditionalFormatting>
  <conditionalFormatting sqref="F245:G248">
    <cfRule type="containsBlanks" dxfId="1893" priority="1860">
      <formula>LEN(TRIM(F245))=0</formula>
    </cfRule>
  </conditionalFormatting>
  <conditionalFormatting sqref="F250:G253">
    <cfRule type="containsBlanks" dxfId="1892" priority="1859">
      <formula>LEN(TRIM(F250))=0</formula>
    </cfRule>
  </conditionalFormatting>
  <conditionalFormatting sqref="F255:G256">
    <cfRule type="containsBlanks" dxfId="1891" priority="1858">
      <formula>LEN(TRIM(F255))=0</formula>
    </cfRule>
  </conditionalFormatting>
  <conditionalFormatting sqref="F258:G263">
    <cfRule type="containsBlanks" dxfId="1890" priority="1857">
      <formula>LEN(TRIM(F258))=0</formula>
    </cfRule>
  </conditionalFormatting>
  <conditionalFormatting sqref="F265:G265">
    <cfRule type="containsBlanks" dxfId="1889" priority="1856">
      <formula>LEN(TRIM(F265))=0</formula>
    </cfRule>
  </conditionalFormatting>
  <conditionalFormatting sqref="F267:G268">
    <cfRule type="containsBlanks" dxfId="1888" priority="1855">
      <formula>LEN(TRIM(F267))=0</formula>
    </cfRule>
  </conditionalFormatting>
  <conditionalFormatting sqref="F269:G274">
    <cfRule type="containsBlanks" dxfId="1887" priority="1854">
      <formula>LEN(TRIM(F269))=0</formula>
    </cfRule>
  </conditionalFormatting>
  <conditionalFormatting sqref="F286:G289">
    <cfRule type="containsBlanks" dxfId="1886" priority="1853">
      <formula>LEN(TRIM(F286))=0</formula>
    </cfRule>
  </conditionalFormatting>
  <conditionalFormatting sqref="F291:G292">
    <cfRule type="containsBlanks" dxfId="1885" priority="1852">
      <formula>LEN(TRIM(F291))=0</formula>
    </cfRule>
  </conditionalFormatting>
  <conditionalFormatting sqref="F293:G299">
    <cfRule type="containsBlanks" dxfId="1884" priority="1851">
      <formula>LEN(TRIM(F293))=0</formula>
    </cfRule>
  </conditionalFormatting>
  <conditionalFormatting sqref="F302:G309">
    <cfRule type="containsBlanks" dxfId="1883" priority="1850">
      <formula>LEN(TRIM(F302))=0</formula>
    </cfRule>
  </conditionalFormatting>
  <conditionalFormatting sqref="F311:G316">
    <cfRule type="containsBlanks" dxfId="1882" priority="1849">
      <formula>LEN(TRIM(F311))=0</formula>
    </cfRule>
  </conditionalFormatting>
  <conditionalFormatting sqref="F317:G318">
    <cfRule type="containsBlanks" dxfId="1881" priority="1848">
      <formula>LEN(TRIM(F317))=0</formula>
    </cfRule>
  </conditionalFormatting>
  <conditionalFormatting sqref="F320:G321">
    <cfRule type="containsBlanks" dxfId="1880" priority="1847">
      <formula>LEN(TRIM(F320))=0</formula>
    </cfRule>
  </conditionalFormatting>
  <conditionalFormatting sqref="F367:G369">
    <cfRule type="containsBlanks" dxfId="1879" priority="1846">
      <formula>LEN(TRIM(F367))=0</formula>
    </cfRule>
  </conditionalFormatting>
  <conditionalFormatting sqref="F390:G391">
    <cfRule type="containsBlanks" dxfId="1878" priority="1845">
      <formula>LEN(TRIM(F390))=0</formula>
    </cfRule>
  </conditionalFormatting>
  <conditionalFormatting sqref="F399:G400">
    <cfRule type="containsBlanks" dxfId="1877" priority="1844">
      <formula>LEN(TRIM(F399))=0</formula>
    </cfRule>
  </conditionalFormatting>
  <conditionalFormatting sqref="F408:G408">
    <cfRule type="containsBlanks" dxfId="1876" priority="1843">
      <formula>LEN(TRIM(F408))=0</formula>
    </cfRule>
  </conditionalFormatting>
  <conditionalFormatting sqref="F411:G411">
    <cfRule type="containsBlanks" dxfId="1875" priority="1842">
      <formula>LEN(TRIM(F411))=0</formula>
    </cfRule>
  </conditionalFormatting>
  <conditionalFormatting sqref="F414:G414">
    <cfRule type="containsBlanks" dxfId="1874" priority="1841">
      <formula>LEN(TRIM(F414))=0</formula>
    </cfRule>
  </conditionalFormatting>
  <conditionalFormatting sqref="F420:G420">
    <cfRule type="containsBlanks" dxfId="1873" priority="1840">
      <formula>LEN(TRIM(F420))=0</formula>
    </cfRule>
  </conditionalFormatting>
  <conditionalFormatting sqref="H9:I9">
    <cfRule type="containsBlanks" dxfId="1872" priority="1839">
      <formula>LEN(TRIM(H9))=0</formula>
    </cfRule>
  </conditionalFormatting>
  <conditionalFormatting sqref="H12:I13">
    <cfRule type="containsBlanks" dxfId="1871" priority="1838">
      <formula>LEN(TRIM(H12))=0</formula>
    </cfRule>
  </conditionalFormatting>
  <conditionalFormatting sqref="H23:I23">
    <cfRule type="containsBlanks" dxfId="1870" priority="1837">
      <formula>LEN(TRIM(H23))=0</formula>
    </cfRule>
  </conditionalFormatting>
  <conditionalFormatting sqref="H302:I309">
    <cfRule type="containsBlanks" dxfId="1869" priority="1836">
      <formula>LEN(TRIM(H302))=0</formula>
    </cfRule>
  </conditionalFormatting>
  <conditionalFormatting sqref="H311:I318">
    <cfRule type="containsBlanks" dxfId="1868" priority="1835">
      <formula>LEN(TRIM(H311))=0</formula>
    </cfRule>
  </conditionalFormatting>
  <conditionalFormatting sqref="H320:I321">
    <cfRule type="containsBlanks" dxfId="1867" priority="1834">
      <formula>LEN(TRIM(H320))=0</formula>
    </cfRule>
  </conditionalFormatting>
  <conditionalFormatting sqref="H367:I369">
    <cfRule type="containsBlanks" dxfId="1866" priority="1833">
      <formula>LEN(TRIM(H367))=0</formula>
    </cfRule>
  </conditionalFormatting>
  <conditionalFormatting sqref="J302:K302">
    <cfRule type="containsBlanks" dxfId="1865" priority="1832">
      <formula>LEN(TRIM(J302))=0</formula>
    </cfRule>
  </conditionalFormatting>
  <conditionalFormatting sqref="J303:K309">
    <cfRule type="containsBlanks" dxfId="1864" priority="1831">
      <formula>LEN(TRIM(J303))=0</formula>
    </cfRule>
  </conditionalFormatting>
  <conditionalFormatting sqref="J311:K318">
    <cfRule type="containsBlanks" dxfId="1863" priority="1830">
      <formula>LEN(TRIM(J311))=0</formula>
    </cfRule>
  </conditionalFormatting>
  <conditionalFormatting sqref="J320:K321">
    <cfRule type="containsBlanks" dxfId="1862" priority="1829">
      <formula>LEN(TRIM(J320))=0</formula>
    </cfRule>
  </conditionalFormatting>
  <conditionalFormatting sqref="J367:K369">
    <cfRule type="containsBlanks" dxfId="1861" priority="1828">
      <formula>LEN(TRIM(J367))=0</formula>
    </cfRule>
  </conditionalFormatting>
  <conditionalFormatting sqref="L243:M243">
    <cfRule type="containsBlanks" dxfId="1860" priority="1827">
      <formula>LEN(TRIM(L243))=0</formula>
    </cfRule>
  </conditionalFormatting>
  <conditionalFormatting sqref="L244:M248">
    <cfRule type="containsBlanks" dxfId="1859" priority="1826">
      <formula>LEN(TRIM(L244))=0</formula>
    </cfRule>
  </conditionalFormatting>
  <conditionalFormatting sqref="L250:M253">
    <cfRule type="containsBlanks" dxfId="1858" priority="1825">
      <formula>LEN(TRIM(L250))=0</formula>
    </cfRule>
  </conditionalFormatting>
  <conditionalFormatting sqref="L255:M256">
    <cfRule type="containsBlanks" dxfId="1857" priority="1824">
      <formula>LEN(TRIM(L255))=0</formula>
    </cfRule>
  </conditionalFormatting>
  <conditionalFormatting sqref="L258:M263">
    <cfRule type="containsBlanks" dxfId="1856" priority="1823">
      <formula>LEN(TRIM(L258))=0</formula>
    </cfRule>
  </conditionalFormatting>
  <conditionalFormatting sqref="L265:M265">
    <cfRule type="containsBlanks" dxfId="1855" priority="1822">
      <formula>LEN(TRIM(L265))=0</formula>
    </cfRule>
  </conditionalFormatting>
  <conditionalFormatting sqref="L267:M274">
    <cfRule type="containsBlanks" dxfId="1854" priority="1821">
      <formula>LEN(TRIM(L267))=0</formula>
    </cfRule>
  </conditionalFormatting>
  <conditionalFormatting sqref="L276:M284">
    <cfRule type="containsBlanks" dxfId="1853" priority="1820">
      <formula>LEN(TRIM(L276))=0</formula>
    </cfRule>
  </conditionalFormatting>
  <conditionalFormatting sqref="L286:M289">
    <cfRule type="containsBlanks" dxfId="1852" priority="1819">
      <formula>LEN(TRIM(L286))=0</formula>
    </cfRule>
  </conditionalFormatting>
  <conditionalFormatting sqref="L291:M299">
    <cfRule type="containsBlanks" dxfId="1851" priority="1818">
      <formula>LEN(TRIM(L291))=0</formula>
    </cfRule>
  </conditionalFormatting>
  <conditionalFormatting sqref="L302:M309">
    <cfRule type="containsBlanks" dxfId="1850" priority="1817">
      <formula>LEN(TRIM(L302))=0</formula>
    </cfRule>
  </conditionalFormatting>
  <conditionalFormatting sqref="L311:M318">
    <cfRule type="containsBlanks" dxfId="1849" priority="1816">
      <formula>LEN(TRIM(L311))=0</formula>
    </cfRule>
  </conditionalFormatting>
  <conditionalFormatting sqref="L320:M321">
    <cfRule type="containsBlanks" dxfId="1848" priority="1815">
      <formula>LEN(TRIM(L320))=0</formula>
    </cfRule>
  </conditionalFormatting>
  <conditionalFormatting sqref="L390:M391">
    <cfRule type="containsBlanks" dxfId="1847" priority="1814">
      <formula>LEN(TRIM(L390))=0</formula>
    </cfRule>
  </conditionalFormatting>
  <conditionalFormatting sqref="L399:M400">
    <cfRule type="containsBlanks" dxfId="1846" priority="1813">
      <formula>LEN(TRIM(L399))=0</formula>
    </cfRule>
  </conditionalFormatting>
  <conditionalFormatting sqref="L408:M408">
    <cfRule type="containsBlanks" dxfId="1845" priority="1812">
      <formula>LEN(TRIM(L408))=0</formula>
    </cfRule>
  </conditionalFormatting>
  <conditionalFormatting sqref="L411:M411">
    <cfRule type="containsBlanks" dxfId="1844" priority="1811">
      <formula>LEN(TRIM(L411))=0</formula>
    </cfRule>
  </conditionalFormatting>
  <conditionalFormatting sqref="L414:M414">
    <cfRule type="containsBlanks" dxfId="1843" priority="1810">
      <formula>LEN(TRIM(L414))=0</formula>
    </cfRule>
  </conditionalFormatting>
  <conditionalFormatting sqref="L420:M420">
    <cfRule type="containsBlanks" dxfId="1842" priority="1809">
      <formula>LEN(TRIM(L420))=0</formula>
    </cfRule>
  </conditionalFormatting>
  <conditionalFormatting sqref="N7:O7">
    <cfRule type="containsBlanks" dxfId="1841" priority="1808">
      <formula>LEN(TRIM(N7))=0</formula>
    </cfRule>
  </conditionalFormatting>
  <conditionalFormatting sqref="N9:O10">
    <cfRule type="containsBlanks" dxfId="1840" priority="1807">
      <formula>LEN(TRIM(N9))=0</formula>
    </cfRule>
  </conditionalFormatting>
  <conditionalFormatting sqref="N12:O14">
    <cfRule type="containsBlanks" dxfId="1839" priority="1806">
      <formula>LEN(TRIM(N12))=0</formula>
    </cfRule>
  </conditionalFormatting>
  <conditionalFormatting sqref="N17:O20">
    <cfRule type="containsBlanks" dxfId="1838" priority="1805">
      <formula>LEN(TRIM(N17))=0</formula>
    </cfRule>
  </conditionalFormatting>
  <conditionalFormatting sqref="N23:O23">
    <cfRule type="containsBlanks" dxfId="1837" priority="1804">
      <formula>LEN(TRIM(N23))=0</formula>
    </cfRule>
  </conditionalFormatting>
  <conditionalFormatting sqref="N26:O28">
    <cfRule type="containsBlanks" dxfId="1836" priority="1803">
      <formula>LEN(TRIM(N26))=0</formula>
    </cfRule>
  </conditionalFormatting>
  <conditionalFormatting sqref="N29:O29">
    <cfRule type="containsBlanks" dxfId="1835" priority="1802">
      <formula>LEN(TRIM(N29))=0</formula>
    </cfRule>
  </conditionalFormatting>
  <conditionalFormatting sqref="N31:O34">
    <cfRule type="containsBlanks" dxfId="1834" priority="1801">
      <formula>LEN(TRIM(N31))=0</formula>
    </cfRule>
  </conditionalFormatting>
  <conditionalFormatting sqref="N36:O36">
    <cfRule type="containsBlanks" dxfId="1833" priority="1800">
      <formula>LEN(TRIM(N36))=0</formula>
    </cfRule>
  </conditionalFormatting>
  <conditionalFormatting sqref="N38:O38">
    <cfRule type="containsBlanks" dxfId="1832" priority="1799">
      <formula>LEN(TRIM(N38))=0</formula>
    </cfRule>
  </conditionalFormatting>
  <conditionalFormatting sqref="N40:O41">
    <cfRule type="containsBlanks" dxfId="1831" priority="1798">
      <formula>LEN(TRIM(N40))=0</formula>
    </cfRule>
  </conditionalFormatting>
  <conditionalFormatting sqref="N47:O54">
    <cfRule type="containsBlanks" dxfId="1830" priority="1797">
      <formula>LEN(TRIM(N47))=0</formula>
    </cfRule>
  </conditionalFormatting>
  <conditionalFormatting sqref="N56:O58">
    <cfRule type="containsBlanks" dxfId="1829" priority="1796">
      <formula>LEN(TRIM(N56))=0</formula>
    </cfRule>
  </conditionalFormatting>
  <conditionalFormatting sqref="N60:O66">
    <cfRule type="containsBlanks" dxfId="1828" priority="1795">
      <formula>LEN(TRIM(N60))=0</formula>
    </cfRule>
  </conditionalFormatting>
  <conditionalFormatting sqref="N68:O68">
    <cfRule type="containsBlanks" dxfId="1827" priority="1794">
      <formula>LEN(TRIM(N68))=0</formula>
    </cfRule>
  </conditionalFormatting>
  <conditionalFormatting sqref="N70:O78">
    <cfRule type="containsBlanks" dxfId="1826" priority="1793">
      <formula>LEN(TRIM(N70))=0</formula>
    </cfRule>
  </conditionalFormatting>
  <conditionalFormatting sqref="N80:O86">
    <cfRule type="containsBlanks" dxfId="1825" priority="1792">
      <formula>LEN(TRIM(N80))=0</formula>
    </cfRule>
  </conditionalFormatting>
  <conditionalFormatting sqref="N88:O88">
    <cfRule type="containsBlanks" dxfId="1824" priority="1791">
      <formula>LEN(TRIM(N88))=0</formula>
    </cfRule>
  </conditionalFormatting>
  <conditionalFormatting sqref="N91:O95">
    <cfRule type="containsBlanks" dxfId="1823" priority="1790">
      <formula>LEN(TRIM(N91))=0</formula>
    </cfRule>
  </conditionalFormatting>
  <conditionalFormatting sqref="N97:O99">
    <cfRule type="containsBlanks" dxfId="1822" priority="1789">
      <formula>LEN(TRIM(N97))=0</formula>
    </cfRule>
  </conditionalFormatting>
  <conditionalFormatting sqref="N101:O109">
    <cfRule type="containsBlanks" dxfId="1821" priority="1788">
      <formula>LEN(TRIM(N101))=0</formula>
    </cfRule>
  </conditionalFormatting>
  <conditionalFormatting sqref="N112:O120">
    <cfRule type="containsBlanks" dxfId="1820" priority="1787">
      <formula>LEN(TRIM(N112))=0</formula>
    </cfRule>
  </conditionalFormatting>
  <conditionalFormatting sqref="N122:O130">
    <cfRule type="containsBlanks" dxfId="1819" priority="1786">
      <formula>LEN(TRIM(N122))=0</formula>
    </cfRule>
  </conditionalFormatting>
  <conditionalFormatting sqref="N132:O140">
    <cfRule type="containsBlanks" dxfId="1818" priority="1785">
      <formula>LEN(TRIM(N132))=0</formula>
    </cfRule>
  </conditionalFormatting>
  <conditionalFormatting sqref="N142:O148">
    <cfRule type="containsBlanks" dxfId="1817" priority="1784">
      <formula>LEN(TRIM(N142))=0</formula>
    </cfRule>
  </conditionalFormatting>
  <conditionalFormatting sqref="N149:O150">
    <cfRule type="containsBlanks" dxfId="1816" priority="1783">
      <formula>LEN(TRIM(N149))=0</formula>
    </cfRule>
  </conditionalFormatting>
  <conditionalFormatting sqref="N152:O160">
    <cfRule type="containsBlanks" dxfId="1815" priority="1782">
      <formula>LEN(TRIM(N152))=0</formula>
    </cfRule>
  </conditionalFormatting>
  <conditionalFormatting sqref="N162:O168">
    <cfRule type="containsBlanks" dxfId="1814" priority="1781">
      <formula>LEN(TRIM(N162))=0</formula>
    </cfRule>
  </conditionalFormatting>
  <conditionalFormatting sqref="N170:O178">
    <cfRule type="containsBlanks" dxfId="1813" priority="1780">
      <formula>LEN(TRIM(N170))=0</formula>
    </cfRule>
  </conditionalFormatting>
  <conditionalFormatting sqref="N180:O184">
    <cfRule type="containsBlanks" dxfId="1812" priority="1779">
      <formula>LEN(TRIM(N180))=0</formula>
    </cfRule>
  </conditionalFormatting>
  <conditionalFormatting sqref="N186:O192">
    <cfRule type="containsBlanks" dxfId="1811" priority="1778">
      <formula>LEN(TRIM(N186))=0</formula>
    </cfRule>
  </conditionalFormatting>
  <conditionalFormatting sqref="N211:O214">
    <cfRule type="containsBlanks" dxfId="1810" priority="1777">
      <formula>LEN(TRIM(N211))=0</formula>
    </cfRule>
  </conditionalFormatting>
  <conditionalFormatting sqref="N216:O216">
    <cfRule type="containsBlanks" dxfId="1809" priority="1776">
      <formula>LEN(TRIM(N216))=0</formula>
    </cfRule>
  </conditionalFormatting>
  <conditionalFormatting sqref="N219:O226">
    <cfRule type="containsBlanks" dxfId="1808" priority="1775">
      <formula>LEN(TRIM(N219))=0</formula>
    </cfRule>
  </conditionalFormatting>
  <conditionalFormatting sqref="N228:O229">
    <cfRule type="containsBlanks" dxfId="1807" priority="1774">
      <formula>LEN(TRIM(N228))=0</formula>
    </cfRule>
  </conditionalFormatting>
  <conditionalFormatting sqref="N243:O248">
    <cfRule type="containsBlanks" dxfId="1806" priority="1773">
      <formula>LEN(TRIM(N243))=0</formula>
    </cfRule>
  </conditionalFormatting>
  <conditionalFormatting sqref="N250:O253">
    <cfRule type="containsBlanks" dxfId="1805" priority="1772">
      <formula>LEN(TRIM(N250))=0</formula>
    </cfRule>
  </conditionalFormatting>
  <conditionalFormatting sqref="N255:O256">
    <cfRule type="containsBlanks" dxfId="1804" priority="1771">
      <formula>LEN(TRIM(N255))=0</formula>
    </cfRule>
  </conditionalFormatting>
  <conditionalFormatting sqref="N258:O263">
    <cfRule type="containsBlanks" dxfId="1803" priority="1770">
      <formula>LEN(TRIM(N258))=0</formula>
    </cfRule>
  </conditionalFormatting>
  <conditionalFormatting sqref="N265:O265">
    <cfRule type="containsBlanks" dxfId="1802" priority="1769">
      <formula>LEN(TRIM(N265))=0</formula>
    </cfRule>
  </conditionalFormatting>
  <conditionalFormatting sqref="N267:O274">
    <cfRule type="containsBlanks" dxfId="1801" priority="1768">
      <formula>LEN(TRIM(N267))=0</formula>
    </cfRule>
  </conditionalFormatting>
  <conditionalFormatting sqref="N276:O284">
    <cfRule type="containsBlanks" dxfId="1800" priority="1767">
      <formula>LEN(TRIM(N276))=0</formula>
    </cfRule>
  </conditionalFormatting>
  <conditionalFormatting sqref="N286:O289">
    <cfRule type="containsBlanks" dxfId="1799" priority="1766">
      <formula>LEN(TRIM(N286))=0</formula>
    </cfRule>
  </conditionalFormatting>
  <conditionalFormatting sqref="N291:O299">
    <cfRule type="containsBlanks" dxfId="1798" priority="1765">
      <formula>LEN(TRIM(N291))=0</formula>
    </cfRule>
  </conditionalFormatting>
  <conditionalFormatting sqref="N302:O309">
    <cfRule type="containsBlanks" dxfId="1797" priority="1764">
      <formula>LEN(TRIM(N302))=0</formula>
    </cfRule>
  </conditionalFormatting>
  <conditionalFormatting sqref="N311:O318">
    <cfRule type="containsBlanks" dxfId="1796" priority="1763">
      <formula>LEN(TRIM(N311))=0</formula>
    </cfRule>
  </conditionalFormatting>
  <conditionalFormatting sqref="N320:O321">
    <cfRule type="containsBlanks" dxfId="1795" priority="1762">
      <formula>LEN(TRIM(N320))=0</formula>
    </cfRule>
  </conditionalFormatting>
  <conditionalFormatting sqref="N324:O325">
    <cfRule type="containsBlanks" dxfId="1794" priority="1761">
      <formula>LEN(TRIM(N324))=0</formula>
    </cfRule>
  </conditionalFormatting>
  <conditionalFormatting sqref="N327:O335">
    <cfRule type="containsBlanks" dxfId="1793" priority="1760">
      <formula>LEN(TRIM(N327))=0</formula>
    </cfRule>
  </conditionalFormatting>
  <conditionalFormatting sqref="N337:O342">
    <cfRule type="containsBlanks" dxfId="1792" priority="1759">
      <formula>LEN(TRIM(N337))=0</formula>
    </cfRule>
  </conditionalFormatting>
  <conditionalFormatting sqref="N357:O358">
    <cfRule type="containsBlanks" dxfId="1791" priority="1758">
      <formula>LEN(TRIM(N357))=0</formula>
    </cfRule>
  </conditionalFormatting>
  <conditionalFormatting sqref="N361:O362">
    <cfRule type="containsBlanks" dxfId="1790" priority="1757">
      <formula>LEN(TRIM(N361))=0</formula>
    </cfRule>
  </conditionalFormatting>
  <conditionalFormatting sqref="N367:O369">
    <cfRule type="containsBlanks" dxfId="1789" priority="1756">
      <formula>LEN(TRIM(N367))=0</formula>
    </cfRule>
  </conditionalFormatting>
  <conditionalFormatting sqref="N390:O391">
    <cfRule type="containsBlanks" dxfId="1788" priority="1755">
      <formula>LEN(TRIM(N390))=0</formula>
    </cfRule>
  </conditionalFormatting>
  <conditionalFormatting sqref="N399:O400">
    <cfRule type="containsBlanks" dxfId="1787" priority="1754">
      <formula>LEN(TRIM(N399))=0</formula>
    </cfRule>
  </conditionalFormatting>
  <conditionalFormatting sqref="N408:O408">
    <cfRule type="containsBlanks" dxfId="1786" priority="1753">
      <formula>LEN(TRIM(N408))=0</formula>
    </cfRule>
  </conditionalFormatting>
  <conditionalFormatting sqref="N411:O411">
    <cfRule type="containsBlanks" dxfId="1785" priority="1752">
      <formula>LEN(TRIM(N411))=0</formula>
    </cfRule>
  </conditionalFormatting>
  <conditionalFormatting sqref="N414:O414">
    <cfRule type="containsBlanks" dxfId="1784" priority="1751">
      <formula>LEN(TRIM(N414))=0</formula>
    </cfRule>
  </conditionalFormatting>
  <conditionalFormatting sqref="N420:O420">
    <cfRule type="containsBlanks" dxfId="1783" priority="1750">
      <formula>LEN(TRIM(N420))=0</formula>
    </cfRule>
  </conditionalFormatting>
  <conditionalFormatting sqref="G9">
    <cfRule type="containsBlanks" dxfId="1782" priority="1749">
      <formula>LEN(TRIM(G9))=0</formula>
    </cfRule>
  </conditionalFormatting>
  <conditionalFormatting sqref="I9">
    <cfRule type="containsBlanks" dxfId="1781" priority="1748">
      <formula>LEN(TRIM(I9))=0</formula>
    </cfRule>
  </conditionalFormatting>
  <conditionalFormatting sqref="O7">
    <cfRule type="containsBlanks" dxfId="1780" priority="1747">
      <formula>LEN(TRIM(O7))=0</formula>
    </cfRule>
  </conditionalFormatting>
  <conditionalFormatting sqref="O9">
    <cfRule type="containsBlanks" dxfId="1779" priority="1746">
      <formula>LEN(TRIM(O9))=0</formula>
    </cfRule>
  </conditionalFormatting>
  <conditionalFormatting sqref="O10">
    <cfRule type="containsBlanks" dxfId="1778" priority="1745">
      <formula>LEN(TRIM(O10))=0</formula>
    </cfRule>
  </conditionalFormatting>
  <conditionalFormatting sqref="O12:O14">
    <cfRule type="containsBlanks" dxfId="1777" priority="1744">
      <formula>LEN(TRIM(O12))=0</formula>
    </cfRule>
  </conditionalFormatting>
  <conditionalFormatting sqref="I12:I13">
    <cfRule type="containsBlanks" dxfId="1776" priority="1743">
      <formula>LEN(TRIM(I12))=0</formula>
    </cfRule>
  </conditionalFormatting>
  <conditionalFormatting sqref="G12:G13">
    <cfRule type="containsBlanks" dxfId="1775" priority="1742">
      <formula>LEN(TRIM(G12))=0</formula>
    </cfRule>
  </conditionalFormatting>
  <conditionalFormatting sqref="E12:E14">
    <cfRule type="containsBlanks" dxfId="1774" priority="1741">
      <formula>LEN(TRIM(E12))=0</formula>
    </cfRule>
  </conditionalFormatting>
  <conditionalFormatting sqref="E17:E20">
    <cfRule type="containsBlanks" dxfId="1773" priority="1740">
      <formula>LEN(TRIM(E17))=0</formula>
    </cfRule>
  </conditionalFormatting>
  <conditionalFormatting sqref="G18:G20">
    <cfRule type="containsBlanks" dxfId="1772" priority="1739">
      <formula>LEN(TRIM(G18))=0</formula>
    </cfRule>
  </conditionalFormatting>
  <conditionalFormatting sqref="O17:O20">
    <cfRule type="containsBlanks" dxfId="1771" priority="1738">
      <formula>LEN(TRIM(O17))=0</formula>
    </cfRule>
  </conditionalFormatting>
  <conditionalFormatting sqref="O23">
    <cfRule type="containsBlanks" dxfId="1770" priority="1737">
      <formula>LEN(TRIM(O23))=0</formula>
    </cfRule>
  </conditionalFormatting>
  <conditionalFormatting sqref="I23">
    <cfRule type="containsBlanks" dxfId="1769" priority="1736">
      <formula>LEN(TRIM(I23))=0</formula>
    </cfRule>
  </conditionalFormatting>
  <conditionalFormatting sqref="G23">
    <cfRule type="containsBlanks" dxfId="1768" priority="1735">
      <formula>LEN(TRIM(G23))=0</formula>
    </cfRule>
  </conditionalFormatting>
  <conditionalFormatting sqref="E23">
    <cfRule type="containsBlanks" dxfId="1767" priority="1734">
      <formula>LEN(TRIM(E23))=0</formula>
    </cfRule>
  </conditionalFormatting>
  <conditionalFormatting sqref="E26:E29">
    <cfRule type="containsBlanks" dxfId="1766" priority="1733">
      <formula>LEN(TRIM(E26))=0</formula>
    </cfRule>
  </conditionalFormatting>
  <conditionalFormatting sqref="G26:G29">
    <cfRule type="containsBlanks" dxfId="1765" priority="1732">
      <formula>LEN(TRIM(G26))=0</formula>
    </cfRule>
  </conditionalFormatting>
  <conditionalFormatting sqref="O26:O29">
    <cfRule type="containsBlanks" dxfId="1764" priority="1731">
      <formula>LEN(TRIM(O26))=0</formula>
    </cfRule>
  </conditionalFormatting>
  <conditionalFormatting sqref="O31:O34">
    <cfRule type="containsBlanks" dxfId="1763" priority="1730">
      <formula>LEN(TRIM(O31))=0</formula>
    </cfRule>
  </conditionalFormatting>
  <conditionalFormatting sqref="G31:G34">
    <cfRule type="containsBlanks" dxfId="1762" priority="1729">
      <formula>LEN(TRIM(G31))=0</formula>
    </cfRule>
  </conditionalFormatting>
  <conditionalFormatting sqref="E31:E34">
    <cfRule type="containsBlanks" dxfId="1761" priority="1728">
      <formula>LEN(TRIM(E31))=0</formula>
    </cfRule>
  </conditionalFormatting>
  <conditionalFormatting sqref="E36">
    <cfRule type="containsBlanks" dxfId="1760" priority="1727">
      <formula>LEN(TRIM(E36))=0</formula>
    </cfRule>
  </conditionalFormatting>
  <conditionalFormatting sqref="G36">
    <cfRule type="containsBlanks" dxfId="1759" priority="1726">
      <formula>LEN(TRIM(G36))=0</formula>
    </cfRule>
  </conditionalFormatting>
  <conditionalFormatting sqref="O36">
    <cfRule type="containsBlanks" dxfId="1758" priority="1725">
      <formula>LEN(TRIM(O36))=0</formula>
    </cfRule>
  </conditionalFormatting>
  <conditionalFormatting sqref="O38">
    <cfRule type="containsBlanks" dxfId="1757" priority="1724">
      <formula>LEN(TRIM(O38))=0</formula>
    </cfRule>
  </conditionalFormatting>
  <conditionalFormatting sqref="G38">
    <cfRule type="containsBlanks" dxfId="1756" priority="1723">
      <formula>LEN(TRIM(G38))=0</formula>
    </cfRule>
  </conditionalFormatting>
  <conditionalFormatting sqref="E38">
    <cfRule type="containsBlanks" dxfId="1755" priority="1722">
      <formula>LEN(TRIM(E38))=0</formula>
    </cfRule>
  </conditionalFormatting>
  <conditionalFormatting sqref="E40:E41">
    <cfRule type="containsBlanks" dxfId="1754" priority="1721">
      <formula>LEN(TRIM(E40))=0</formula>
    </cfRule>
  </conditionalFormatting>
  <conditionalFormatting sqref="G40:G41">
    <cfRule type="containsBlanks" dxfId="1753" priority="1720">
      <formula>LEN(TRIM(G40))=0</formula>
    </cfRule>
  </conditionalFormatting>
  <conditionalFormatting sqref="O40:O41">
    <cfRule type="containsBlanks" dxfId="1752" priority="1719">
      <formula>LEN(TRIM(O40))=0</formula>
    </cfRule>
  </conditionalFormatting>
  <conditionalFormatting sqref="O47:O54">
    <cfRule type="containsBlanks" dxfId="1751" priority="1718">
      <formula>LEN(TRIM(O47))=0</formula>
    </cfRule>
  </conditionalFormatting>
  <conditionalFormatting sqref="G47:G54">
    <cfRule type="containsBlanks" dxfId="1750" priority="1717">
      <formula>LEN(TRIM(G47))=0</formula>
    </cfRule>
  </conditionalFormatting>
  <conditionalFormatting sqref="E47:E54">
    <cfRule type="containsBlanks" dxfId="1749" priority="1716">
      <formula>LEN(TRIM(E47))=0</formula>
    </cfRule>
  </conditionalFormatting>
  <conditionalFormatting sqref="E56:E58">
    <cfRule type="containsBlanks" dxfId="1748" priority="1715">
      <formula>LEN(TRIM(E56))=0</formula>
    </cfRule>
  </conditionalFormatting>
  <conditionalFormatting sqref="G56:G58">
    <cfRule type="containsBlanks" dxfId="1747" priority="1714">
      <formula>LEN(TRIM(G56))=0</formula>
    </cfRule>
  </conditionalFormatting>
  <conditionalFormatting sqref="O56:O58">
    <cfRule type="containsBlanks" dxfId="1746" priority="1713">
      <formula>LEN(TRIM(O56))=0</formula>
    </cfRule>
  </conditionalFormatting>
  <conditionalFormatting sqref="O60:O66">
    <cfRule type="containsBlanks" dxfId="1745" priority="1712">
      <formula>LEN(TRIM(O60))=0</formula>
    </cfRule>
  </conditionalFormatting>
  <conditionalFormatting sqref="G60:G66">
    <cfRule type="containsBlanks" dxfId="1744" priority="1711">
      <formula>LEN(TRIM(G60))=0</formula>
    </cfRule>
  </conditionalFormatting>
  <conditionalFormatting sqref="E60:E66">
    <cfRule type="containsBlanks" dxfId="1743" priority="1710">
      <formula>LEN(TRIM(E60))=0</formula>
    </cfRule>
  </conditionalFormatting>
  <conditionalFormatting sqref="E68">
    <cfRule type="containsBlanks" dxfId="1742" priority="1709">
      <formula>LEN(TRIM(E68))=0</formula>
    </cfRule>
  </conditionalFormatting>
  <conditionalFormatting sqref="G68">
    <cfRule type="containsBlanks" dxfId="1741" priority="1708">
      <formula>LEN(TRIM(G68))=0</formula>
    </cfRule>
  </conditionalFormatting>
  <conditionalFormatting sqref="O68">
    <cfRule type="containsBlanks" dxfId="1740" priority="1707">
      <formula>LEN(TRIM(O68))=0</formula>
    </cfRule>
  </conditionalFormatting>
  <conditionalFormatting sqref="O70:O78">
    <cfRule type="containsBlanks" dxfId="1739" priority="1706">
      <formula>LEN(TRIM(O70))=0</formula>
    </cfRule>
  </conditionalFormatting>
  <conditionalFormatting sqref="G70:G78">
    <cfRule type="containsBlanks" dxfId="1738" priority="1705">
      <formula>LEN(TRIM(G70))=0</formula>
    </cfRule>
  </conditionalFormatting>
  <conditionalFormatting sqref="E70:E78">
    <cfRule type="containsBlanks" dxfId="1737" priority="1704">
      <formula>LEN(TRIM(E70))=0</formula>
    </cfRule>
  </conditionalFormatting>
  <conditionalFormatting sqref="E80:E86">
    <cfRule type="containsBlanks" dxfId="1736" priority="1703">
      <formula>LEN(TRIM(E80))=0</formula>
    </cfRule>
  </conditionalFormatting>
  <conditionalFormatting sqref="G80:G86">
    <cfRule type="containsBlanks" dxfId="1735" priority="1702">
      <formula>LEN(TRIM(G80))=0</formula>
    </cfRule>
  </conditionalFormatting>
  <conditionalFormatting sqref="O80:O86">
    <cfRule type="containsBlanks" dxfId="1734" priority="1701">
      <formula>LEN(TRIM(O80))=0</formula>
    </cfRule>
  </conditionalFormatting>
  <conditionalFormatting sqref="O88">
    <cfRule type="containsBlanks" dxfId="1733" priority="1700">
      <formula>LEN(TRIM(O88))=0</formula>
    </cfRule>
  </conditionalFormatting>
  <conditionalFormatting sqref="G88">
    <cfRule type="containsBlanks" dxfId="1732" priority="1699">
      <formula>LEN(TRIM(G88))=0</formula>
    </cfRule>
  </conditionalFormatting>
  <conditionalFormatting sqref="E88">
    <cfRule type="containsBlanks" dxfId="1731" priority="1698">
      <formula>LEN(TRIM(E88))=0</formula>
    </cfRule>
  </conditionalFormatting>
  <conditionalFormatting sqref="E91:E95">
    <cfRule type="containsBlanks" dxfId="1730" priority="1697">
      <formula>LEN(TRIM(E91))=0</formula>
    </cfRule>
  </conditionalFormatting>
  <conditionalFormatting sqref="G91:G95">
    <cfRule type="containsBlanks" dxfId="1729" priority="1696">
      <formula>LEN(TRIM(G91))=0</formula>
    </cfRule>
  </conditionalFormatting>
  <conditionalFormatting sqref="O91:O95">
    <cfRule type="containsBlanks" dxfId="1728" priority="1695">
      <formula>LEN(TRIM(O91))=0</formula>
    </cfRule>
  </conditionalFormatting>
  <conditionalFormatting sqref="O97:O99">
    <cfRule type="containsBlanks" dxfId="1727" priority="1694">
      <formula>LEN(TRIM(O97))=0</formula>
    </cfRule>
  </conditionalFormatting>
  <conditionalFormatting sqref="G97:G99">
    <cfRule type="containsBlanks" dxfId="1726" priority="1693">
      <formula>LEN(TRIM(G97))=0</formula>
    </cfRule>
  </conditionalFormatting>
  <conditionalFormatting sqref="E97:E99">
    <cfRule type="containsBlanks" dxfId="1725" priority="1692">
      <formula>LEN(TRIM(E97))=0</formula>
    </cfRule>
  </conditionalFormatting>
  <conditionalFormatting sqref="E101:E109">
    <cfRule type="containsBlanks" dxfId="1724" priority="1691">
      <formula>LEN(TRIM(E101))=0</formula>
    </cfRule>
  </conditionalFormatting>
  <conditionalFormatting sqref="G101:G109">
    <cfRule type="containsBlanks" dxfId="1723" priority="1690">
      <formula>LEN(TRIM(G101))=0</formula>
    </cfRule>
  </conditionalFormatting>
  <conditionalFormatting sqref="O101:O109">
    <cfRule type="containsBlanks" dxfId="1722" priority="1689">
      <formula>LEN(TRIM(O101))=0</formula>
    </cfRule>
  </conditionalFormatting>
  <conditionalFormatting sqref="O112:O120">
    <cfRule type="containsBlanks" dxfId="1721" priority="1688">
      <formula>LEN(TRIM(O112))=0</formula>
    </cfRule>
  </conditionalFormatting>
  <conditionalFormatting sqref="G112:G120">
    <cfRule type="containsBlanks" dxfId="1720" priority="1687">
      <formula>LEN(TRIM(G112))=0</formula>
    </cfRule>
  </conditionalFormatting>
  <conditionalFormatting sqref="E112:E120">
    <cfRule type="containsBlanks" dxfId="1719" priority="1686">
      <formula>LEN(TRIM(E112))=0</formula>
    </cfRule>
  </conditionalFormatting>
  <conditionalFormatting sqref="E9:E10">
    <cfRule type="containsBlanks" dxfId="1718" priority="1685">
      <formula>LEN(TRIM(E9))=0</formula>
    </cfRule>
  </conditionalFormatting>
  <conditionalFormatting sqref="G9">
    <cfRule type="containsBlanks" dxfId="1717" priority="1684">
      <formula>LEN(TRIM(G9))=0</formula>
    </cfRule>
  </conditionalFormatting>
  <conditionalFormatting sqref="I9">
    <cfRule type="containsBlanks" dxfId="1716" priority="1683">
      <formula>LEN(TRIM(I9))=0</formula>
    </cfRule>
  </conditionalFormatting>
  <conditionalFormatting sqref="O7">
    <cfRule type="containsBlanks" dxfId="1715" priority="1682">
      <formula>LEN(TRIM(O7))=0</formula>
    </cfRule>
  </conditionalFormatting>
  <conditionalFormatting sqref="O9:O10">
    <cfRule type="containsBlanks" dxfId="1714" priority="1681">
      <formula>LEN(TRIM(O9))=0</formula>
    </cfRule>
  </conditionalFormatting>
  <conditionalFormatting sqref="O12:O14">
    <cfRule type="containsBlanks" dxfId="1713" priority="1680">
      <formula>LEN(TRIM(O12))=0</formula>
    </cfRule>
  </conditionalFormatting>
  <conditionalFormatting sqref="I12:I13">
    <cfRule type="containsBlanks" dxfId="1712" priority="1679">
      <formula>LEN(TRIM(I12))=0</formula>
    </cfRule>
  </conditionalFormatting>
  <conditionalFormatting sqref="G12:G13">
    <cfRule type="containsBlanks" dxfId="1711" priority="1678">
      <formula>LEN(TRIM(G12))=0</formula>
    </cfRule>
  </conditionalFormatting>
  <conditionalFormatting sqref="E12:E14">
    <cfRule type="containsBlanks" dxfId="1710" priority="1677">
      <formula>LEN(TRIM(E12))=0</formula>
    </cfRule>
  </conditionalFormatting>
  <conditionalFormatting sqref="E17:E20">
    <cfRule type="containsBlanks" dxfId="1709" priority="1676">
      <formula>LEN(TRIM(E17))=0</formula>
    </cfRule>
  </conditionalFormatting>
  <conditionalFormatting sqref="G18:G20">
    <cfRule type="containsBlanks" dxfId="1708" priority="1675">
      <formula>LEN(TRIM(G18))=0</formula>
    </cfRule>
  </conditionalFormatting>
  <conditionalFormatting sqref="O17:O20">
    <cfRule type="containsBlanks" dxfId="1707" priority="1674">
      <formula>LEN(TRIM(O17))=0</formula>
    </cfRule>
  </conditionalFormatting>
  <conditionalFormatting sqref="O23">
    <cfRule type="containsBlanks" dxfId="1706" priority="1673">
      <formula>LEN(TRIM(O23))=0</formula>
    </cfRule>
  </conditionalFormatting>
  <conditionalFormatting sqref="I23">
    <cfRule type="containsBlanks" dxfId="1705" priority="1672">
      <formula>LEN(TRIM(I23))=0</formula>
    </cfRule>
  </conditionalFormatting>
  <conditionalFormatting sqref="G23">
    <cfRule type="containsBlanks" dxfId="1704" priority="1671">
      <formula>LEN(TRIM(G23))=0</formula>
    </cfRule>
  </conditionalFormatting>
  <conditionalFormatting sqref="E23">
    <cfRule type="containsBlanks" dxfId="1703" priority="1670">
      <formula>LEN(TRIM(E23))=0</formula>
    </cfRule>
  </conditionalFormatting>
  <conditionalFormatting sqref="E26:E29">
    <cfRule type="containsBlanks" dxfId="1702" priority="1669">
      <formula>LEN(TRIM(E26))=0</formula>
    </cfRule>
  </conditionalFormatting>
  <conditionalFormatting sqref="G26:G29">
    <cfRule type="containsBlanks" dxfId="1701" priority="1668">
      <formula>LEN(TRIM(G26))=0</formula>
    </cfRule>
  </conditionalFormatting>
  <conditionalFormatting sqref="O26:O29">
    <cfRule type="containsBlanks" dxfId="1700" priority="1667">
      <formula>LEN(TRIM(O26))=0</formula>
    </cfRule>
  </conditionalFormatting>
  <conditionalFormatting sqref="O31:O34">
    <cfRule type="containsBlanks" dxfId="1699" priority="1666">
      <formula>LEN(TRIM(O31))=0</formula>
    </cfRule>
  </conditionalFormatting>
  <conditionalFormatting sqref="G31:G34">
    <cfRule type="containsBlanks" dxfId="1698" priority="1665">
      <formula>LEN(TRIM(G31))=0</formula>
    </cfRule>
  </conditionalFormatting>
  <conditionalFormatting sqref="E31:E34">
    <cfRule type="containsBlanks" dxfId="1697" priority="1664">
      <formula>LEN(TRIM(E31))=0</formula>
    </cfRule>
  </conditionalFormatting>
  <conditionalFormatting sqref="E36">
    <cfRule type="containsBlanks" dxfId="1696" priority="1663">
      <formula>LEN(TRIM(E36))=0</formula>
    </cfRule>
  </conditionalFormatting>
  <conditionalFormatting sqref="G36">
    <cfRule type="containsBlanks" dxfId="1695" priority="1662">
      <formula>LEN(TRIM(G36))=0</formula>
    </cfRule>
  </conditionalFormatting>
  <conditionalFormatting sqref="O36">
    <cfRule type="containsBlanks" dxfId="1694" priority="1661">
      <formula>LEN(TRIM(O36))=0</formula>
    </cfRule>
  </conditionalFormatting>
  <conditionalFormatting sqref="O38">
    <cfRule type="containsBlanks" dxfId="1693" priority="1660">
      <formula>LEN(TRIM(O38))=0</formula>
    </cfRule>
  </conditionalFormatting>
  <conditionalFormatting sqref="G38">
    <cfRule type="containsBlanks" dxfId="1692" priority="1659">
      <formula>LEN(TRIM(G38))=0</formula>
    </cfRule>
  </conditionalFormatting>
  <conditionalFormatting sqref="E38">
    <cfRule type="containsBlanks" dxfId="1691" priority="1658">
      <formula>LEN(TRIM(E38))=0</formula>
    </cfRule>
  </conditionalFormatting>
  <conditionalFormatting sqref="E40:E41">
    <cfRule type="containsBlanks" dxfId="1690" priority="1657">
      <formula>LEN(TRIM(E40))=0</formula>
    </cfRule>
  </conditionalFormatting>
  <conditionalFormatting sqref="G40:G41">
    <cfRule type="containsBlanks" dxfId="1689" priority="1656">
      <formula>LEN(TRIM(G40))=0</formula>
    </cfRule>
  </conditionalFormatting>
  <conditionalFormatting sqref="O40:O41">
    <cfRule type="containsBlanks" dxfId="1688" priority="1655">
      <formula>LEN(TRIM(O40))=0</formula>
    </cfRule>
  </conditionalFormatting>
  <conditionalFormatting sqref="O47:O54">
    <cfRule type="containsBlanks" dxfId="1687" priority="1654">
      <formula>LEN(TRIM(O47))=0</formula>
    </cfRule>
  </conditionalFormatting>
  <conditionalFormatting sqref="G47:G54">
    <cfRule type="containsBlanks" dxfId="1686" priority="1653">
      <formula>LEN(TRIM(G47))=0</formula>
    </cfRule>
  </conditionalFormatting>
  <conditionalFormatting sqref="E47:E54">
    <cfRule type="containsBlanks" dxfId="1685" priority="1652">
      <formula>LEN(TRIM(E47))=0</formula>
    </cfRule>
  </conditionalFormatting>
  <conditionalFormatting sqref="E56:E58">
    <cfRule type="containsBlanks" dxfId="1684" priority="1651">
      <formula>LEN(TRIM(E56))=0</formula>
    </cfRule>
  </conditionalFormatting>
  <conditionalFormatting sqref="E56:E58">
    <cfRule type="containsBlanks" dxfId="1683" priority="1650">
      <formula>LEN(TRIM(E56))=0</formula>
    </cfRule>
  </conditionalFormatting>
  <conditionalFormatting sqref="E56:E58">
    <cfRule type="containsBlanks" dxfId="1682" priority="1649">
      <formula>LEN(TRIM(E56))=0</formula>
    </cfRule>
  </conditionalFormatting>
  <conditionalFormatting sqref="G56:G58">
    <cfRule type="containsBlanks" dxfId="1681" priority="1648">
      <formula>LEN(TRIM(G56))=0</formula>
    </cfRule>
  </conditionalFormatting>
  <conditionalFormatting sqref="G56:G58">
    <cfRule type="containsBlanks" dxfId="1680" priority="1647">
      <formula>LEN(TRIM(G56))=0</formula>
    </cfRule>
  </conditionalFormatting>
  <conditionalFormatting sqref="G56:G58">
    <cfRule type="containsBlanks" dxfId="1679" priority="1646">
      <formula>LEN(TRIM(G56))=0</formula>
    </cfRule>
  </conditionalFormatting>
  <conditionalFormatting sqref="O56:O58">
    <cfRule type="containsBlanks" dxfId="1678" priority="1645">
      <formula>LEN(TRIM(O56))=0</formula>
    </cfRule>
  </conditionalFormatting>
  <conditionalFormatting sqref="O56:O58">
    <cfRule type="containsBlanks" dxfId="1677" priority="1644">
      <formula>LEN(TRIM(O56))=0</formula>
    </cfRule>
  </conditionalFormatting>
  <conditionalFormatting sqref="O56:O58">
    <cfRule type="containsBlanks" dxfId="1676" priority="1643">
      <formula>LEN(TRIM(O56))=0</formula>
    </cfRule>
  </conditionalFormatting>
  <conditionalFormatting sqref="O60:O66">
    <cfRule type="containsBlanks" dxfId="1675" priority="1642">
      <formula>LEN(TRIM(O60))=0</formula>
    </cfRule>
  </conditionalFormatting>
  <conditionalFormatting sqref="O60:O66">
    <cfRule type="containsBlanks" dxfId="1674" priority="1641">
      <formula>LEN(TRIM(O60))=0</formula>
    </cfRule>
  </conditionalFormatting>
  <conditionalFormatting sqref="O60:O66">
    <cfRule type="containsBlanks" dxfId="1673" priority="1640">
      <formula>LEN(TRIM(O60))=0</formula>
    </cfRule>
  </conditionalFormatting>
  <conditionalFormatting sqref="G60:G66">
    <cfRule type="containsBlanks" dxfId="1672" priority="1639">
      <formula>LEN(TRIM(G60))=0</formula>
    </cfRule>
  </conditionalFormatting>
  <conditionalFormatting sqref="G60:G66">
    <cfRule type="containsBlanks" dxfId="1671" priority="1638">
      <formula>LEN(TRIM(G60))=0</formula>
    </cfRule>
  </conditionalFormatting>
  <conditionalFormatting sqref="G60:G66">
    <cfRule type="containsBlanks" dxfId="1670" priority="1637">
      <formula>LEN(TRIM(G60))=0</formula>
    </cfRule>
  </conditionalFormatting>
  <conditionalFormatting sqref="E60:E66">
    <cfRule type="containsBlanks" dxfId="1669" priority="1636">
      <formula>LEN(TRIM(E60))=0</formula>
    </cfRule>
  </conditionalFormatting>
  <conditionalFormatting sqref="E60:E66">
    <cfRule type="containsBlanks" dxfId="1668" priority="1635">
      <formula>LEN(TRIM(E60))=0</formula>
    </cfRule>
  </conditionalFormatting>
  <conditionalFormatting sqref="E60:E66">
    <cfRule type="containsBlanks" dxfId="1667" priority="1634">
      <formula>LEN(TRIM(E60))=0</formula>
    </cfRule>
  </conditionalFormatting>
  <conditionalFormatting sqref="E68">
    <cfRule type="containsBlanks" dxfId="1666" priority="1633">
      <formula>LEN(TRIM(E68))=0</formula>
    </cfRule>
  </conditionalFormatting>
  <conditionalFormatting sqref="E68">
    <cfRule type="containsBlanks" dxfId="1665" priority="1632">
      <formula>LEN(TRIM(E68))=0</formula>
    </cfRule>
  </conditionalFormatting>
  <conditionalFormatting sqref="E68">
    <cfRule type="containsBlanks" dxfId="1664" priority="1631">
      <formula>LEN(TRIM(E68))=0</formula>
    </cfRule>
  </conditionalFormatting>
  <conditionalFormatting sqref="G68">
    <cfRule type="containsBlanks" dxfId="1663" priority="1630">
      <formula>LEN(TRIM(G68))=0</formula>
    </cfRule>
  </conditionalFormatting>
  <conditionalFormatting sqref="G68">
    <cfRule type="containsBlanks" dxfId="1662" priority="1629">
      <formula>LEN(TRIM(G68))=0</formula>
    </cfRule>
  </conditionalFormatting>
  <conditionalFormatting sqref="G68">
    <cfRule type="containsBlanks" dxfId="1661" priority="1628">
      <formula>LEN(TRIM(G68))=0</formula>
    </cfRule>
  </conditionalFormatting>
  <conditionalFormatting sqref="O68">
    <cfRule type="containsBlanks" dxfId="1660" priority="1627">
      <formula>LEN(TRIM(O68))=0</formula>
    </cfRule>
  </conditionalFormatting>
  <conditionalFormatting sqref="O68">
    <cfRule type="containsBlanks" dxfId="1659" priority="1626">
      <formula>LEN(TRIM(O68))=0</formula>
    </cfRule>
  </conditionalFormatting>
  <conditionalFormatting sqref="O68">
    <cfRule type="containsBlanks" dxfId="1658" priority="1625">
      <formula>LEN(TRIM(O68))=0</formula>
    </cfRule>
  </conditionalFormatting>
  <conditionalFormatting sqref="O70:O78">
    <cfRule type="containsBlanks" dxfId="1657" priority="1624">
      <formula>LEN(TRIM(O70))=0</formula>
    </cfRule>
  </conditionalFormatting>
  <conditionalFormatting sqref="O70:O78">
    <cfRule type="containsBlanks" dxfId="1656" priority="1623">
      <formula>LEN(TRIM(O70))=0</formula>
    </cfRule>
  </conditionalFormatting>
  <conditionalFormatting sqref="O70:O78">
    <cfRule type="containsBlanks" dxfId="1655" priority="1622">
      <formula>LEN(TRIM(O70))=0</formula>
    </cfRule>
  </conditionalFormatting>
  <conditionalFormatting sqref="G70:G78">
    <cfRule type="containsBlanks" dxfId="1654" priority="1621">
      <formula>LEN(TRIM(G70))=0</formula>
    </cfRule>
  </conditionalFormatting>
  <conditionalFormatting sqref="G70:G78">
    <cfRule type="containsBlanks" dxfId="1653" priority="1620">
      <formula>LEN(TRIM(G70))=0</formula>
    </cfRule>
  </conditionalFormatting>
  <conditionalFormatting sqref="G70:G78">
    <cfRule type="containsBlanks" dxfId="1652" priority="1619">
      <formula>LEN(TRIM(G70))=0</formula>
    </cfRule>
  </conditionalFormatting>
  <conditionalFormatting sqref="E70:E78">
    <cfRule type="containsBlanks" dxfId="1651" priority="1618">
      <formula>LEN(TRIM(E70))=0</formula>
    </cfRule>
  </conditionalFormatting>
  <conditionalFormatting sqref="E70:E78">
    <cfRule type="containsBlanks" dxfId="1650" priority="1617">
      <formula>LEN(TRIM(E70))=0</formula>
    </cfRule>
  </conditionalFormatting>
  <conditionalFormatting sqref="E70:E78">
    <cfRule type="containsBlanks" dxfId="1649" priority="1616">
      <formula>LEN(TRIM(E70))=0</formula>
    </cfRule>
  </conditionalFormatting>
  <conditionalFormatting sqref="E80:E86">
    <cfRule type="containsBlanks" dxfId="1648" priority="1615">
      <formula>LEN(TRIM(E80))=0</formula>
    </cfRule>
  </conditionalFormatting>
  <conditionalFormatting sqref="E80:E86">
    <cfRule type="containsBlanks" dxfId="1647" priority="1614">
      <formula>LEN(TRIM(E80))=0</formula>
    </cfRule>
  </conditionalFormatting>
  <conditionalFormatting sqref="E80:E86">
    <cfRule type="containsBlanks" dxfId="1646" priority="1613">
      <formula>LEN(TRIM(E80))=0</formula>
    </cfRule>
  </conditionalFormatting>
  <conditionalFormatting sqref="G80:G86">
    <cfRule type="containsBlanks" dxfId="1645" priority="1612">
      <formula>LEN(TRIM(G80))=0</formula>
    </cfRule>
  </conditionalFormatting>
  <conditionalFormatting sqref="G80:G86">
    <cfRule type="containsBlanks" dxfId="1644" priority="1611">
      <formula>LEN(TRIM(G80))=0</formula>
    </cfRule>
  </conditionalFormatting>
  <conditionalFormatting sqref="G80:G86">
    <cfRule type="containsBlanks" dxfId="1643" priority="1610">
      <formula>LEN(TRIM(G80))=0</formula>
    </cfRule>
  </conditionalFormatting>
  <conditionalFormatting sqref="O80:O86">
    <cfRule type="containsBlanks" dxfId="1642" priority="1609">
      <formula>LEN(TRIM(O80))=0</formula>
    </cfRule>
  </conditionalFormatting>
  <conditionalFormatting sqref="O80:O86">
    <cfRule type="containsBlanks" dxfId="1641" priority="1608">
      <formula>LEN(TRIM(O80))=0</formula>
    </cfRule>
  </conditionalFormatting>
  <conditionalFormatting sqref="O80:O86">
    <cfRule type="containsBlanks" dxfId="1640" priority="1607">
      <formula>LEN(TRIM(O80))=0</formula>
    </cfRule>
  </conditionalFormatting>
  <conditionalFormatting sqref="O88">
    <cfRule type="containsBlanks" dxfId="1639" priority="1606">
      <formula>LEN(TRIM(O88))=0</formula>
    </cfRule>
  </conditionalFormatting>
  <conditionalFormatting sqref="O88">
    <cfRule type="containsBlanks" dxfId="1638" priority="1605">
      <formula>LEN(TRIM(O88))=0</formula>
    </cfRule>
  </conditionalFormatting>
  <conditionalFormatting sqref="O88">
    <cfRule type="containsBlanks" dxfId="1637" priority="1604">
      <formula>LEN(TRIM(O88))=0</formula>
    </cfRule>
  </conditionalFormatting>
  <conditionalFormatting sqref="G88">
    <cfRule type="containsBlanks" dxfId="1636" priority="1603">
      <formula>LEN(TRIM(G88))=0</formula>
    </cfRule>
  </conditionalFormatting>
  <conditionalFormatting sqref="G88">
    <cfRule type="containsBlanks" dxfId="1635" priority="1602">
      <formula>LEN(TRIM(G88))=0</formula>
    </cfRule>
  </conditionalFormatting>
  <conditionalFormatting sqref="G88">
    <cfRule type="containsBlanks" dxfId="1634" priority="1601">
      <formula>LEN(TRIM(G88))=0</formula>
    </cfRule>
  </conditionalFormatting>
  <conditionalFormatting sqref="E88">
    <cfRule type="containsBlanks" dxfId="1633" priority="1600">
      <formula>LEN(TRIM(E88))=0</formula>
    </cfRule>
  </conditionalFormatting>
  <conditionalFormatting sqref="E88">
    <cfRule type="containsBlanks" dxfId="1632" priority="1599">
      <formula>LEN(TRIM(E88))=0</formula>
    </cfRule>
  </conditionalFormatting>
  <conditionalFormatting sqref="E88">
    <cfRule type="containsBlanks" dxfId="1631" priority="1598">
      <formula>LEN(TRIM(E88))=0</formula>
    </cfRule>
  </conditionalFormatting>
  <conditionalFormatting sqref="E91:E95">
    <cfRule type="containsBlanks" dxfId="1630" priority="1597">
      <formula>LEN(TRIM(E91))=0</formula>
    </cfRule>
  </conditionalFormatting>
  <conditionalFormatting sqref="E91:E95">
    <cfRule type="containsBlanks" dxfId="1629" priority="1596">
      <formula>LEN(TRIM(E91))=0</formula>
    </cfRule>
  </conditionalFormatting>
  <conditionalFormatting sqref="E91:E95">
    <cfRule type="containsBlanks" dxfId="1628" priority="1595">
      <formula>LEN(TRIM(E91))=0</formula>
    </cfRule>
  </conditionalFormatting>
  <conditionalFormatting sqref="G91:G95">
    <cfRule type="containsBlanks" dxfId="1627" priority="1594">
      <formula>LEN(TRIM(G91))=0</formula>
    </cfRule>
  </conditionalFormatting>
  <conditionalFormatting sqref="G91:G95">
    <cfRule type="containsBlanks" dxfId="1626" priority="1593">
      <formula>LEN(TRIM(G91))=0</formula>
    </cfRule>
  </conditionalFormatting>
  <conditionalFormatting sqref="G91:G95">
    <cfRule type="containsBlanks" dxfId="1625" priority="1592">
      <formula>LEN(TRIM(G91))=0</formula>
    </cfRule>
  </conditionalFormatting>
  <conditionalFormatting sqref="O91:O95">
    <cfRule type="containsBlanks" dxfId="1624" priority="1591">
      <formula>LEN(TRIM(O91))=0</formula>
    </cfRule>
  </conditionalFormatting>
  <conditionalFormatting sqref="O91:O95">
    <cfRule type="containsBlanks" dxfId="1623" priority="1590">
      <formula>LEN(TRIM(O91))=0</formula>
    </cfRule>
  </conditionalFormatting>
  <conditionalFormatting sqref="O91:O95">
    <cfRule type="containsBlanks" dxfId="1622" priority="1589">
      <formula>LEN(TRIM(O91))=0</formula>
    </cfRule>
  </conditionalFormatting>
  <conditionalFormatting sqref="O97:O99">
    <cfRule type="containsBlanks" dxfId="1621" priority="1588">
      <formula>LEN(TRIM(O97))=0</formula>
    </cfRule>
  </conditionalFormatting>
  <conditionalFormatting sqref="O97:O99">
    <cfRule type="containsBlanks" dxfId="1620" priority="1587">
      <formula>LEN(TRIM(O97))=0</formula>
    </cfRule>
  </conditionalFormatting>
  <conditionalFormatting sqref="O97:O99">
    <cfRule type="containsBlanks" dxfId="1619" priority="1586">
      <formula>LEN(TRIM(O97))=0</formula>
    </cfRule>
  </conditionalFormatting>
  <conditionalFormatting sqref="G97:G99">
    <cfRule type="containsBlanks" dxfId="1618" priority="1585">
      <formula>LEN(TRIM(G97))=0</formula>
    </cfRule>
  </conditionalFormatting>
  <conditionalFormatting sqref="G97:G99">
    <cfRule type="containsBlanks" dxfId="1617" priority="1584">
      <formula>LEN(TRIM(G97))=0</formula>
    </cfRule>
  </conditionalFormatting>
  <conditionalFormatting sqref="G97:G99">
    <cfRule type="containsBlanks" dxfId="1616" priority="1583">
      <formula>LEN(TRIM(G97))=0</formula>
    </cfRule>
  </conditionalFormatting>
  <conditionalFormatting sqref="E97:E99">
    <cfRule type="containsBlanks" dxfId="1615" priority="1582">
      <formula>LEN(TRIM(E97))=0</formula>
    </cfRule>
  </conditionalFormatting>
  <conditionalFormatting sqref="E97:E99">
    <cfRule type="containsBlanks" dxfId="1614" priority="1581">
      <formula>LEN(TRIM(E97))=0</formula>
    </cfRule>
  </conditionalFormatting>
  <conditionalFormatting sqref="E97:E99">
    <cfRule type="containsBlanks" dxfId="1613" priority="1580">
      <formula>LEN(TRIM(E97))=0</formula>
    </cfRule>
  </conditionalFormatting>
  <conditionalFormatting sqref="E101:E109">
    <cfRule type="containsBlanks" dxfId="1612" priority="1579">
      <formula>LEN(TRIM(E101))=0</formula>
    </cfRule>
  </conditionalFormatting>
  <conditionalFormatting sqref="E101:E109">
    <cfRule type="containsBlanks" dxfId="1611" priority="1578">
      <formula>LEN(TRIM(E101))=0</formula>
    </cfRule>
  </conditionalFormatting>
  <conditionalFormatting sqref="E101:E109">
    <cfRule type="containsBlanks" dxfId="1610" priority="1577">
      <formula>LEN(TRIM(E101))=0</formula>
    </cfRule>
  </conditionalFormatting>
  <conditionalFormatting sqref="G101:G109">
    <cfRule type="containsBlanks" dxfId="1609" priority="1576">
      <formula>LEN(TRIM(G101))=0</formula>
    </cfRule>
  </conditionalFormatting>
  <conditionalFormatting sqref="G101:G109">
    <cfRule type="containsBlanks" dxfId="1608" priority="1575">
      <formula>LEN(TRIM(G101))=0</formula>
    </cfRule>
  </conditionalFormatting>
  <conditionalFormatting sqref="G101:G109">
    <cfRule type="containsBlanks" dxfId="1607" priority="1574">
      <formula>LEN(TRIM(G101))=0</formula>
    </cfRule>
  </conditionalFormatting>
  <conditionalFormatting sqref="O101:O109">
    <cfRule type="containsBlanks" dxfId="1606" priority="1573">
      <formula>LEN(TRIM(O101))=0</formula>
    </cfRule>
  </conditionalFormatting>
  <conditionalFormatting sqref="O101:O109">
    <cfRule type="containsBlanks" dxfId="1605" priority="1572">
      <formula>LEN(TRIM(O101))=0</formula>
    </cfRule>
  </conditionalFormatting>
  <conditionalFormatting sqref="O101:O109">
    <cfRule type="containsBlanks" dxfId="1604" priority="1571">
      <formula>LEN(TRIM(O101))=0</formula>
    </cfRule>
  </conditionalFormatting>
  <conditionalFormatting sqref="E112:E120">
    <cfRule type="containsBlanks" dxfId="1603" priority="1570">
      <formula>LEN(TRIM(E112))=0</formula>
    </cfRule>
  </conditionalFormatting>
  <conditionalFormatting sqref="E112:E120">
    <cfRule type="containsBlanks" dxfId="1602" priority="1569">
      <formula>LEN(TRIM(E112))=0</formula>
    </cfRule>
  </conditionalFormatting>
  <conditionalFormatting sqref="E112:E120">
    <cfRule type="containsBlanks" dxfId="1601" priority="1568">
      <formula>LEN(TRIM(E112))=0</formula>
    </cfRule>
  </conditionalFormatting>
  <conditionalFormatting sqref="E112:E120">
    <cfRule type="containsBlanks" dxfId="1600" priority="1567">
      <formula>LEN(TRIM(E112))=0</formula>
    </cfRule>
  </conditionalFormatting>
  <conditionalFormatting sqref="E112:E120">
    <cfRule type="containsBlanks" dxfId="1599" priority="1566">
      <formula>LEN(TRIM(E112))=0</formula>
    </cfRule>
  </conditionalFormatting>
  <conditionalFormatting sqref="G112:G120">
    <cfRule type="containsBlanks" dxfId="1598" priority="1565">
      <formula>LEN(TRIM(G112))=0</formula>
    </cfRule>
  </conditionalFormatting>
  <conditionalFormatting sqref="G112:G120">
    <cfRule type="containsBlanks" dxfId="1597" priority="1564">
      <formula>LEN(TRIM(G112))=0</formula>
    </cfRule>
  </conditionalFormatting>
  <conditionalFormatting sqref="G112:G120">
    <cfRule type="containsBlanks" dxfId="1596" priority="1563">
      <formula>LEN(TRIM(G112))=0</formula>
    </cfRule>
  </conditionalFormatting>
  <conditionalFormatting sqref="G112:G120">
    <cfRule type="containsBlanks" dxfId="1595" priority="1562">
      <formula>LEN(TRIM(G112))=0</formula>
    </cfRule>
  </conditionalFormatting>
  <conditionalFormatting sqref="G112:G120">
    <cfRule type="containsBlanks" dxfId="1594" priority="1561">
      <formula>LEN(TRIM(G112))=0</formula>
    </cfRule>
  </conditionalFormatting>
  <conditionalFormatting sqref="O112:O120">
    <cfRule type="containsBlanks" dxfId="1593" priority="1560">
      <formula>LEN(TRIM(O112))=0</formula>
    </cfRule>
  </conditionalFormatting>
  <conditionalFormatting sqref="O112:O120">
    <cfRule type="containsBlanks" dxfId="1592" priority="1559">
      <formula>LEN(TRIM(O112))=0</formula>
    </cfRule>
  </conditionalFormatting>
  <conditionalFormatting sqref="O112:O120">
    <cfRule type="containsBlanks" dxfId="1591" priority="1558">
      <formula>LEN(TRIM(O112))=0</formula>
    </cfRule>
  </conditionalFormatting>
  <conditionalFormatting sqref="O112:O120">
    <cfRule type="containsBlanks" dxfId="1590" priority="1557">
      <formula>LEN(TRIM(O112))=0</formula>
    </cfRule>
  </conditionalFormatting>
  <conditionalFormatting sqref="O112:O120">
    <cfRule type="containsBlanks" dxfId="1589" priority="1556">
      <formula>LEN(TRIM(O112))=0</formula>
    </cfRule>
  </conditionalFormatting>
  <conditionalFormatting sqref="O122:O130">
    <cfRule type="containsBlanks" dxfId="1588" priority="1555">
      <formula>LEN(TRIM(O122))=0</formula>
    </cfRule>
  </conditionalFormatting>
  <conditionalFormatting sqref="O122:O130">
    <cfRule type="containsBlanks" dxfId="1587" priority="1554">
      <formula>LEN(TRIM(O122))=0</formula>
    </cfRule>
  </conditionalFormatting>
  <conditionalFormatting sqref="O122:O130">
    <cfRule type="containsBlanks" dxfId="1586" priority="1553">
      <formula>LEN(TRIM(O122))=0</formula>
    </cfRule>
  </conditionalFormatting>
  <conditionalFormatting sqref="O122:O130">
    <cfRule type="containsBlanks" dxfId="1585" priority="1552">
      <formula>LEN(TRIM(O122))=0</formula>
    </cfRule>
  </conditionalFormatting>
  <conditionalFormatting sqref="O122:O130">
    <cfRule type="containsBlanks" dxfId="1584" priority="1551">
      <formula>LEN(TRIM(O122))=0</formula>
    </cfRule>
  </conditionalFormatting>
  <conditionalFormatting sqref="G122:G130">
    <cfRule type="containsBlanks" dxfId="1583" priority="1550">
      <formula>LEN(TRIM(G122))=0</formula>
    </cfRule>
  </conditionalFormatting>
  <conditionalFormatting sqref="G122:G130">
    <cfRule type="containsBlanks" dxfId="1582" priority="1549">
      <formula>LEN(TRIM(G122))=0</formula>
    </cfRule>
  </conditionalFormatting>
  <conditionalFormatting sqref="G122:G130">
    <cfRule type="containsBlanks" dxfId="1581" priority="1548">
      <formula>LEN(TRIM(G122))=0</formula>
    </cfRule>
  </conditionalFormatting>
  <conditionalFormatting sqref="G122:G130">
    <cfRule type="containsBlanks" dxfId="1580" priority="1547">
      <formula>LEN(TRIM(G122))=0</formula>
    </cfRule>
  </conditionalFormatting>
  <conditionalFormatting sqref="G122:G130">
    <cfRule type="containsBlanks" dxfId="1579" priority="1546">
      <formula>LEN(TRIM(G122))=0</formula>
    </cfRule>
  </conditionalFormatting>
  <conditionalFormatting sqref="E122:E130">
    <cfRule type="containsBlanks" dxfId="1578" priority="1545">
      <formula>LEN(TRIM(E122))=0</formula>
    </cfRule>
  </conditionalFormatting>
  <conditionalFormatting sqref="E122:E130">
    <cfRule type="containsBlanks" dxfId="1577" priority="1544">
      <formula>LEN(TRIM(E122))=0</formula>
    </cfRule>
  </conditionalFormatting>
  <conditionalFormatting sqref="E122:E130">
    <cfRule type="containsBlanks" dxfId="1576" priority="1543">
      <formula>LEN(TRIM(E122))=0</formula>
    </cfRule>
  </conditionalFormatting>
  <conditionalFormatting sqref="E122:E130">
    <cfRule type="containsBlanks" dxfId="1575" priority="1542">
      <formula>LEN(TRIM(E122))=0</formula>
    </cfRule>
  </conditionalFormatting>
  <conditionalFormatting sqref="E122:E130">
    <cfRule type="containsBlanks" dxfId="1574" priority="1541">
      <formula>LEN(TRIM(E122))=0</formula>
    </cfRule>
  </conditionalFormatting>
  <conditionalFormatting sqref="E132:E140">
    <cfRule type="containsBlanks" dxfId="1573" priority="1540">
      <formula>LEN(TRIM(E132))=0</formula>
    </cfRule>
  </conditionalFormatting>
  <conditionalFormatting sqref="E132:E140">
    <cfRule type="containsBlanks" dxfId="1572" priority="1539">
      <formula>LEN(TRIM(E132))=0</formula>
    </cfRule>
  </conditionalFormatting>
  <conditionalFormatting sqref="E132:E140">
    <cfRule type="containsBlanks" dxfId="1571" priority="1538">
      <formula>LEN(TRIM(E132))=0</formula>
    </cfRule>
  </conditionalFormatting>
  <conditionalFormatting sqref="E132:E140">
    <cfRule type="containsBlanks" dxfId="1570" priority="1537">
      <formula>LEN(TRIM(E132))=0</formula>
    </cfRule>
  </conditionalFormatting>
  <conditionalFormatting sqref="E132:E140">
    <cfRule type="containsBlanks" dxfId="1569" priority="1536">
      <formula>LEN(TRIM(E132))=0</formula>
    </cfRule>
  </conditionalFormatting>
  <conditionalFormatting sqref="G132:G140">
    <cfRule type="containsBlanks" dxfId="1568" priority="1535">
      <formula>LEN(TRIM(G132))=0</formula>
    </cfRule>
  </conditionalFormatting>
  <conditionalFormatting sqref="G132:G140">
    <cfRule type="containsBlanks" dxfId="1567" priority="1534">
      <formula>LEN(TRIM(G132))=0</formula>
    </cfRule>
  </conditionalFormatting>
  <conditionalFormatting sqref="G132:G140">
    <cfRule type="containsBlanks" dxfId="1566" priority="1533">
      <formula>LEN(TRIM(G132))=0</formula>
    </cfRule>
  </conditionalFormatting>
  <conditionalFormatting sqref="G132:G140">
    <cfRule type="containsBlanks" dxfId="1565" priority="1532">
      <formula>LEN(TRIM(G132))=0</formula>
    </cfRule>
  </conditionalFormatting>
  <conditionalFormatting sqref="G132:G140">
    <cfRule type="containsBlanks" dxfId="1564" priority="1531">
      <formula>LEN(TRIM(G132))=0</formula>
    </cfRule>
  </conditionalFormatting>
  <conditionalFormatting sqref="O132:O140">
    <cfRule type="containsBlanks" dxfId="1563" priority="1530">
      <formula>LEN(TRIM(O132))=0</formula>
    </cfRule>
  </conditionalFormatting>
  <conditionalFormatting sqref="O132:O140">
    <cfRule type="containsBlanks" dxfId="1562" priority="1529">
      <formula>LEN(TRIM(O132))=0</formula>
    </cfRule>
  </conditionalFormatting>
  <conditionalFormatting sqref="O132:O140">
    <cfRule type="containsBlanks" dxfId="1561" priority="1528">
      <formula>LEN(TRIM(O132))=0</formula>
    </cfRule>
  </conditionalFormatting>
  <conditionalFormatting sqref="O132:O140">
    <cfRule type="containsBlanks" dxfId="1560" priority="1527">
      <formula>LEN(TRIM(O132))=0</formula>
    </cfRule>
  </conditionalFormatting>
  <conditionalFormatting sqref="O132:O140">
    <cfRule type="containsBlanks" dxfId="1559" priority="1526">
      <formula>LEN(TRIM(O132))=0</formula>
    </cfRule>
  </conditionalFormatting>
  <conditionalFormatting sqref="O142:O150">
    <cfRule type="containsBlanks" dxfId="1558" priority="1525">
      <formula>LEN(TRIM(O142))=0</formula>
    </cfRule>
  </conditionalFormatting>
  <conditionalFormatting sqref="O142:O150">
    <cfRule type="containsBlanks" dxfId="1557" priority="1524">
      <formula>LEN(TRIM(O142))=0</formula>
    </cfRule>
  </conditionalFormatting>
  <conditionalFormatting sqref="O142:O150">
    <cfRule type="containsBlanks" dxfId="1556" priority="1523">
      <formula>LEN(TRIM(O142))=0</formula>
    </cfRule>
  </conditionalFormatting>
  <conditionalFormatting sqref="O142:O150">
    <cfRule type="containsBlanks" dxfId="1555" priority="1522">
      <formula>LEN(TRIM(O142))=0</formula>
    </cfRule>
  </conditionalFormatting>
  <conditionalFormatting sqref="O142:O150">
    <cfRule type="containsBlanks" dxfId="1554" priority="1521">
      <formula>LEN(TRIM(O142))=0</formula>
    </cfRule>
  </conditionalFormatting>
  <conditionalFormatting sqref="G142:G150">
    <cfRule type="containsBlanks" dxfId="1553" priority="1520">
      <formula>LEN(TRIM(G142))=0</formula>
    </cfRule>
  </conditionalFormatting>
  <conditionalFormatting sqref="G142:G150">
    <cfRule type="containsBlanks" dxfId="1552" priority="1519">
      <formula>LEN(TRIM(G142))=0</formula>
    </cfRule>
  </conditionalFormatting>
  <conditionalFormatting sqref="G142:G150">
    <cfRule type="containsBlanks" dxfId="1551" priority="1518">
      <formula>LEN(TRIM(G142))=0</formula>
    </cfRule>
  </conditionalFormatting>
  <conditionalFormatting sqref="G142:G150">
    <cfRule type="containsBlanks" dxfId="1550" priority="1517">
      <formula>LEN(TRIM(G142))=0</formula>
    </cfRule>
  </conditionalFormatting>
  <conditionalFormatting sqref="G142:G150">
    <cfRule type="containsBlanks" dxfId="1549" priority="1516">
      <formula>LEN(TRIM(G142))=0</formula>
    </cfRule>
  </conditionalFormatting>
  <conditionalFormatting sqref="E142:E150">
    <cfRule type="containsBlanks" dxfId="1548" priority="1515">
      <formula>LEN(TRIM(E142))=0</formula>
    </cfRule>
  </conditionalFormatting>
  <conditionalFormatting sqref="E142:E150">
    <cfRule type="containsBlanks" dxfId="1547" priority="1514">
      <formula>LEN(TRIM(E142))=0</formula>
    </cfRule>
  </conditionalFormatting>
  <conditionalFormatting sqref="E142:E150">
    <cfRule type="containsBlanks" dxfId="1546" priority="1513">
      <formula>LEN(TRIM(E142))=0</formula>
    </cfRule>
  </conditionalFormatting>
  <conditionalFormatting sqref="E142:E150">
    <cfRule type="containsBlanks" dxfId="1545" priority="1512">
      <formula>LEN(TRIM(E142))=0</formula>
    </cfRule>
  </conditionalFormatting>
  <conditionalFormatting sqref="E142:E150">
    <cfRule type="containsBlanks" dxfId="1544" priority="1511">
      <formula>LEN(TRIM(E142))=0</formula>
    </cfRule>
  </conditionalFormatting>
  <conditionalFormatting sqref="E152:E160">
    <cfRule type="containsBlanks" dxfId="1543" priority="1510">
      <formula>LEN(TRIM(E152))=0</formula>
    </cfRule>
  </conditionalFormatting>
  <conditionalFormatting sqref="E152:E160">
    <cfRule type="containsBlanks" dxfId="1542" priority="1509">
      <formula>LEN(TRIM(E152))=0</formula>
    </cfRule>
  </conditionalFormatting>
  <conditionalFormatting sqref="E152:E160">
    <cfRule type="containsBlanks" dxfId="1541" priority="1508">
      <formula>LEN(TRIM(E152))=0</formula>
    </cfRule>
  </conditionalFormatting>
  <conditionalFormatting sqref="E152:E160">
    <cfRule type="containsBlanks" dxfId="1540" priority="1507">
      <formula>LEN(TRIM(E152))=0</formula>
    </cfRule>
  </conditionalFormatting>
  <conditionalFormatting sqref="E152:E160">
    <cfRule type="containsBlanks" dxfId="1539" priority="1506">
      <formula>LEN(TRIM(E152))=0</formula>
    </cfRule>
  </conditionalFormatting>
  <conditionalFormatting sqref="G152:G160">
    <cfRule type="containsBlanks" dxfId="1538" priority="1505">
      <formula>LEN(TRIM(G152))=0</formula>
    </cfRule>
  </conditionalFormatting>
  <conditionalFormatting sqref="G152:G160">
    <cfRule type="containsBlanks" dxfId="1537" priority="1504">
      <formula>LEN(TRIM(G152))=0</formula>
    </cfRule>
  </conditionalFormatting>
  <conditionalFormatting sqref="G152:G160">
    <cfRule type="containsBlanks" dxfId="1536" priority="1503">
      <formula>LEN(TRIM(G152))=0</formula>
    </cfRule>
  </conditionalFormatting>
  <conditionalFormatting sqref="G152:G160">
    <cfRule type="containsBlanks" dxfId="1535" priority="1502">
      <formula>LEN(TRIM(G152))=0</formula>
    </cfRule>
  </conditionalFormatting>
  <conditionalFormatting sqref="G152:G160">
    <cfRule type="containsBlanks" dxfId="1534" priority="1501">
      <formula>LEN(TRIM(G152))=0</formula>
    </cfRule>
  </conditionalFormatting>
  <conditionalFormatting sqref="O152:O160">
    <cfRule type="containsBlanks" dxfId="1533" priority="1500">
      <formula>LEN(TRIM(O152))=0</formula>
    </cfRule>
  </conditionalFormatting>
  <conditionalFormatting sqref="O152:O160">
    <cfRule type="containsBlanks" dxfId="1532" priority="1499">
      <formula>LEN(TRIM(O152))=0</formula>
    </cfRule>
  </conditionalFormatting>
  <conditionalFormatting sqref="O152:O160">
    <cfRule type="containsBlanks" dxfId="1531" priority="1498">
      <formula>LEN(TRIM(O152))=0</formula>
    </cfRule>
  </conditionalFormatting>
  <conditionalFormatting sqref="O152:O160">
    <cfRule type="containsBlanks" dxfId="1530" priority="1497">
      <formula>LEN(TRIM(O152))=0</formula>
    </cfRule>
  </conditionalFormatting>
  <conditionalFormatting sqref="O152:O160">
    <cfRule type="containsBlanks" dxfId="1529" priority="1496">
      <formula>LEN(TRIM(O152))=0</formula>
    </cfRule>
  </conditionalFormatting>
  <conditionalFormatting sqref="O162:O168">
    <cfRule type="containsBlanks" dxfId="1528" priority="1495">
      <formula>LEN(TRIM(O162))=0</formula>
    </cfRule>
  </conditionalFormatting>
  <conditionalFormatting sqref="O162:O168">
    <cfRule type="containsBlanks" dxfId="1527" priority="1494">
      <formula>LEN(TRIM(O162))=0</formula>
    </cfRule>
  </conditionalFormatting>
  <conditionalFormatting sqref="O162:O168">
    <cfRule type="containsBlanks" dxfId="1526" priority="1493">
      <formula>LEN(TRIM(O162))=0</formula>
    </cfRule>
  </conditionalFormatting>
  <conditionalFormatting sqref="O162:O168">
    <cfRule type="containsBlanks" dxfId="1525" priority="1492">
      <formula>LEN(TRIM(O162))=0</formula>
    </cfRule>
  </conditionalFormatting>
  <conditionalFormatting sqref="O162:O168">
    <cfRule type="containsBlanks" dxfId="1524" priority="1491">
      <formula>LEN(TRIM(O162))=0</formula>
    </cfRule>
  </conditionalFormatting>
  <conditionalFormatting sqref="G162:G168">
    <cfRule type="containsBlanks" dxfId="1523" priority="1490">
      <formula>LEN(TRIM(G162))=0</formula>
    </cfRule>
  </conditionalFormatting>
  <conditionalFormatting sqref="G162:G168">
    <cfRule type="containsBlanks" dxfId="1522" priority="1489">
      <formula>LEN(TRIM(G162))=0</formula>
    </cfRule>
  </conditionalFormatting>
  <conditionalFormatting sqref="G162:G168">
    <cfRule type="containsBlanks" dxfId="1521" priority="1488">
      <formula>LEN(TRIM(G162))=0</formula>
    </cfRule>
  </conditionalFormatting>
  <conditionalFormatting sqref="G162:G168">
    <cfRule type="containsBlanks" dxfId="1520" priority="1487">
      <formula>LEN(TRIM(G162))=0</formula>
    </cfRule>
  </conditionalFormatting>
  <conditionalFormatting sqref="G162:G168">
    <cfRule type="containsBlanks" dxfId="1519" priority="1486">
      <formula>LEN(TRIM(G162))=0</formula>
    </cfRule>
  </conditionalFormatting>
  <conditionalFormatting sqref="E162:E168">
    <cfRule type="containsBlanks" dxfId="1518" priority="1485">
      <formula>LEN(TRIM(E162))=0</formula>
    </cfRule>
  </conditionalFormatting>
  <conditionalFormatting sqref="E162:E168">
    <cfRule type="containsBlanks" dxfId="1517" priority="1484">
      <formula>LEN(TRIM(E162))=0</formula>
    </cfRule>
  </conditionalFormatting>
  <conditionalFormatting sqref="E162:E168">
    <cfRule type="containsBlanks" dxfId="1516" priority="1483">
      <formula>LEN(TRIM(E162))=0</formula>
    </cfRule>
  </conditionalFormatting>
  <conditionalFormatting sqref="E162:E168">
    <cfRule type="containsBlanks" dxfId="1515" priority="1482">
      <formula>LEN(TRIM(E162))=0</formula>
    </cfRule>
  </conditionalFormatting>
  <conditionalFormatting sqref="E162:E168">
    <cfRule type="containsBlanks" dxfId="1514" priority="1481">
      <formula>LEN(TRIM(E162))=0</formula>
    </cfRule>
  </conditionalFormatting>
  <conditionalFormatting sqref="E170:E178">
    <cfRule type="containsBlanks" dxfId="1513" priority="1480">
      <formula>LEN(TRIM(E170))=0</formula>
    </cfRule>
  </conditionalFormatting>
  <conditionalFormatting sqref="E170:E178">
    <cfRule type="containsBlanks" dxfId="1512" priority="1479">
      <formula>LEN(TRIM(E170))=0</formula>
    </cfRule>
  </conditionalFormatting>
  <conditionalFormatting sqref="E170:E178">
    <cfRule type="containsBlanks" dxfId="1511" priority="1478">
      <formula>LEN(TRIM(E170))=0</formula>
    </cfRule>
  </conditionalFormatting>
  <conditionalFormatting sqref="E170:E178">
    <cfRule type="containsBlanks" dxfId="1510" priority="1477">
      <formula>LEN(TRIM(E170))=0</formula>
    </cfRule>
  </conditionalFormatting>
  <conditionalFormatting sqref="E170:E178">
    <cfRule type="containsBlanks" dxfId="1509" priority="1476">
      <formula>LEN(TRIM(E170))=0</formula>
    </cfRule>
  </conditionalFormatting>
  <conditionalFormatting sqref="G170:G178">
    <cfRule type="containsBlanks" dxfId="1508" priority="1475">
      <formula>LEN(TRIM(G170))=0</formula>
    </cfRule>
  </conditionalFormatting>
  <conditionalFormatting sqref="G170:G178">
    <cfRule type="containsBlanks" dxfId="1507" priority="1474">
      <formula>LEN(TRIM(G170))=0</formula>
    </cfRule>
  </conditionalFormatting>
  <conditionalFormatting sqref="G170:G178">
    <cfRule type="containsBlanks" dxfId="1506" priority="1473">
      <formula>LEN(TRIM(G170))=0</formula>
    </cfRule>
  </conditionalFormatting>
  <conditionalFormatting sqref="G170:G178">
    <cfRule type="containsBlanks" dxfId="1505" priority="1472">
      <formula>LEN(TRIM(G170))=0</formula>
    </cfRule>
  </conditionalFormatting>
  <conditionalFormatting sqref="G170:G178">
    <cfRule type="containsBlanks" dxfId="1504" priority="1471">
      <formula>LEN(TRIM(G170))=0</formula>
    </cfRule>
  </conditionalFormatting>
  <conditionalFormatting sqref="O170:O178">
    <cfRule type="containsBlanks" dxfId="1503" priority="1470">
      <formula>LEN(TRIM(O170))=0</formula>
    </cfRule>
  </conditionalFormatting>
  <conditionalFormatting sqref="O170:O178">
    <cfRule type="containsBlanks" dxfId="1502" priority="1469">
      <formula>LEN(TRIM(O170))=0</formula>
    </cfRule>
  </conditionalFormatting>
  <conditionalFormatting sqref="O170:O178">
    <cfRule type="containsBlanks" dxfId="1501" priority="1468">
      <formula>LEN(TRIM(O170))=0</formula>
    </cfRule>
  </conditionalFormatting>
  <conditionalFormatting sqref="O170:O178">
    <cfRule type="containsBlanks" dxfId="1500" priority="1467">
      <formula>LEN(TRIM(O170))=0</formula>
    </cfRule>
  </conditionalFormatting>
  <conditionalFormatting sqref="O170:O178">
    <cfRule type="containsBlanks" dxfId="1499" priority="1466">
      <formula>LEN(TRIM(O170))=0</formula>
    </cfRule>
  </conditionalFormatting>
  <conditionalFormatting sqref="O180:O184">
    <cfRule type="containsBlanks" dxfId="1498" priority="1465">
      <formula>LEN(TRIM(O180))=0</formula>
    </cfRule>
  </conditionalFormatting>
  <conditionalFormatting sqref="O180:O184">
    <cfRule type="containsBlanks" dxfId="1497" priority="1464">
      <formula>LEN(TRIM(O180))=0</formula>
    </cfRule>
  </conditionalFormatting>
  <conditionalFormatting sqref="O180:O184">
    <cfRule type="containsBlanks" dxfId="1496" priority="1463">
      <formula>LEN(TRIM(O180))=0</formula>
    </cfRule>
  </conditionalFormatting>
  <conditionalFormatting sqref="O180:O184">
    <cfRule type="containsBlanks" dxfId="1495" priority="1462">
      <formula>LEN(TRIM(O180))=0</formula>
    </cfRule>
  </conditionalFormatting>
  <conditionalFormatting sqref="O180:O184">
    <cfRule type="containsBlanks" dxfId="1494" priority="1461">
      <formula>LEN(TRIM(O180))=0</formula>
    </cfRule>
  </conditionalFormatting>
  <conditionalFormatting sqref="G180:G184">
    <cfRule type="containsBlanks" dxfId="1493" priority="1460">
      <formula>LEN(TRIM(G180))=0</formula>
    </cfRule>
  </conditionalFormatting>
  <conditionalFormatting sqref="G180:G184">
    <cfRule type="containsBlanks" dxfId="1492" priority="1459">
      <formula>LEN(TRIM(G180))=0</formula>
    </cfRule>
  </conditionalFormatting>
  <conditionalFormatting sqref="G180:G184">
    <cfRule type="containsBlanks" dxfId="1491" priority="1458">
      <formula>LEN(TRIM(G180))=0</formula>
    </cfRule>
  </conditionalFormatting>
  <conditionalFormatting sqref="G180:G184">
    <cfRule type="containsBlanks" dxfId="1490" priority="1457">
      <formula>LEN(TRIM(G180))=0</formula>
    </cfRule>
  </conditionalFormatting>
  <conditionalFormatting sqref="G180:G184">
    <cfRule type="containsBlanks" dxfId="1489" priority="1456">
      <formula>LEN(TRIM(G180))=0</formula>
    </cfRule>
  </conditionalFormatting>
  <conditionalFormatting sqref="E180:E184">
    <cfRule type="containsBlanks" dxfId="1488" priority="1455">
      <formula>LEN(TRIM(E180))=0</formula>
    </cfRule>
  </conditionalFormatting>
  <conditionalFormatting sqref="E180:E184">
    <cfRule type="containsBlanks" dxfId="1487" priority="1454">
      <formula>LEN(TRIM(E180))=0</formula>
    </cfRule>
  </conditionalFormatting>
  <conditionalFormatting sqref="E180:E184">
    <cfRule type="containsBlanks" dxfId="1486" priority="1453">
      <formula>LEN(TRIM(E180))=0</formula>
    </cfRule>
  </conditionalFormatting>
  <conditionalFormatting sqref="E180:E184">
    <cfRule type="containsBlanks" dxfId="1485" priority="1452">
      <formula>LEN(TRIM(E180))=0</formula>
    </cfRule>
  </conditionalFormatting>
  <conditionalFormatting sqref="E180:E184">
    <cfRule type="containsBlanks" dxfId="1484" priority="1451">
      <formula>LEN(TRIM(E180))=0</formula>
    </cfRule>
  </conditionalFormatting>
  <conditionalFormatting sqref="E186:E192">
    <cfRule type="containsBlanks" dxfId="1483" priority="1450">
      <formula>LEN(TRIM(E186))=0</formula>
    </cfRule>
  </conditionalFormatting>
  <conditionalFormatting sqref="E186:E192">
    <cfRule type="containsBlanks" dxfId="1482" priority="1449">
      <formula>LEN(TRIM(E186))=0</formula>
    </cfRule>
  </conditionalFormatting>
  <conditionalFormatting sqref="E186:E192">
    <cfRule type="containsBlanks" dxfId="1481" priority="1448">
      <formula>LEN(TRIM(E186))=0</formula>
    </cfRule>
  </conditionalFormatting>
  <conditionalFormatting sqref="E186:E192">
    <cfRule type="containsBlanks" dxfId="1480" priority="1447">
      <formula>LEN(TRIM(E186))=0</formula>
    </cfRule>
  </conditionalFormatting>
  <conditionalFormatting sqref="E186:E192">
    <cfRule type="containsBlanks" dxfId="1479" priority="1446">
      <formula>LEN(TRIM(E186))=0</formula>
    </cfRule>
  </conditionalFormatting>
  <conditionalFormatting sqref="G186:G192">
    <cfRule type="containsBlanks" dxfId="1478" priority="1445">
      <formula>LEN(TRIM(G186))=0</formula>
    </cfRule>
  </conditionalFormatting>
  <conditionalFormatting sqref="G186:G192">
    <cfRule type="containsBlanks" dxfId="1477" priority="1444">
      <formula>LEN(TRIM(G186))=0</formula>
    </cfRule>
  </conditionalFormatting>
  <conditionalFormatting sqref="G186:G192">
    <cfRule type="containsBlanks" dxfId="1476" priority="1443">
      <formula>LEN(TRIM(G186))=0</formula>
    </cfRule>
  </conditionalFormatting>
  <conditionalFormatting sqref="G186:G192">
    <cfRule type="containsBlanks" dxfId="1475" priority="1442">
      <formula>LEN(TRIM(G186))=0</formula>
    </cfRule>
  </conditionalFormatting>
  <conditionalFormatting sqref="G186:G192">
    <cfRule type="containsBlanks" dxfId="1474" priority="1441">
      <formula>LEN(TRIM(G186))=0</formula>
    </cfRule>
  </conditionalFormatting>
  <conditionalFormatting sqref="O186:O192">
    <cfRule type="containsBlanks" dxfId="1473" priority="1440">
      <formula>LEN(TRIM(O186))=0</formula>
    </cfRule>
  </conditionalFormatting>
  <conditionalFormatting sqref="O186:O192">
    <cfRule type="containsBlanks" dxfId="1472" priority="1439">
      <formula>LEN(TRIM(O186))=0</formula>
    </cfRule>
  </conditionalFormatting>
  <conditionalFormatting sqref="O186:O192">
    <cfRule type="containsBlanks" dxfId="1471" priority="1438">
      <formula>LEN(TRIM(O186))=0</formula>
    </cfRule>
  </conditionalFormatting>
  <conditionalFormatting sqref="O186:O192">
    <cfRule type="containsBlanks" dxfId="1470" priority="1437">
      <formula>LEN(TRIM(O186))=0</formula>
    </cfRule>
  </conditionalFormatting>
  <conditionalFormatting sqref="O186:O192">
    <cfRule type="containsBlanks" dxfId="1469" priority="1436">
      <formula>LEN(TRIM(O186))=0</formula>
    </cfRule>
  </conditionalFormatting>
  <conditionalFormatting sqref="O211:O214">
    <cfRule type="containsBlanks" dxfId="1468" priority="1435">
      <formula>LEN(TRIM(O211))=0</formula>
    </cfRule>
  </conditionalFormatting>
  <conditionalFormatting sqref="O211:O214">
    <cfRule type="containsBlanks" dxfId="1467" priority="1434">
      <formula>LEN(TRIM(O211))=0</formula>
    </cfRule>
  </conditionalFormatting>
  <conditionalFormatting sqref="O211:O214">
    <cfRule type="containsBlanks" dxfId="1466" priority="1433">
      <formula>LEN(TRIM(O211))=0</formula>
    </cfRule>
  </conditionalFormatting>
  <conditionalFormatting sqref="O211:O214">
    <cfRule type="containsBlanks" dxfId="1465" priority="1432">
      <formula>LEN(TRIM(O211))=0</formula>
    </cfRule>
  </conditionalFormatting>
  <conditionalFormatting sqref="O211:O214">
    <cfRule type="containsBlanks" dxfId="1464" priority="1431">
      <formula>LEN(TRIM(O211))=0</formula>
    </cfRule>
  </conditionalFormatting>
  <conditionalFormatting sqref="O211:O214">
    <cfRule type="containsBlanks" dxfId="1463" priority="1430">
      <formula>LEN(TRIM(O211))=0</formula>
    </cfRule>
  </conditionalFormatting>
  <conditionalFormatting sqref="O216">
    <cfRule type="containsBlanks" dxfId="1462" priority="1429">
      <formula>LEN(TRIM(O216))=0</formula>
    </cfRule>
  </conditionalFormatting>
  <conditionalFormatting sqref="O216">
    <cfRule type="containsBlanks" dxfId="1461" priority="1428">
      <formula>LEN(TRIM(O216))=0</formula>
    </cfRule>
  </conditionalFormatting>
  <conditionalFormatting sqref="O216">
    <cfRule type="containsBlanks" dxfId="1460" priority="1427">
      <formula>LEN(TRIM(O216))=0</formula>
    </cfRule>
  </conditionalFormatting>
  <conditionalFormatting sqref="O216">
    <cfRule type="containsBlanks" dxfId="1459" priority="1426">
      <formula>LEN(TRIM(O216))=0</formula>
    </cfRule>
  </conditionalFormatting>
  <conditionalFormatting sqref="O216">
    <cfRule type="containsBlanks" dxfId="1458" priority="1425">
      <formula>LEN(TRIM(O216))=0</formula>
    </cfRule>
  </conditionalFormatting>
  <conditionalFormatting sqref="O216">
    <cfRule type="containsBlanks" dxfId="1457" priority="1424">
      <formula>LEN(TRIM(O216))=0</formula>
    </cfRule>
  </conditionalFormatting>
  <conditionalFormatting sqref="E216">
    <cfRule type="containsBlanks" dxfId="1456" priority="1423">
      <formula>LEN(TRIM(E216))=0</formula>
    </cfRule>
  </conditionalFormatting>
  <conditionalFormatting sqref="E216">
    <cfRule type="containsBlanks" dxfId="1455" priority="1422">
      <formula>LEN(TRIM(E216))=0</formula>
    </cfRule>
  </conditionalFormatting>
  <conditionalFormatting sqref="E216">
    <cfRule type="containsBlanks" dxfId="1454" priority="1421">
      <formula>LEN(TRIM(E216))=0</formula>
    </cfRule>
  </conditionalFormatting>
  <conditionalFormatting sqref="E216">
    <cfRule type="containsBlanks" dxfId="1453" priority="1420">
      <formula>LEN(TRIM(E216))=0</formula>
    </cfRule>
  </conditionalFormatting>
  <conditionalFormatting sqref="E216">
    <cfRule type="containsBlanks" dxfId="1452" priority="1419">
      <formula>LEN(TRIM(E216))=0</formula>
    </cfRule>
  </conditionalFormatting>
  <conditionalFormatting sqref="E216">
    <cfRule type="containsBlanks" dxfId="1451" priority="1418">
      <formula>LEN(TRIM(E216))=0</formula>
    </cfRule>
  </conditionalFormatting>
  <conditionalFormatting sqref="E211:E214">
    <cfRule type="containsBlanks" dxfId="1450" priority="1417">
      <formula>LEN(TRIM(E211))=0</formula>
    </cfRule>
  </conditionalFormatting>
  <conditionalFormatting sqref="E211:E214">
    <cfRule type="containsBlanks" dxfId="1449" priority="1416">
      <formula>LEN(TRIM(E211))=0</formula>
    </cfRule>
  </conditionalFormatting>
  <conditionalFormatting sqref="E211:E214">
    <cfRule type="containsBlanks" dxfId="1448" priority="1415">
      <formula>LEN(TRIM(E211))=0</formula>
    </cfRule>
  </conditionalFormatting>
  <conditionalFormatting sqref="E211:E214">
    <cfRule type="containsBlanks" dxfId="1447" priority="1414">
      <formula>LEN(TRIM(E211))=0</formula>
    </cfRule>
  </conditionalFormatting>
  <conditionalFormatting sqref="E211:E214">
    <cfRule type="containsBlanks" dxfId="1446" priority="1413">
      <formula>LEN(TRIM(E211))=0</formula>
    </cfRule>
  </conditionalFormatting>
  <conditionalFormatting sqref="E211:E214">
    <cfRule type="containsBlanks" dxfId="1445" priority="1412">
      <formula>LEN(TRIM(E211))=0</formula>
    </cfRule>
  </conditionalFormatting>
  <conditionalFormatting sqref="E219:E226">
    <cfRule type="containsBlanks" dxfId="1444" priority="1411">
      <formula>LEN(TRIM(E219))=0</formula>
    </cfRule>
  </conditionalFormatting>
  <conditionalFormatting sqref="E219:E226">
    <cfRule type="containsBlanks" dxfId="1443" priority="1410">
      <formula>LEN(TRIM(E219))=0</formula>
    </cfRule>
  </conditionalFormatting>
  <conditionalFormatting sqref="E219:E226">
    <cfRule type="containsBlanks" dxfId="1442" priority="1409">
      <formula>LEN(TRIM(E219))=0</formula>
    </cfRule>
  </conditionalFormatting>
  <conditionalFormatting sqref="E219:E226">
    <cfRule type="containsBlanks" dxfId="1441" priority="1408">
      <formula>LEN(TRIM(E219))=0</formula>
    </cfRule>
  </conditionalFormatting>
  <conditionalFormatting sqref="E219:E226">
    <cfRule type="containsBlanks" dxfId="1440" priority="1407">
      <formula>LEN(TRIM(E219))=0</formula>
    </cfRule>
  </conditionalFormatting>
  <conditionalFormatting sqref="E219:E226">
    <cfRule type="containsBlanks" dxfId="1439" priority="1406">
      <formula>LEN(TRIM(E219))=0</formula>
    </cfRule>
  </conditionalFormatting>
  <conditionalFormatting sqref="G219:G226">
    <cfRule type="containsBlanks" dxfId="1438" priority="1405">
      <formula>LEN(TRIM(G219))=0</formula>
    </cfRule>
  </conditionalFormatting>
  <conditionalFormatting sqref="G219:G226">
    <cfRule type="containsBlanks" dxfId="1437" priority="1404">
      <formula>LEN(TRIM(G219))=0</formula>
    </cfRule>
  </conditionalFormatting>
  <conditionalFormatting sqref="G219:G226">
    <cfRule type="containsBlanks" dxfId="1436" priority="1403">
      <formula>LEN(TRIM(G219))=0</formula>
    </cfRule>
  </conditionalFormatting>
  <conditionalFormatting sqref="G219:G226">
    <cfRule type="containsBlanks" dxfId="1435" priority="1402">
      <formula>LEN(TRIM(G219))=0</formula>
    </cfRule>
  </conditionalFormatting>
  <conditionalFormatting sqref="G219:G226">
    <cfRule type="containsBlanks" dxfId="1434" priority="1401">
      <formula>LEN(TRIM(G219))=0</formula>
    </cfRule>
  </conditionalFormatting>
  <conditionalFormatting sqref="G219:G226">
    <cfRule type="containsBlanks" dxfId="1433" priority="1400">
      <formula>LEN(TRIM(G219))=0</formula>
    </cfRule>
  </conditionalFormatting>
  <conditionalFormatting sqref="O219:O226">
    <cfRule type="containsBlanks" dxfId="1432" priority="1399">
      <formula>LEN(TRIM(O219))=0</formula>
    </cfRule>
  </conditionalFormatting>
  <conditionalFormatting sqref="O219:O226">
    <cfRule type="containsBlanks" dxfId="1431" priority="1398">
      <formula>LEN(TRIM(O219))=0</formula>
    </cfRule>
  </conditionalFormatting>
  <conditionalFormatting sqref="O219:O226">
    <cfRule type="containsBlanks" dxfId="1430" priority="1397">
      <formula>LEN(TRIM(O219))=0</formula>
    </cfRule>
  </conditionalFormatting>
  <conditionalFormatting sqref="O219:O226">
    <cfRule type="containsBlanks" dxfId="1429" priority="1396">
      <formula>LEN(TRIM(O219))=0</formula>
    </cfRule>
  </conditionalFormatting>
  <conditionalFormatting sqref="O219:O226">
    <cfRule type="containsBlanks" dxfId="1428" priority="1395">
      <formula>LEN(TRIM(O219))=0</formula>
    </cfRule>
  </conditionalFormatting>
  <conditionalFormatting sqref="O219:O226">
    <cfRule type="containsBlanks" dxfId="1427" priority="1394">
      <formula>LEN(TRIM(O219))=0</formula>
    </cfRule>
  </conditionalFormatting>
  <conditionalFormatting sqref="O228:O229">
    <cfRule type="containsBlanks" dxfId="1426" priority="1393">
      <formula>LEN(TRIM(O228))=0</formula>
    </cfRule>
  </conditionalFormatting>
  <conditionalFormatting sqref="O228:O229">
    <cfRule type="containsBlanks" dxfId="1425" priority="1392">
      <formula>LEN(TRIM(O228))=0</formula>
    </cfRule>
  </conditionalFormatting>
  <conditionalFormatting sqref="O228:O229">
    <cfRule type="containsBlanks" dxfId="1424" priority="1391">
      <formula>LEN(TRIM(O228))=0</formula>
    </cfRule>
  </conditionalFormatting>
  <conditionalFormatting sqref="O228:O229">
    <cfRule type="containsBlanks" dxfId="1423" priority="1390">
      <formula>LEN(TRIM(O228))=0</formula>
    </cfRule>
  </conditionalFormatting>
  <conditionalFormatting sqref="O228:O229">
    <cfRule type="containsBlanks" dxfId="1422" priority="1389">
      <formula>LEN(TRIM(O228))=0</formula>
    </cfRule>
  </conditionalFormatting>
  <conditionalFormatting sqref="O228:O229">
    <cfRule type="containsBlanks" dxfId="1421" priority="1388">
      <formula>LEN(TRIM(O228))=0</formula>
    </cfRule>
  </conditionalFormatting>
  <conditionalFormatting sqref="E228:E229">
    <cfRule type="containsBlanks" dxfId="1420" priority="1387">
      <formula>LEN(TRIM(E228))=0</formula>
    </cfRule>
  </conditionalFormatting>
  <conditionalFormatting sqref="E228:E229">
    <cfRule type="containsBlanks" dxfId="1419" priority="1386">
      <formula>LEN(TRIM(E228))=0</formula>
    </cfRule>
  </conditionalFormatting>
  <conditionalFormatting sqref="E228:E229">
    <cfRule type="containsBlanks" dxfId="1418" priority="1385">
      <formula>LEN(TRIM(E228))=0</formula>
    </cfRule>
  </conditionalFormatting>
  <conditionalFormatting sqref="E228:E229">
    <cfRule type="containsBlanks" dxfId="1417" priority="1384">
      <formula>LEN(TRIM(E228))=0</formula>
    </cfRule>
  </conditionalFormatting>
  <conditionalFormatting sqref="E228:E229">
    <cfRule type="containsBlanks" dxfId="1416" priority="1383">
      <formula>LEN(TRIM(E228))=0</formula>
    </cfRule>
  </conditionalFormatting>
  <conditionalFormatting sqref="E228:E229">
    <cfRule type="containsBlanks" dxfId="1415" priority="1382">
      <formula>LEN(TRIM(E228))=0</formula>
    </cfRule>
  </conditionalFormatting>
  <conditionalFormatting sqref="E243:E248">
    <cfRule type="containsBlanks" dxfId="1414" priority="1381">
      <formula>LEN(TRIM(E243))=0</formula>
    </cfRule>
  </conditionalFormatting>
  <conditionalFormatting sqref="E243:E248">
    <cfRule type="containsBlanks" dxfId="1413" priority="1380">
      <formula>LEN(TRIM(E243))=0</formula>
    </cfRule>
  </conditionalFormatting>
  <conditionalFormatting sqref="E243:E248">
    <cfRule type="containsBlanks" dxfId="1412" priority="1379">
      <formula>LEN(TRIM(E243))=0</formula>
    </cfRule>
  </conditionalFormatting>
  <conditionalFormatting sqref="E243:E248">
    <cfRule type="containsBlanks" dxfId="1411" priority="1378">
      <formula>LEN(TRIM(E243))=0</formula>
    </cfRule>
  </conditionalFormatting>
  <conditionalFormatting sqref="E243:E248">
    <cfRule type="containsBlanks" dxfId="1410" priority="1377">
      <formula>LEN(TRIM(E243))=0</formula>
    </cfRule>
  </conditionalFormatting>
  <conditionalFormatting sqref="E243:E248">
    <cfRule type="containsBlanks" dxfId="1409" priority="1376">
      <formula>LEN(TRIM(E243))=0</formula>
    </cfRule>
  </conditionalFormatting>
  <conditionalFormatting sqref="G243:G248">
    <cfRule type="containsBlanks" dxfId="1408" priority="1375">
      <formula>LEN(TRIM(G243))=0</formula>
    </cfRule>
  </conditionalFormatting>
  <conditionalFormatting sqref="G243:G248">
    <cfRule type="containsBlanks" dxfId="1407" priority="1374">
      <formula>LEN(TRIM(G243))=0</formula>
    </cfRule>
  </conditionalFormatting>
  <conditionalFormatting sqref="G243:G248">
    <cfRule type="containsBlanks" dxfId="1406" priority="1373">
      <formula>LEN(TRIM(G243))=0</formula>
    </cfRule>
  </conditionalFormatting>
  <conditionalFormatting sqref="G243:G248">
    <cfRule type="containsBlanks" dxfId="1405" priority="1372">
      <formula>LEN(TRIM(G243))=0</formula>
    </cfRule>
  </conditionalFormatting>
  <conditionalFormatting sqref="G243:G248">
    <cfRule type="containsBlanks" dxfId="1404" priority="1371">
      <formula>LEN(TRIM(G243))=0</formula>
    </cfRule>
  </conditionalFormatting>
  <conditionalFormatting sqref="G243:G248">
    <cfRule type="containsBlanks" dxfId="1403" priority="1370">
      <formula>LEN(TRIM(G243))=0</formula>
    </cfRule>
  </conditionalFormatting>
  <conditionalFormatting sqref="M243:M248">
    <cfRule type="containsBlanks" dxfId="1402" priority="1369">
      <formula>LEN(TRIM(M243))=0</formula>
    </cfRule>
  </conditionalFormatting>
  <conditionalFormatting sqref="M243:M248">
    <cfRule type="containsBlanks" dxfId="1401" priority="1368">
      <formula>LEN(TRIM(M243))=0</formula>
    </cfRule>
  </conditionalFormatting>
  <conditionalFormatting sqref="M243:M248">
    <cfRule type="containsBlanks" dxfId="1400" priority="1367">
      <formula>LEN(TRIM(M243))=0</formula>
    </cfRule>
  </conditionalFormatting>
  <conditionalFormatting sqref="M243:M248">
    <cfRule type="containsBlanks" dxfId="1399" priority="1366">
      <formula>LEN(TRIM(M243))=0</formula>
    </cfRule>
  </conditionalFormatting>
  <conditionalFormatting sqref="M243:M248">
    <cfRule type="containsBlanks" dxfId="1398" priority="1365">
      <formula>LEN(TRIM(M243))=0</formula>
    </cfRule>
  </conditionalFormatting>
  <conditionalFormatting sqref="M243:M248">
    <cfRule type="containsBlanks" dxfId="1397" priority="1364">
      <formula>LEN(TRIM(M243))=0</formula>
    </cfRule>
  </conditionalFormatting>
  <conditionalFormatting sqref="O243:O248">
    <cfRule type="containsBlanks" dxfId="1396" priority="1363">
      <formula>LEN(TRIM(O243))=0</formula>
    </cfRule>
  </conditionalFormatting>
  <conditionalFormatting sqref="O243:O248">
    <cfRule type="containsBlanks" dxfId="1395" priority="1362">
      <formula>LEN(TRIM(O243))=0</formula>
    </cfRule>
  </conditionalFormatting>
  <conditionalFormatting sqref="O243:O248">
    <cfRule type="containsBlanks" dxfId="1394" priority="1361">
      <formula>LEN(TRIM(O243))=0</formula>
    </cfRule>
  </conditionalFormatting>
  <conditionalFormatting sqref="O243:O248">
    <cfRule type="containsBlanks" dxfId="1393" priority="1360">
      <formula>LEN(TRIM(O243))=0</formula>
    </cfRule>
  </conditionalFormatting>
  <conditionalFormatting sqref="O243:O248">
    <cfRule type="containsBlanks" dxfId="1392" priority="1359">
      <formula>LEN(TRIM(O243))=0</formula>
    </cfRule>
  </conditionalFormatting>
  <conditionalFormatting sqref="O243:O248">
    <cfRule type="containsBlanks" dxfId="1391" priority="1358">
      <formula>LEN(TRIM(O243))=0</formula>
    </cfRule>
  </conditionalFormatting>
  <conditionalFormatting sqref="O250:O253">
    <cfRule type="containsBlanks" dxfId="1390" priority="1357">
      <formula>LEN(TRIM(O250))=0</formula>
    </cfRule>
  </conditionalFormatting>
  <conditionalFormatting sqref="O250:O253">
    <cfRule type="containsBlanks" dxfId="1389" priority="1356">
      <formula>LEN(TRIM(O250))=0</formula>
    </cfRule>
  </conditionalFormatting>
  <conditionalFormatting sqref="O250:O253">
    <cfRule type="containsBlanks" dxfId="1388" priority="1355">
      <formula>LEN(TRIM(O250))=0</formula>
    </cfRule>
  </conditionalFormatting>
  <conditionalFormatting sqref="O250:O253">
    <cfRule type="containsBlanks" dxfId="1387" priority="1354">
      <formula>LEN(TRIM(O250))=0</formula>
    </cfRule>
  </conditionalFormatting>
  <conditionalFormatting sqref="O250:O253">
    <cfRule type="containsBlanks" dxfId="1386" priority="1353">
      <formula>LEN(TRIM(O250))=0</formula>
    </cfRule>
  </conditionalFormatting>
  <conditionalFormatting sqref="O250:O253">
    <cfRule type="containsBlanks" dxfId="1385" priority="1352">
      <formula>LEN(TRIM(O250))=0</formula>
    </cfRule>
  </conditionalFormatting>
  <conditionalFormatting sqref="M250:M253">
    <cfRule type="containsBlanks" dxfId="1384" priority="1351">
      <formula>LEN(TRIM(M250))=0</formula>
    </cfRule>
  </conditionalFormatting>
  <conditionalFormatting sqref="M250:M253">
    <cfRule type="containsBlanks" dxfId="1383" priority="1350">
      <formula>LEN(TRIM(M250))=0</formula>
    </cfRule>
  </conditionalFormatting>
  <conditionalFormatting sqref="M250:M253">
    <cfRule type="containsBlanks" dxfId="1382" priority="1349">
      <formula>LEN(TRIM(M250))=0</formula>
    </cfRule>
  </conditionalFormatting>
  <conditionalFormatting sqref="M250:M253">
    <cfRule type="containsBlanks" dxfId="1381" priority="1348">
      <formula>LEN(TRIM(M250))=0</formula>
    </cfRule>
  </conditionalFormatting>
  <conditionalFormatting sqref="M250:M253">
    <cfRule type="containsBlanks" dxfId="1380" priority="1347">
      <formula>LEN(TRIM(M250))=0</formula>
    </cfRule>
  </conditionalFormatting>
  <conditionalFormatting sqref="M250:M253">
    <cfRule type="containsBlanks" dxfId="1379" priority="1346">
      <formula>LEN(TRIM(M250))=0</formula>
    </cfRule>
  </conditionalFormatting>
  <conditionalFormatting sqref="G250:G253">
    <cfRule type="containsBlanks" dxfId="1378" priority="1345">
      <formula>LEN(TRIM(G250))=0</formula>
    </cfRule>
  </conditionalFormatting>
  <conditionalFormatting sqref="G250:G253">
    <cfRule type="containsBlanks" dxfId="1377" priority="1344">
      <formula>LEN(TRIM(G250))=0</formula>
    </cfRule>
  </conditionalFormatting>
  <conditionalFormatting sqref="G250:G253">
    <cfRule type="containsBlanks" dxfId="1376" priority="1343">
      <formula>LEN(TRIM(G250))=0</formula>
    </cfRule>
  </conditionalFormatting>
  <conditionalFormatting sqref="G250:G253">
    <cfRule type="containsBlanks" dxfId="1375" priority="1342">
      <formula>LEN(TRIM(G250))=0</formula>
    </cfRule>
  </conditionalFormatting>
  <conditionalFormatting sqref="G250:G253">
    <cfRule type="containsBlanks" dxfId="1374" priority="1341">
      <formula>LEN(TRIM(G250))=0</formula>
    </cfRule>
  </conditionalFormatting>
  <conditionalFormatting sqref="G250:G253">
    <cfRule type="containsBlanks" dxfId="1373" priority="1340">
      <formula>LEN(TRIM(G250))=0</formula>
    </cfRule>
  </conditionalFormatting>
  <conditionalFormatting sqref="E250:E253">
    <cfRule type="containsBlanks" dxfId="1372" priority="1339">
      <formula>LEN(TRIM(E250))=0</formula>
    </cfRule>
  </conditionalFormatting>
  <conditionalFormatting sqref="E250:E253">
    <cfRule type="containsBlanks" dxfId="1371" priority="1338">
      <formula>LEN(TRIM(E250))=0</formula>
    </cfRule>
  </conditionalFormatting>
  <conditionalFormatting sqref="E250:E253">
    <cfRule type="containsBlanks" dxfId="1370" priority="1337">
      <formula>LEN(TRIM(E250))=0</formula>
    </cfRule>
  </conditionalFormatting>
  <conditionalFormatting sqref="E250:E253">
    <cfRule type="containsBlanks" dxfId="1369" priority="1336">
      <formula>LEN(TRIM(E250))=0</formula>
    </cfRule>
  </conditionalFormatting>
  <conditionalFormatting sqref="E250:E253">
    <cfRule type="containsBlanks" dxfId="1368" priority="1335">
      <formula>LEN(TRIM(E250))=0</formula>
    </cfRule>
  </conditionalFormatting>
  <conditionalFormatting sqref="E250:E253">
    <cfRule type="containsBlanks" dxfId="1367" priority="1334">
      <formula>LEN(TRIM(E250))=0</formula>
    </cfRule>
  </conditionalFormatting>
  <conditionalFormatting sqref="E255:E256">
    <cfRule type="containsBlanks" dxfId="1366" priority="1333">
      <formula>LEN(TRIM(E255))=0</formula>
    </cfRule>
  </conditionalFormatting>
  <conditionalFormatting sqref="E255:E256">
    <cfRule type="containsBlanks" dxfId="1365" priority="1332">
      <formula>LEN(TRIM(E255))=0</formula>
    </cfRule>
  </conditionalFormatting>
  <conditionalFormatting sqref="E255:E256">
    <cfRule type="containsBlanks" dxfId="1364" priority="1331">
      <formula>LEN(TRIM(E255))=0</formula>
    </cfRule>
  </conditionalFormatting>
  <conditionalFormatting sqref="E255:E256">
    <cfRule type="containsBlanks" dxfId="1363" priority="1330">
      <formula>LEN(TRIM(E255))=0</formula>
    </cfRule>
  </conditionalFormatting>
  <conditionalFormatting sqref="E255:E256">
    <cfRule type="containsBlanks" dxfId="1362" priority="1329">
      <formula>LEN(TRIM(E255))=0</formula>
    </cfRule>
  </conditionalFormatting>
  <conditionalFormatting sqref="E255:E256">
    <cfRule type="containsBlanks" dxfId="1361" priority="1328">
      <formula>LEN(TRIM(E255))=0</formula>
    </cfRule>
  </conditionalFormatting>
  <conditionalFormatting sqref="G255:G256">
    <cfRule type="containsBlanks" dxfId="1360" priority="1327">
      <formula>LEN(TRIM(G255))=0</formula>
    </cfRule>
  </conditionalFormatting>
  <conditionalFormatting sqref="G255:G256">
    <cfRule type="containsBlanks" dxfId="1359" priority="1326">
      <formula>LEN(TRIM(G255))=0</formula>
    </cfRule>
  </conditionalFormatting>
  <conditionalFormatting sqref="G255:G256">
    <cfRule type="containsBlanks" dxfId="1358" priority="1325">
      <formula>LEN(TRIM(G255))=0</formula>
    </cfRule>
  </conditionalFormatting>
  <conditionalFormatting sqref="G255:G256">
    <cfRule type="containsBlanks" dxfId="1357" priority="1324">
      <formula>LEN(TRIM(G255))=0</formula>
    </cfRule>
  </conditionalFormatting>
  <conditionalFormatting sqref="G255:G256">
    <cfRule type="containsBlanks" dxfId="1356" priority="1323">
      <formula>LEN(TRIM(G255))=0</formula>
    </cfRule>
  </conditionalFormatting>
  <conditionalFormatting sqref="G255:G256">
    <cfRule type="containsBlanks" dxfId="1355" priority="1322">
      <formula>LEN(TRIM(G255))=0</formula>
    </cfRule>
  </conditionalFormatting>
  <conditionalFormatting sqref="M255:M256">
    <cfRule type="containsBlanks" dxfId="1354" priority="1321">
      <formula>LEN(TRIM(M255))=0</formula>
    </cfRule>
  </conditionalFormatting>
  <conditionalFormatting sqref="M255:M256">
    <cfRule type="containsBlanks" dxfId="1353" priority="1320">
      <formula>LEN(TRIM(M255))=0</formula>
    </cfRule>
  </conditionalFormatting>
  <conditionalFormatting sqref="M255:M256">
    <cfRule type="containsBlanks" dxfId="1352" priority="1319">
      <formula>LEN(TRIM(M255))=0</formula>
    </cfRule>
  </conditionalFormatting>
  <conditionalFormatting sqref="M255:M256">
    <cfRule type="containsBlanks" dxfId="1351" priority="1318">
      <formula>LEN(TRIM(M255))=0</formula>
    </cfRule>
  </conditionalFormatting>
  <conditionalFormatting sqref="M255:M256">
    <cfRule type="containsBlanks" dxfId="1350" priority="1317">
      <formula>LEN(TRIM(M255))=0</formula>
    </cfRule>
  </conditionalFormatting>
  <conditionalFormatting sqref="M255:M256">
    <cfRule type="containsBlanks" dxfId="1349" priority="1316">
      <formula>LEN(TRIM(M255))=0</formula>
    </cfRule>
  </conditionalFormatting>
  <conditionalFormatting sqref="O255:O256">
    <cfRule type="containsBlanks" dxfId="1348" priority="1315">
      <formula>LEN(TRIM(O255))=0</formula>
    </cfRule>
  </conditionalFormatting>
  <conditionalFormatting sqref="O255:O256">
    <cfRule type="containsBlanks" dxfId="1347" priority="1314">
      <formula>LEN(TRIM(O255))=0</formula>
    </cfRule>
  </conditionalFormatting>
  <conditionalFormatting sqref="O255:O256">
    <cfRule type="containsBlanks" dxfId="1346" priority="1313">
      <formula>LEN(TRIM(O255))=0</formula>
    </cfRule>
  </conditionalFormatting>
  <conditionalFormatting sqref="O255:O256">
    <cfRule type="containsBlanks" dxfId="1345" priority="1312">
      <formula>LEN(TRIM(O255))=0</formula>
    </cfRule>
  </conditionalFormatting>
  <conditionalFormatting sqref="O255:O256">
    <cfRule type="containsBlanks" dxfId="1344" priority="1311">
      <formula>LEN(TRIM(O255))=0</formula>
    </cfRule>
  </conditionalFormatting>
  <conditionalFormatting sqref="O255:O256">
    <cfRule type="containsBlanks" dxfId="1343" priority="1310">
      <formula>LEN(TRIM(O255))=0</formula>
    </cfRule>
  </conditionalFormatting>
  <conditionalFormatting sqref="O258:O263">
    <cfRule type="containsBlanks" dxfId="1342" priority="1309">
      <formula>LEN(TRIM(O258))=0</formula>
    </cfRule>
  </conditionalFormatting>
  <conditionalFormatting sqref="O258:O263">
    <cfRule type="containsBlanks" dxfId="1341" priority="1308">
      <formula>LEN(TRIM(O258))=0</formula>
    </cfRule>
  </conditionalFormatting>
  <conditionalFormatting sqref="O258:O263">
    <cfRule type="containsBlanks" dxfId="1340" priority="1307">
      <formula>LEN(TRIM(O258))=0</formula>
    </cfRule>
  </conditionalFormatting>
  <conditionalFormatting sqref="O258:O263">
    <cfRule type="containsBlanks" dxfId="1339" priority="1306">
      <formula>LEN(TRIM(O258))=0</formula>
    </cfRule>
  </conditionalFormatting>
  <conditionalFormatting sqref="O258:O263">
    <cfRule type="containsBlanks" dxfId="1338" priority="1305">
      <formula>LEN(TRIM(O258))=0</formula>
    </cfRule>
  </conditionalFormatting>
  <conditionalFormatting sqref="O258:O263">
    <cfRule type="containsBlanks" dxfId="1337" priority="1304">
      <formula>LEN(TRIM(O258))=0</formula>
    </cfRule>
  </conditionalFormatting>
  <conditionalFormatting sqref="M258:M263">
    <cfRule type="containsBlanks" dxfId="1336" priority="1303">
      <formula>LEN(TRIM(M258))=0</formula>
    </cfRule>
  </conditionalFormatting>
  <conditionalFormatting sqref="M258:M263">
    <cfRule type="containsBlanks" dxfId="1335" priority="1302">
      <formula>LEN(TRIM(M258))=0</formula>
    </cfRule>
  </conditionalFormatting>
  <conditionalFormatting sqref="M258:M263">
    <cfRule type="containsBlanks" dxfId="1334" priority="1301">
      <formula>LEN(TRIM(M258))=0</formula>
    </cfRule>
  </conditionalFormatting>
  <conditionalFormatting sqref="M258:M263">
    <cfRule type="containsBlanks" dxfId="1333" priority="1300">
      <formula>LEN(TRIM(M258))=0</formula>
    </cfRule>
  </conditionalFormatting>
  <conditionalFormatting sqref="M258:M263">
    <cfRule type="containsBlanks" dxfId="1332" priority="1299">
      <formula>LEN(TRIM(M258))=0</formula>
    </cfRule>
  </conditionalFormatting>
  <conditionalFormatting sqref="M258:M263">
    <cfRule type="containsBlanks" dxfId="1331" priority="1298">
      <formula>LEN(TRIM(M258))=0</formula>
    </cfRule>
  </conditionalFormatting>
  <conditionalFormatting sqref="G258:G263">
    <cfRule type="containsBlanks" dxfId="1330" priority="1297">
      <formula>LEN(TRIM(G258))=0</formula>
    </cfRule>
  </conditionalFormatting>
  <conditionalFormatting sqref="G258:G263">
    <cfRule type="containsBlanks" dxfId="1329" priority="1296">
      <formula>LEN(TRIM(G258))=0</formula>
    </cfRule>
  </conditionalFormatting>
  <conditionalFormatting sqref="G258:G263">
    <cfRule type="containsBlanks" dxfId="1328" priority="1295">
      <formula>LEN(TRIM(G258))=0</formula>
    </cfRule>
  </conditionalFormatting>
  <conditionalFormatting sqref="G258:G263">
    <cfRule type="containsBlanks" dxfId="1327" priority="1294">
      <formula>LEN(TRIM(G258))=0</formula>
    </cfRule>
  </conditionalFormatting>
  <conditionalFormatting sqref="G258:G263">
    <cfRule type="containsBlanks" dxfId="1326" priority="1293">
      <formula>LEN(TRIM(G258))=0</formula>
    </cfRule>
  </conditionalFormatting>
  <conditionalFormatting sqref="G258:G263">
    <cfRule type="containsBlanks" dxfId="1325" priority="1292">
      <formula>LEN(TRIM(G258))=0</formula>
    </cfRule>
  </conditionalFormatting>
  <conditionalFormatting sqref="E258:E263">
    <cfRule type="containsBlanks" dxfId="1324" priority="1291">
      <formula>LEN(TRIM(E258))=0</formula>
    </cfRule>
  </conditionalFormatting>
  <conditionalFormatting sqref="E258:E263">
    <cfRule type="containsBlanks" dxfId="1323" priority="1290">
      <formula>LEN(TRIM(E258))=0</formula>
    </cfRule>
  </conditionalFormatting>
  <conditionalFormatting sqref="E258:E263">
    <cfRule type="containsBlanks" dxfId="1322" priority="1289">
      <formula>LEN(TRIM(E258))=0</formula>
    </cfRule>
  </conditionalFormatting>
  <conditionalFormatting sqref="E258:E263">
    <cfRule type="containsBlanks" dxfId="1321" priority="1288">
      <formula>LEN(TRIM(E258))=0</formula>
    </cfRule>
  </conditionalFormatting>
  <conditionalFormatting sqref="E258:E263">
    <cfRule type="containsBlanks" dxfId="1320" priority="1287">
      <formula>LEN(TRIM(E258))=0</formula>
    </cfRule>
  </conditionalFormatting>
  <conditionalFormatting sqref="E258:E263">
    <cfRule type="containsBlanks" dxfId="1319" priority="1286">
      <formula>LEN(TRIM(E258))=0</formula>
    </cfRule>
  </conditionalFormatting>
  <conditionalFormatting sqref="E258:E263">
    <cfRule type="containsBlanks" dxfId="1318" priority="1285">
      <formula>LEN(TRIM(E258))=0</formula>
    </cfRule>
  </conditionalFormatting>
  <conditionalFormatting sqref="E258:E263">
    <cfRule type="containsBlanks" dxfId="1317" priority="1284">
      <formula>LEN(TRIM(E258))=0</formula>
    </cfRule>
  </conditionalFormatting>
  <conditionalFormatting sqref="E258:E263">
    <cfRule type="containsBlanks" dxfId="1316" priority="1283">
      <formula>LEN(TRIM(E258))=0</formula>
    </cfRule>
  </conditionalFormatting>
  <conditionalFormatting sqref="E258:E263">
    <cfRule type="containsBlanks" dxfId="1315" priority="1282">
      <formula>LEN(TRIM(E258))=0</formula>
    </cfRule>
  </conditionalFormatting>
  <conditionalFormatting sqref="E258:E263">
    <cfRule type="containsBlanks" dxfId="1314" priority="1281">
      <formula>LEN(TRIM(E258))=0</formula>
    </cfRule>
  </conditionalFormatting>
  <conditionalFormatting sqref="E258:E263">
    <cfRule type="containsBlanks" dxfId="1313" priority="1280">
      <formula>LEN(TRIM(E258))=0</formula>
    </cfRule>
  </conditionalFormatting>
  <conditionalFormatting sqref="E265">
    <cfRule type="containsBlanks" dxfId="1312" priority="1279">
      <formula>LEN(TRIM(E265))=0</formula>
    </cfRule>
  </conditionalFormatting>
  <conditionalFormatting sqref="E265">
    <cfRule type="containsBlanks" dxfId="1311" priority="1278">
      <formula>LEN(TRIM(E265))=0</formula>
    </cfRule>
  </conditionalFormatting>
  <conditionalFormatting sqref="E265">
    <cfRule type="containsBlanks" dxfId="1310" priority="1277">
      <formula>LEN(TRIM(E265))=0</formula>
    </cfRule>
  </conditionalFormatting>
  <conditionalFormatting sqref="E265">
    <cfRule type="containsBlanks" dxfId="1309" priority="1276">
      <formula>LEN(TRIM(E265))=0</formula>
    </cfRule>
  </conditionalFormatting>
  <conditionalFormatting sqref="E265">
    <cfRule type="containsBlanks" dxfId="1308" priority="1275">
      <formula>LEN(TRIM(E265))=0</formula>
    </cfRule>
  </conditionalFormatting>
  <conditionalFormatting sqref="E265">
    <cfRule type="containsBlanks" dxfId="1307" priority="1274">
      <formula>LEN(TRIM(E265))=0</formula>
    </cfRule>
  </conditionalFormatting>
  <conditionalFormatting sqref="E265">
    <cfRule type="containsBlanks" dxfId="1306" priority="1273">
      <formula>LEN(TRIM(E265))=0</formula>
    </cfRule>
  </conditionalFormatting>
  <conditionalFormatting sqref="E265">
    <cfRule type="containsBlanks" dxfId="1305" priority="1272">
      <formula>LEN(TRIM(E265))=0</formula>
    </cfRule>
  </conditionalFormatting>
  <conditionalFormatting sqref="E265">
    <cfRule type="containsBlanks" dxfId="1304" priority="1271">
      <formula>LEN(TRIM(E265))=0</formula>
    </cfRule>
  </conditionalFormatting>
  <conditionalFormatting sqref="E265">
    <cfRule type="containsBlanks" dxfId="1303" priority="1270">
      <formula>LEN(TRIM(E265))=0</formula>
    </cfRule>
  </conditionalFormatting>
  <conditionalFormatting sqref="E265">
    <cfRule type="containsBlanks" dxfId="1302" priority="1269">
      <formula>LEN(TRIM(E265))=0</formula>
    </cfRule>
  </conditionalFormatting>
  <conditionalFormatting sqref="E265">
    <cfRule type="containsBlanks" dxfId="1301" priority="1268">
      <formula>LEN(TRIM(E265))=0</formula>
    </cfRule>
  </conditionalFormatting>
  <conditionalFormatting sqref="E265">
    <cfRule type="containsBlanks" dxfId="1300" priority="1267">
      <formula>LEN(TRIM(E265))=0</formula>
    </cfRule>
  </conditionalFormatting>
  <conditionalFormatting sqref="G265">
    <cfRule type="containsBlanks" dxfId="1299" priority="1266">
      <formula>LEN(TRIM(G265))=0</formula>
    </cfRule>
  </conditionalFormatting>
  <conditionalFormatting sqref="G265">
    <cfRule type="containsBlanks" dxfId="1298" priority="1265">
      <formula>LEN(TRIM(G265))=0</formula>
    </cfRule>
  </conditionalFormatting>
  <conditionalFormatting sqref="G265">
    <cfRule type="containsBlanks" dxfId="1297" priority="1264">
      <formula>LEN(TRIM(G265))=0</formula>
    </cfRule>
  </conditionalFormatting>
  <conditionalFormatting sqref="G265">
    <cfRule type="containsBlanks" dxfId="1296" priority="1263">
      <formula>LEN(TRIM(G265))=0</formula>
    </cfRule>
  </conditionalFormatting>
  <conditionalFormatting sqref="G265">
    <cfRule type="containsBlanks" dxfId="1295" priority="1262">
      <formula>LEN(TRIM(G265))=0</formula>
    </cfRule>
  </conditionalFormatting>
  <conditionalFormatting sqref="G265">
    <cfRule type="containsBlanks" dxfId="1294" priority="1261">
      <formula>LEN(TRIM(G265))=0</formula>
    </cfRule>
  </conditionalFormatting>
  <conditionalFormatting sqref="G265">
    <cfRule type="containsBlanks" dxfId="1293" priority="1260">
      <formula>LEN(TRIM(G265))=0</formula>
    </cfRule>
  </conditionalFormatting>
  <conditionalFormatting sqref="G265">
    <cfRule type="containsBlanks" dxfId="1292" priority="1259">
      <formula>LEN(TRIM(G265))=0</formula>
    </cfRule>
  </conditionalFormatting>
  <conditionalFormatting sqref="G265">
    <cfRule type="containsBlanks" dxfId="1291" priority="1258">
      <formula>LEN(TRIM(G265))=0</formula>
    </cfRule>
  </conditionalFormatting>
  <conditionalFormatting sqref="G265">
    <cfRule type="containsBlanks" dxfId="1290" priority="1257">
      <formula>LEN(TRIM(G265))=0</formula>
    </cfRule>
  </conditionalFormatting>
  <conditionalFormatting sqref="G265">
    <cfRule type="containsBlanks" dxfId="1289" priority="1256">
      <formula>LEN(TRIM(G265))=0</formula>
    </cfRule>
  </conditionalFormatting>
  <conditionalFormatting sqref="G265">
    <cfRule type="containsBlanks" dxfId="1288" priority="1255">
      <formula>LEN(TRIM(G265))=0</formula>
    </cfRule>
  </conditionalFormatting>
  <conditionalFormatting sqref="G265">
    <cfRule type="containsBlanks" dxfId="1287" priority="1254">
      <formula>LEN(TRIM(G265))=0</formula>
    </cfRule>
  </conditionalFormatting>
  <conditionalFormatting sqref="M265">
    <cfRule type="containsBlanks" dxfId="1286" priority="1253">
      <formula>LEN(TRIM(M265))=0</formula>
    </cfRule>
  </conditionalFormatting>
  <conditionalFormatting sqref="M265">
    <cfRule type="containsBlanks" dxfId="1285" priority="1252">
      <formula>LEN(TRIM(M265))=0</formula>
    </cfRule>
  </conditionalFormatting>
  <conditionalFormatting sqref="M265">
    <cfRule type="containsBlanks" dxfId="1284" priority="1251">
      <formula>LEN(TRIM(M265))=0</formula>
    </cfRule>
  </conditionalFormatting>
  <conditionalFormatting sqref="M265">
    <cfRule type="containsBlanks" dxfId="1283" priority="1250">
      <formula>LEN(TRIM(M265))=0</formula>
    </cfRule>
  </conditionalFormatting>
  <conditionalFormatting sqref="M265">
    <cfRule type="containsBlanks" dxfId="1282" priority="1249">
      <formula>LEN(TRIM(M265))=0</formula>
    </cfRule>
  </conditionalFormatting>
  <conditionalFormatting sqref="M265">
    <cfRule type="containsBlanks" dxfId="1281" priority="1248">
      <formula>LEN(TRIM(M265))=0</formula>
    </cfRule>
  </conditionalFormatting>
  <conditionalFormatting sqref="M265">
    <cfRule type="containsBlanks" dxfId="1280" priority="1247">
      <formula>LEN(TRIM(M265))=0</formula>
    </cfRule>
  </conditionalFormatting>
  <conditionalFormatting sqref="M265">
    <cfRule type="containsBlanks" dxfId="1279" priority="1246">
      <formula>LEN(TRIM(M265))=0</formula>
    </cfRule>
  </conditionalFormatting>
  <conditionalFormatting sqref="M265">
    <cfRule type="containsBlanks" dxfId="1278" priority="1245">
      <formula>LEN(TRIM(M265))=0</formula>
    </cfRule>
  </conditionalFormatting>
  <conditionalFormatting sqref="M265">
    <cfRule type="containsBlanks" dxfId="1277" priority="1244">
      <formula>LEN(TRIM(M265))=0</formula>
    </cfRule>
  </conditionalFormatting>
  <conditionalFormatting sqref="M265">
    <cfRule type="containsBlanks" dxfId="1276" priority="1243">
      <formula>LEN(TRIM(M265))=0</formula>
    </cfRule>
  </conditionalFormatting>
  <conditionalFormatting sqref="M265">
    <cfRule type="containsBlanks" dxfId="1275" priority="1242">
      <formula>LEN(TRIM(M265))=0</formula>
    </cfRule>
  </conditionalFormatting>
  <conditionalFormatting sqref="M265">
    <cfRule type="containsBlanks" dxfId="1274" priority="1241">
      <formula>LEN(TRIM(M265))=0</formula>
    </cfRule>
  </conditionalFormatting>
  <conditionalFormatting sqref="O265">
    <cfRule type="containsBlanks" dxfId="1273" priority="1240">
      <formula>LEN(TRIM(O265))=0</formula>
    </cfRule>
  </conditionalFormatting>
  <conditionalFormatting sqref="O265">
    <cfRule type="containsBlanks" dxfId="1272" priority="1239">
      <formula>LEN(TRIM(O265))=0</formula>
    </cfRule>
  </conditionalFormatting>
  <conditionalFormatting sqref="O265">
    <cfRule type="containsBlanks" dxfId="1271" priority="1238">
      <formula>LEN(TRIM(O265))=0</formula>
    </cfRule>
  </conditionalFormatting>
  <conditionalFormatting sqref="O265">
    <cfRule type="containsBlanks" dxfId="1270" priority="1237">
      <formula>LEN(TRIM(O265))=0</formula>
    </cfRule>
  </conditionalFormatting>
  <conditionalFormatting sqref="O265">
    <cfRule type="containsBlanks" dxfId="1269" priority="1236">
      <formula>LEN(TRIM(O265))=0</formula>
    </cfRule>
  </conditionalFormatting>
  <conditionalFormatting sqref="O265">
    <cfRule type="containsBlanks" dxfId="1268" priority="1235">
      <formula>LEN(TRIM(O265))=0</formula>
    </cfRule>
  </conditionalFormatting>
  <conditionalFormatting sqref="O265">
    <cfRule type="containsBlanks" dxfId="1267" priority="1234">
      <formula>LEN(TRIM(O265))=0</formula>
    </cfRule>
  </conditionalFormatting>
  <conditionalFormatting sqref="O265">
    <cfRule type="containsBlanks" dxfId="1266" priority="1233">
      <formula>LEN(TRIM(O265))=0</formula>
    </cfRule>
  </conditionalFormatting>
  <conditionalFormatting sqref="O265">
    <cfRule type="containsBlanks" dxfId="1265" priority="1232">
      <formula>LEN(TRIM(O265))=0</formula>
    </cfRule>
  </conditionalFormatting>
  <conditionalFormatting sqref="O265">
    <cfRule type="containsBlanks" dxfId="1264" priority="1231">
      <formula>LEN(TRIM(O265))=0</formula>
    </cfRule>
  </conditionalFormatting>
  <conditionalFormatting sqref="O265">
    <cfRule type="containsBlanks" dxfId="1263" priority="1230">
      <formula>LEN(TRIM(O265))=0</formula>
    </cfRule>
  </conditionalFormatting>
  <conditionalFormatting sqref="O265">
    <cfRule type="containsBlanks" dxfId="1262" priority="1229">
      <formula>LEN(TRIM(O265))=0</formula>
    </cfRule>
  </conditionalFormatting>
  <conditionalFormatting sqref="O265">
    <cfRule type="containsBlanks" dxfId="1261" priority="1228">
      <formula>LEN(TRIM(O265))=0</formula>
    </cfRule>
  </conditionalFormatting>
  <conditionalFormatting sqref="O267:O274">
    <cfRule type="containsBlanks" dxfId="1260" priority="1227">
      <formula>LEN(TRIM(O267))=0</formula>
    </cfRule>
  </conditionalFormatting>
  <conditionalFormatting sqref="O267:O274">
    <cfRule type="containsBlanks" dxfId="1259" priority="1226">
      <formula>LEN(TRIM(O267))=0</formula>
    </cfRule>
  </conditionalFormatting>
  <conditionalFormatting sqref="O267:O274">
    <cfRule type="containsBlanks" dxfId="1258" priority="1225">
      <formula>LEN(TRIM(O267))=0</formula>
    </cfRule>
  </conditionalFormatting>
  <conditionalFormatting sqref="O267:O274">
    <cfRule type="containsBlanks" dxfId="1257" priority="1224">
      <formula>LEN(TRIM(O267))=0</formula>
    </cfRule>
  </conditionalFormatting>
  <conditionalFormatting sqref="O267:O274">
    <cfRule type="containsBlanks" dxfId="1256" priority="1223">
      <formula>LEN(TRIM(O267))=0</formula>
    </cfRule>
  </conditionalFormatting>
  <conditionalFormatting sqref="O267:O274">
    <cfRule type="containsBlanks" dxfId="1255" priority="1222">
      <formula>LEN(TRIM(O267))=0</formula>
    </cfRule>
  </conditionalFormatting>
  <conditionalFormatting sqref="O267:O274">
    <cfRule type="containsBlanks" dxfId="1254" priority="1221">
      <formula>LEN(TRIM(O267))=0</formula>
    </cfRule>
  </conditionalFormatting>
  <conditionalFormatting sqref="O267:O274">
    <cfRule type="containsBlanks" dxfId="1253" priority="1220">
      <formula>LEN(TRIM(O267))=0</formula>
    </cfRule>
  </conditionalFormatting>
  <conditionalFormatting sqref="O267:O274">
    <cfRule type="containsBlanks" dxfId="1252" priority="1219">
      <formula>LEN(TRIM(O267))=0</formula>
    </cfRule>
  </conditionalFormatting>
  <conditionalFormatting sqref="O267:O274">
    <cfRule type="containsBlanks" dxfId="1251" priority="1218">
      <formula>LEN(TRIM(O267))=0</formula>
    </cfRule>
  </conditionalFormatting>
  <conditionalFormatting sqref="O267:O274">
    <cfRule type="containsBlanks" dxfId="1250" priority="1217">
      <formula>LEN(TRIM(O267))=0</formula>
    </cfRule>
  </conditionalFormatting>
  <conditionalFormatting sqref="O267:O274">
    <cfRule type="containsBlanks" dxfId="1249" priority="1216">
      <formula>LEN(TRIM(O267))=0</formula>
    </cfRule>
  </conditionalFormatting>
  <conditionalFormatting sqref="O267:O274">
    <cfRule type="containsBlanks" dxfId="1248" priority="1215">
      <formula>LEN(TRIM(O267))=0</formula>
    </cfRule>
  </conditionalFormatting>
  <conditionalFormatting sqref="M267:M274">
    <cfRule type="containsBlanks" dxfId="1247" priority="1214">
      <formula>LEN(TRIM(M267))=0</formula>
    </cfRule>
  </conditionalFormatting>
  <conditionalFormatting sqref="M267:M274">
    <cfRule type="containsBlanks" dxfId="1246" priority="1213">
      <formula>LEN(TRIM(M267))=0</formula>
    </cfRule>
  </conditionalFormatting>
  <conditionalFormatting sqref="M267:M274">
    <cfRule type="containsBlanks" dxfId="1245" priority="1212">
      <formula>LEN(TRIM(M267))=0</formula>
    </cfRule>
  </conditionalFormatting>
  <conditionalFormatting sqref="M267:M274">
    <cfRule type="containsBlanks" dxfId="1244" priority="1211">
      <formula>LEN(TRIM(M267))=0</formula>
    </cfRule>
  </conditionalFormatting>
  <conditionalFormatting sqref="M267:M274">
    <cfRule type="containsBlanks" dxfId="1243" priority="1210">
      <formula>LEN(TRIM(M267))=0</formula>
    </cfRule>
  </conditionalFormatting>
  <conditionalFormatting sqref="M267:M274">
    <cfRule type="containsBlanks" dxfId="1242" priority="1209">
      <formula>LEN(TRIM(M267))=0</formula>
    </cfRule>
  </conditionalFormatting>
  <conditionalFormatting sqref="M267:M274">
    <cfRule type="containsBlanks" dxfId="1241" priority="1208">
      <formula>LEN(TRIM(M267))=0</formula>
    </cfRule>
  </conditionalFormatting>
  <conditionalFormatting sqref="M267:M274">
    <cfRule type="containsBlanks" dxfId="1240" priority="1207">
      <formula>LEN(TRIM(M267))=0</formula>
    </cfRule>
  </conditionalFormatting>
  <conditionalFormatting sqref="M267:M274">
    <cfRule type="containsBlanks" dxfId="1239" priority="1206">
      <formula>LEN(TRIM(M267))=0</formula>
    </cfRule>
  </conditionalFormatting>
  <conditionalFormatting sqref="M267:M274">
    <cfRule type="containsBlanks" dxfId="1238" priority="1205">
      <formula>LEN(TRIM(M267))=0</formula>
    </cfRule>
  </conditionalFormatting>
  <conditionalFormatting sqref="M267:M274">
    <cfRule type="containsBlanks" dxfId="1237" priority="1204">
      <formula>LEN(TRIM(M267))=0</formula>
    </cfRule>
  </conditionalFormatting>
  <conditionalFormatting sqref="M267:M274">
    <cfRule type="containsBlanks" dxfId="1236" priority="1203">
      <formula>LEN(TRIM(M267))=0</formula>
    </cfRule>
  </conditionalFormatting>
  <conditionalFormatting sqref="M267:M274">
    <cfRule type="containsBlanks" dxfId="1235" priority="1202">
      <formula>LEN(TRIM(M267))=0</formula>
    </cfRule>
  </conditionalFormatting>
  <conditionalFormatting sqref="G267:G274">
    <cfRule type="containsBlanks" dxfId="1234" priority="1201">
      <formula>LEN(TRIM(G267))=0</formula>
    </cfRule>
  </conditionalFormatting>
  <conditionalFormatting sqref="G267:G274">
    <cfRule type="containsBlanks" dxfId="1233" priority="1200">
      <formula>LEN(TRIM(G267))=0</formula>
    </cfRule>
  </conditionalFormatting>
  <conditionalFormatting sqref="G267:G274">
    <cfRule type="containsBlanks" dxfId="1232" priority="1199">
      <formula>LEN(TRIM(G267))=0</formula>
    </cfRule>
  </conditionalFormatting>
  <conditionalFormatting sqref="G267:G274">
    <cfRule type="containsBlanks" dxfId="1231" priority="1198">
      <formula>LEN(TRIM(G267))=0</formula>
    </cfRule>
  </conditionalFormatting>
  <conditionalFormatting sqref="G267:G274">
    <cfRule type="containsBlanks" dxfId="1230" priority="1197">
      <formula>LEN(TRIM(G267))=0</formula>
    </cfRule>
  </conditionalFormatting>
  <conditionalFormatting sqref="G267:G274">
    <cfRule type="containsBlanks" dxfId="1229" priority="1196">
      <formula>LEN(TRIM(G267))=0</formula>
    </cfRule>
  </conditionalFormatting>
  <conditionalFormatting sqref="G267:G274">
    <cfRule type="containsBlanks" dxfId="1228" priority="1195">
      <formula>LEN(TRIM(G267))=0</formula>
    </cfRule>
  </conditionalFormatting>
  <conditionalFormatting sqref="G267:G274">
    <cfRule type="containsBlanks" dxfId="1227" priority="1194">
      <formula>LEN(TRIM(G267))=0</formula>
    </cfRule>
  </conditionalFormatting>
  <conditionalFormatting sqref="G267:G274">
    <cfRule type="containsBlanks" dxfId="1226" priority="1193">
      <formula>LEN(TRIM(G267))=0</formula>
    </cfRule>
  </conditionalFormatting>
  <conditionalFormatting sqref="G267:G274">
    <cfRule type="containsBlanks" dxfId="1225" priority="1192">
      <formula>LEN(TRIM(G267))=0</formula>
    </cfRule>
  </conditionalFormatting>
  <conditionalFormatting sqref="G267:G274">
    <cfRule type="containsBlanks" dxfId="1224" priority="1191">
      <formula>LEN(TRIM(G267))=0</formula>
    </cfRule>
  </conditionalFormatting>
  <conditionalFormatting sqref="G267:G274">
    <cfRule type="containsBlanks" dxfId="1223" priority="1190">
      <formula>LEN(TRIM(G267))=0</formula>
    </cfRule>
  </conditionalFormatting>
  <conditionalFormatting sqref="G267:G274">
    <cfRule type="containsBlanks" dxfId="1222" priority="1189">
      <formula>LEN(TRIM(G267))=0</formula>
    </cfRule>
  </conditionalFormatting>
  <conditionalFormatting sqref="E267:E274">
    <cfRule type="containsBlanks" dxfId="1221" priority="1188">
      <formula>LEN(TRIM(E267))=0</formula>
    </cfRule>
  </conditionalFormatting>
  <conditionalFormatting sqref="E267:E274">
    <cfRule type="containsBlanks" dxfId="1220" priority="1187">
      <formula>LEN(TRIM(E267))=0</formula>
    </cfRule>
  </conditionalFormatting>
  <conditionalFormatting sqref="E267:E274">
    <cfRule type="containsBlanks" dxfId="1219" priority="1186">
      <formula>LEN(TRIM(E267))=0</formula>
    </cfRule>
  </conditionalFormatting>
  <conditionalFormatting sqref="E267:E274">
    <cfRule type="containsBlanks" dxfId="1218" priority="1185">
      <formula>LEN(TRIM(E267))=0</formula>
    </cfRule>
  </conditionalFormatting>
  <conditionalFormatting sqref="E267:E274">
    <cfRule type="containsBlanks" dxfId="1217" priority="1184">
      <formula>LEN(TRIM(E267))=0</formula>
    </cfRule>
  </conditionalFormatting>
  <conditionalFormatting sqref="E267:E274">
    <cfRule type="containsBlanks" dxfId="1216" priority="1183">
      <formula>LEN(TRIM(E267))=0</formula>
    </cfRule>
  </conditionalFormatting>
  <conditionalFormatting sqref="E267:E274">
    <cfRule type="containsBlanks" dxfId="1215" priority="1182">
      <formula>LEN(TRIM(E267))=0</formula>
    </cfRule>
  </conditionalFormatting>
  <conditionalFormatting sqref="E267:E274">
    <cfRule type="containsBlanks" dxfId="1214" priority="1181">
      <formula>LEN(TRIM(E267))=0</formula>
    </cfRule>
  </conditionalFormatting>
  <conditionalFormatting sqref="E267:E274">
    <cfRule type="containsBlanks" dxfId="1213" priority="1180">
      <formula>LEN(TRIM(E267))=0</formula>
    </cfRule>
  </conditionalFormatting>
  <conditionalFormatting sqref="E267:E274">
    <cfRule type="containsBlanks" dxfId="1212" priority="1179">
      <formula>LEN(TRIM(E267))=0</formula>
    </cfRule>
  </conditionalFormatting>
  <conditionalFormatting sqref="E267:E274">
    <cfRule type="containsBlanks" dxfId="1211" priority="1178">
      <formula>LEN(TRIM(E267))=0</formula>
    </cfRule>
  </conditionalFormatting>
  <conditionalFormatting sqref="E267:E274">
    <cfRule type="containsBlanks" dxfId="1210" priority="1177">
      <formula>LEN(TRIM(E267))=0</formula>
    </cfRule>
  </conditionalFormatting>
  <conditionalFormatting sqref="E267:E274">
    <cfRule type="containsBlanks" dxfId="1209" priority="1176">
      <formula>LEN(TRIM(E267))=0</formula>
    </cfRule>
  </conditionalFormatting>
  <conditionalFormatting sqref="E276:E284">
    <cfRule type="containsBlanks" dxfId="1208" priority="1175">
      <formula>LEN(TRIM(E276))=0</formula>
    </cfRule>
  </conditionalFormatting>
  <conditionalFormatting sqref="E276:E284">
    <cfRule type="containsBlanks" dxfId="1207" priority="1174">
      <formula>LEN(TRIM(E276))=0</formula>
    </cfRule>
  </conditionalFormatting>
  <conditionalFormatting sqref="E276:E284">
    <cfRule type="containsBlanks" dxfId="1206" priority="1173">
      <formula>LEN(TRIM(E276))=0</formula>
    </cfRule>
  </conditionalFormatting>
  <conditionalFormatting sqref="E276:E284">
    <cfRule type="containsBlanks" dxfId="1205" priority="1172">
      <formula>LEN(TRIM(E276))=0</formula>
    </cfRule>
  </conditionalFormatting>
  <conditionalFormatting sqref="E276:E284">
    <cfRule type="containsBlanks" dxfId="1204" priority="1171">
      <formula>LEN(TRIM(E276))=0</formula>
    </cfRule>
  </conditionalFormatting>
  <conditionalFormatting sqref="E276:E284">
    <cfRule type="containsBlanks" dxfId="1203" priority="1170">
      <formula>LEN(TRIM(E276))=0</formula>
    </cfRule>
  </conditionalFormatting>
  <conditionalFormatting sqref="E276:E284">
    <cfRule type="containsBlanks" dxfId="1202" priority="1169">
      <formula>LEN(TRIM(E276))=0</formula>
    </cfRule>
  </conditionalFormatting>
  <conditionalFormatting sqref="E276:E284">
    <cfRule type="containsBlanks" dxfId="1201" priority="1168">
      <formula>LEN(TRIM(E276))=0</formula>
    </cfRule>
  </conditionalFormatting>
  <conditionalFormatting sqref="E276:E284">
    <cfRule type="containsBlanks" dxfId="1200" priority="1167">
      <formula>LEN(TRIM(E276))=0</formula>
    </cfRule>
  </conditionalFormatting>
  <conditionalFormatting sqref="E276:E284">
    <cfRule type="containsBlanks" dxfId="1199" priority="1166">
      <formula>LEN(TRIM(E276))=0</formula>
    </cfRule>
  </conditionalFormatting>
  <conditionalFormatting sqref="E276:E284">
    <cfRule type="containsBlanks" dxfId="1198" priority="1165">
      <formula>LEN(TRIM(E276))=0</formula>
    </cfRule>
  </conditionalFormatting>
  <conditionalFormatting sqref="E276:E284">
    <cfRule type="containsBlanks" dxfId="1197" priority="1164">
      <formula>LEN(TRIM(E276))=0</formula>
    </cfRule>
  </conditionalFormatting>
  <conditionalFormatting sqref="E276:E284">
    <cfRule type="containsBlanks" dxfId="1196" priority="1163">
      <formula>LEN(TRIM(E276))=0</formula>
    </cfRule>
  </conditionalFormatting>
  <conditionalFormatting sqref="M276:M284">
    <cfRule type="containsBlanks" dxfId="1195" priority="1162">
      <formula>LEN(TRIM(M276))=0</formula>
    </cfRule>
  </conditionalFormatting>
  <conditionalFormatting sqref="M276:M284">
    <cfRule type="containsBlanks" dxfId="1194" priority="1161">
      <formula>LEN(TRIM(M276))=0</formula>
    </cfRule>
  </conditionalFormatting>
  <conditionalFormatting sqref="M276:M284">
    <cfRule type="containsBlanks" dxfId="1193" priority="1160">
      <formula>LEN(TRIM(M276))=0</formula>
    </cfRule>
  </conditionalFormatting>
  <conditionalFormatting sqref="M276:M284">
    <cfRule type="containsBlanks" dxfId="1192" priority="1159">
      <formula>LEN(TRIM(M276))=0</formula>
    </cfRule>
  </conditionalFormatting>
  <conditionalFormatting sqref="M276:M284">
    <cfRule type="containsBlanks" dxfId="1191" priority="1158">
      <formula>LEN(TRIM(M276))=0</formula>
    </cfRule>
  </conditionalFormatting>
  <conditionalFormatting sqref="M276:M284">
    <cfRule type="containsBlanks" dxfId="1190" priority="1157">
      <formula>LEN(TRIM(M276))=0</formula>
    </cfRule>
  </conditionalFormatting>
  <conditionalFormatting sqref="M276:M284">
    <cfRule type="containsBlanks" dxfId="1189" priority="1156">
      <formula>LEN(TRIM(M276))=0</formula>
    </cfRule>
  </conditionalFormatting>
  <conditionalFormatting sqref="M276:M284">
    <cfRule type="containsBlanks" dxfId="1188" priority="1155">
      <formula>LEN(TRIM(M276))=0</formula>
    </cfRule>
  </conditionalFormatting>
  <conditionalFormatting sqref="M276:M284">
    <cfRule type="containsBlanks" dxfId="1187" priority="1154">
      <formula>LEN(TRIM(M276))=0</formula>
    </cfRule>
  </conditionalFormatting>
  <conditionalFormatting sqref="M276:M284">
    <cfRule type="containsBlanks" dxfId="1186" priority="1153">
      <formula>LEN(TRIM(M276))=0</formula>
    </cfRule>
  </conditionalFormatting>
  <conditionalFormatting sqref="M276:M284">
    <cfRule type="containsBlanks" dxfId="1185" priority="1152">
      <formula>LEN(TRIM(M276))=0</formula>
    </cfRule>
  </conditionalFormatting>
  <conditionalFormatting sqref="M276:M284">
    <cfRule type="containsBlanks" dxfId="1184" priority="1151">
      <formula>LEN(TRIM(M276))=0</formula>
    </cfRule>
  </conditionalFormatting>
  <conditionalFormatting sqref="M276:M284">
    <cfRule type="containsBlanks" dxfId="1183" priority="1150">
      <formula>LEN(TRIM(M276))=0</formula>
    </cfRule>
  </conditionalFormatting>
  <conditionalFormatting sqref="O276:O284">
    <cfRule type="containsBlanks" dxfId="1182" priority="1149">
      <formula>LEN(TRIM(O276))=0</formula>
    </cfRule>
  </conditionalFormatting>
  <conditionalFormatting sqref="O276:O284">
    <cfRule type="containsBlanks" dxfId="1181" priority="1148">
      <formula>LEN(TRIM(O276))=0</formula>
    </cfRule>
  </conditionalFormatting>
  <conditionalFormatting sqref="O276:O284">
    <cfRule type="containsBlanks" dxfId="1180" priority="1147">
      <formula>LEN(TRIM(O276))=0</formula>
    </cfRule>
  </conditionalFormatting>
  <conditionalFormatting sqref="O276:O284">
    <cfRule type="containsBlanks" dxfId="1179" priority="1146">
      <formula>LEN(TRIM(O276))=0</formula>
    </cfRule>
  </conditionalFormatting>
  <conditionalFormatting sqref="O276:O284">
    <cfRule type="containsBlanks" dxfId="1178" priority="1145">
      <formula>LEN(TRIM(O276))=0</formula>
    </cfRule>
  </conditionalFormatting>
  <conditionalFormatting sqref="O276:O284">
    <cfRule type="containsBlanks" dxfId="1177" priority="1144">
      <formula>LEN(TRIM(O276))=0</formula>
    </cfRule>
  </conditionalFormatting>
  <conditionalFormatting sqref="O276:O284">
    <cfRule type="containsBlanks" dxfId="1176" priority="1143">
      <formula>LEN(TRIM(O276))=0</formula>
    </cfRule>
  </conditionalFormatting>
  <conditionalFormatting sqref="O276:O284">
    <cfRule type="containsBlanks" dxfId="1175" priority="1142">
      <formula>LEN(TRIM(O276))=0</formula>
    </cfRule>
  </conditionalFormatting>
  <conditionalFormatting sqref="O276:O284">
    <cfRule type="containsBlanks" dxfId="1174" priority="1141">
      <formula>LEN(TRIM(O276))=0</formula>
    </cfRule>
  </conditionalFormatting>
  <conditionalFormatting sqref="O276:O284">
    <cfRule type="containsBlanks" dxfId="1173" priority="1140">
      <formula>LEN(TRIM(O276))=0</formula>
    </cfRule>
  </conditionalFormatting>
  <conditionalFormatting sqref="O276:O284">
    <cfRule type="containsBlanks" dxfId="1172" priority="1139">
      <formula>LEN(TRIM(O276))=0</formula>
    </cfRule>
  </conditionalFormatting>
  <conditionalFormatting sqref="O276:O284">
    <cfRule type="containsBlanks" dxfId="1171" priority="1138">
      <formula>LEN(TRIM(O276))=0</formula>
    </cfRule>
  </conditionalFormatting>
  <conditionalFormatting sqref="O276:O284">
    <cfRule type="containsBlanks" dxfId="1170" priority="1137">
      <formula>LEN(TRIM(O276))=0</formula>
    </cfRule>
  </conditionalFormatting>
  <conditionalFormatting sqref="O286:O289">
    <cfRule type="containsBlanks" dxfId="1169" priority="1136">
      <formula>LEN(TRIM(O286))=0</formula>
    </cfRule>
  </conditionalFormatting>
  <conditionalFormatting sqref="O286:O289">
    <cfRule type="containsBlanks" dxfId="1168" priority="1135">
      <formula>LEN(TRIM(O286))=0</formula>
    </cfRule>
  </conditionalFormatting>
  <conditionalFormatting sqref="O286:O289">
    <cfRule type="containsBlanks" dxfId="1167" priority="1134">
      <formula>LEN(TRIM(O286))=0</formula>
    </cfRule>
  </conditionalFormatting>
  <conditionalFormatting sqref="O286:O289">
    <cfRule type="containsBlanks" dxfId="1166" priority="1133">
      <formula>LEN(TRIM(O286))=0</formula>
    </cfRule>
  </conditionalFormatting>
  <conditionalFormatting sqref="O286:O289">
    <cfRule type="containsBlanks" dxfId="1165" priority="1132">
      <formula>LEN(TRIM(O286))=0</formula>
    </cfRule>
  </conditionalFormatting>
  <conditionalFormatting sqref="O286:O289">
    <cfRule type="containsBlanks" dxfId="1164" priority="1131">
      <formula>LEN(TRIM(O286))=0</formula>
    </cfRule>
  </conditionalFormatting>
  <conditionalFormatting sqref="O286:O289">
    <cfRule type="containsBlanks" dxfId="1163" priority="1130">
      <formula>LEN(TRIM(O286))=0</formula>
    </cfRule>
  </conditionalFormatting>
  <conditionalFormatting sqref="O286:O289">
    <cfRule type="containsBlanks" dxfId="1162" priority="1129">
      <formula>LEN(TRIM(O286))=0</formula>
    </cfRule>
  </conditionalFormatting>
  <conditionalFormatting sqref="O286:O289">
    <cfRule type="containsBlanks" dxfId="1161" priority="1128">
      <formula>LEN(TRIM(O286))=0</formula>
    </cfRule>
  </conditionalFormatting>
  <conditionalFormatting sqref="O286:O289">
    <cfRule type="containsBlanks" dxfId="1160" priority="1127">
      <formula>LEN(TRIM(O286))=0</formula>
    </cfRule>
  </conditionalFormatting>
  <conditionalFormatting sqref="O286:O289">
    <cfRule type="containsBlanks" dxfId="1159" priority="1126">
      <formula>LEN(TRIM(O286))=0</formula>
    </cfRule>
  </conditionalFormatting>
  <conditionalFormatting sqref="O286:O289">
    <cfRule type="containsBlanks" dxfId="1158" priority="1125">
      <formula>LEN(TRIM(O286))=0</formula>
    </cfRule>
  </conditionalFormatting>
  <conditionalFormatting sqref="O286:O289">
    <cfRule type="containsBlanks" dxfId="1157" priority="1124">
      <formula>LEN(TRIM(O286))=0</formula>
    </cfRule>
  </conditionalFormatting>
  <conditionalFormatting sqref="M286:M289">
    <cfRule type="containsBlanks" dxfId="1156" priority="1123">
      <formula>LEN(TRIM(M286))=0</formula>
    </cfRule>
  </conditionalFormatting>
  <conditionalFormatting sqref="M286:M289">
    <cfRule type="containsBlanks" dxfId="1155" priority="1122">
      <formula>LEN(TRIM(M286))=0</formula>
    </cfRule>
  </conditionalFormatting>
  <conditionalFormatting sqref="M286:M289">
    <cfRule type="containsBlanks" dxfId="1154" priority="1121">
      <formula>LEN(TRIM(M286))=0</formula>
    </cfRule>
  </conditionalFormatting>
  <conditionalFormatting sqref="M286:M289">
    <cfRule type="containsBlanks" dxfId="1153" priority="1120">
      <formula>LEN(TRIM(M286))=0</formula>
    </cfRule>
  </conditionalFormatting>
  <conditionalFormatting sqref="M286:M289">
    <cfRule type="containsBlanks" dxfId="1152" priority="1119">
      <formula>LEN(TRIM(M286))=0</formula>
    </cfRule>
  </conditionalFormatting>
  <conditionalFormatting sqref="M286:M289">
    <cfRule type="containsBlanks" dxfId="1151" priority="1118">
      <formula>LEN(TRIM(M286))=0</formula>
    </cfRule>
  </conditionalFormatting>
  <conditionalFormatting sqref="M286:M289">
    <cfRule type="containsBlanks" dxfId="1150" priority="1117">
      <formula>LEN(TRIM(M286))=0</formula>
    </cfRule>
  </conditionalFormatting>
  <conditionalFormatting sqref="M286:M289">
    <cfRule type="containsBlanks" dxfId="1149" priority="1116">
      <formula>LEN(TRIM(M286))=0</formula>
    </cfRule>
  </conditionalFormatting>
  <conditionalFormatting sqref="M286:M289">
    <cfRule type="containsBlanks" dxfId="1148" priority="1115">
      <formula>LEN(TRIM(M286))=0</formula>
    </cfRule>
  </conditionalFormatting>
  <conditionalFormatting sqref="M286:M289">
    <cfRule type="containsBlanks" dxfId="1147" priority="1114">
      <formula>LEN(TRIM(M286))=0</formula>
    </cfRule>
  </conditionalFormatting>
  <conditionalFormatting sqref="M286:M289">
    <cfRule type="containsBlanks" dxfId="1146" priority="1113">
      <formula>LEN(TRIM(M286))=0</formula>
    </cfRule>
  </conditionalFormatting>
  <conditionalFormatting sqref="M286:M289">
    <cfRule type="containsBlanks" dxfId="1145" priority="1112">
      <formula>LEN(TRIM(M286))=0</formula>
    </cfRule>
  </conditionalFormatting>
  <conditionalFormatting sqref="M286:M289">
    <cfRule type="containsBlanks" dxfId="1144" priority="1111">
      <formula>LEN(TRIM(M286))=0</formula>
    </cfRule>
  </conditionalFormatting>
  <conditionalFormatting sqref="G286:G289">
    <cfRule type="containsBlanks" dxfId="1143" priority="1110">
      <formula>LEN(TRIM(G286))=0</formula>
    </cfRule>
  </conditionalFormatting>
  <conditionalFormatting sqref="G286:G289">
    <cfRule type="containsBlanks" dxfId="1142" priority="1109">
      <formula>LEN(TRIM(G286))=0</formula>
    </cfRule>
  </conditionalFormatting>
  <conditionalFormatting sqref="G286:G289">
    <cfRule type="containsBlanks" dxfId="1141" priority="1108">
      <formula>LEN(TRIM(G286))=0</formula>
    </cfRule>
  </conditionalFormatting>
  <conditionalFormatting sqref="G286:G289">
    <cfRule type="containsBlanks" dxfId="1140" priority="1107">
      <formula>LEN(TRIM(G286))=0</formula>
    </cfRule>
  </conditionalFormatting>
  <conditionalFormatting sqref="G286:G289">
    <cfRule type="containsBlanks" dxfId="1139" priority="1106">
      <formula>LEN(TRIM(G286))=0</formula>
    </cfRule>
  </conditionalFormatting>
  <conditionalFormatting sqref="G286:G289">
    <cfRule type="containsBlanks" dxfId="1138" priority="1105">
      <formula>LEN(TRIM(G286))=0</formula>
    </cfRule>
  </conditionalFormatting>
  <conditionalFormatting sqref="G286:G289">
    <cfRule type="containsBlanks" dxfId="1137" priority="1104">
      <formula>LEN(TRIM(G286))=0</formula>
    </cfRule>
  </conditionalFormatting>
  <conditionalFormatting sqref="G286:G289">
    <cfRule type="containsBlanks" dxfId="1136" priority="1103">
      <formula>LEN(TRIM(G286))=0</formula>
    </cfRule>
  </conditionalFormatting>
  <conditionalFormatting sqref="G286:G289">
    <cfRule type="containsBlanks" dxfId="1135" priority="1102">
      <formula>LEN(TRIM(G286))=0</formula>
    </cfRule>
  </conditionalFormatting>
  <conditionalFormatting sqref="G286:G289">
    <cfRule type="containsBlanks" dxfId="1134" priority="1101">
      <formula>LEN(TRIM(G286))=0</formula>
    </cfRule>
  </conditionalFormatting>
  <conditionalFormatting sqref="G286:G289">
    <cfRule type="containsBlanks" dxfId="1133" priority="1100">
      <formula>LEN(TRIM(G286))=0</formula>
    </cfRule>
  </conditionalFormatting>
  <conditionalFormatting sqref="G286:G289">
    <cfRule type="containsBlanks" dxfId="1132" priority="1099">
      <formula>LEN(TRIM(G286))=0</formula>
    </cfRule>
  </conditionalFormatting>
  <conditionalFormatting sqref="G286:G289">
    <cfRule type="containsBlanks" dxfId="1131" priority="1098">
      <formula>LEN(TRIM(G286))=0</formula>
    </cfRule>
  </conditionalFormatting>
  <conditionalFormatting sqref="E286:E289">
    <cfRule type="containsBlanks" dxfId="1130" priority="1097">
      <formula>LEN(TRIM(E286))=0</formula>
    </cfRule>
  </conditionalFormatting>
  <conditionalFormatting sqref="E286:E289">
    <cfRule type="containsBlanks" dxfId="1129" priority="1096">
      <formula>LEN(TRIM(E286))=0</formula>
    </cfRule>
  </conditionalFormatting>
  <conditionalFormatting sqref="E286:E289">
    <cfRule type="containsBlanks" dxfId="1128" priority="1095">
      <formula>LEN(TRIM(E286))=0</formula>
    </cfRule>
  </conditionalFormatting>
  <conditionalFormatting sqref="E286:E289">
    <cfRule type="containsBlanks" dxfId="1127" priority="1094">
      <formula>LEN(TRIM(E286))=0</formula>
    </cfRule>
  </conditionalFormatting>
  <conditionalFormatting sqref="E286:E289">
    <cfRule type="containsBlanks" dxfId="1126" priority="1093">
      <formula>LEN(TRIM(E286))=0</formula>
    </cfRule>
  </conditionalFormatting>
  <conditionalFormatting sqref="E286:E289">
    <cfRule type="containsBlanks" dxfId="1125" priority="1092">
      <formula>LEN(TRIM(E286))=0</formula>
    </cfRule>
  </conditionalFormatting>
  <conditionalFormatting sqref="E286:E289">
    <cfRule type="containsBlanks" dxfId="1124" priority="1091">
      <formula>LEN(TRIM(E286))=0</formula>
    </cfRule>
  </conditionalFormatting>
  <conditionalFormatting sqref="E286:E289">
    <cfRule type="containsBlanks" dxfId="1123" priority="1090">
      <formula>LEN(TRIM(E286))=0</formula>
    </cfRule>
  </conditionalFormatting>
  <conditionalFormatting sqref="E286:E289">
    <cfRule type="containsBlanks" dxfId="1122" priority="1089">
      <formula>LEN(TRIM(E286))=0</formula>
    </cfRule>
  </conditionalFormatting>
  <conditionalFormatting sqref="E286:E289">
    <cfRule type="containsBlanks" dxfId="1121" priority="1088">
      <formula>LEN(TRIM(E286))=0</formula>
    </cfRule>
  </conditionalFormatting>
  <conditionalFormatting sqref="E286:E289">
    <cfRule type="containsBlanks" dxfId="1120" priority="1087">
      <formula>LEN(TRIM(E286))=0</formula>
    </cfRule>
  </conditionalFormatting>
  <conditionalFormatting sqref="E286:E289">
    <cfRule type="containsBlanks" dxfId="1119" priority="1086">
      <formula>LEN(TRIM(E286))=0</formula>
    </cfRule>
  </conditionalFormatting>
  <conditionalFormatting sqref="E286:E289">
    <cfRule type="containsBlanks" dxfId="1118" priority="1085">
      <formula>LEN(TRIM(E286))=0</formula>
    </cfRule>
  </conditionalFormatting>
  <conditionalFormatting sqref="E291:E299">
    <cfRule type="containsBlanks" dxfId="1117" priority="1084">
      <formula>LEN(TRIM(E291))=0</formula>
    </cfRule>
  </conditionalFormatting>
  <conditionalFormatting sqref="E291:E299">
    <cfRule type="containsBlanks" dxfId="1116" priority="1083">
      <formula>LEN(TRIM(E291))=0</formula>
    </cfRule>
  </conditionalFormatting>
  <conditionalFormatting sqref="E291:E299">
    <cfRule type="containsBlanks" dxfId="1115" priority="1082">
      <formula>LEN(TRIM(E291))=0</formula>
    </cfRule>
  </conditionalFormatting>
  <conditionalFormatting sqref="E291:E299">
    <cfRule type="containsBlanks" dxfId="1114" priority="1081">
      <formula>LEN(TRIM(E291))=0</formula>
    </cfRule>
  </conditionalFormatting>
  <conditionalFormatting sqref="E291:E299">
    <cfRule type="containsBlanks" dxfId="1113" priority="1080">
      <formula>LEN(TRIM(E291))=0</formula>
    </cfRule>
  </conditionalFormatting>
  <conditionalFormatting sqref="E291:E299">
    <cfRule type="containsBlanks" dxfId="1112" priority="1079">
      <formula>LEN(TRIM(E291))=0</formula>
    </cfRule>
  </conditionalFormatting>
  <conditionalFormatting sqref="E291:E299">
    <cfRule type="containsBlanks" dxfId="1111" priority="1078">
      <formula>LEN(TRIM(E291))=0</formula>
    </cfRule>
  </conditionalFormatting>
  <conditionalFormatting sqref="E291:E299">
    <cfRule type="containsBlanks" dxfId="1110" priority="1077">
      <formula>LEN(TRIM(E291))=0</formula>
    </cfRule>
  </conditionalFormatting>
  <conditionalFormatting sqref="E291:E299">
    <cfRule type="containsBlanks" dxfId="1109" priority="1076">
      <formula>LEN(TRIM(E291))=0</formula>
    </cfRule>
  </conditionalFormatting>
  <conditionalFormatting sqref="E291:E299">
    <cfRule type="containsBlanks" dxfId="1108" priority="1075">
      <formula>LEN(TRIM(E291))=0</formula>
    </cfRule>
  </conditionalFormatting>
  <conditionalFormatting sqref="E291:E299">
    <cfRule type="containsBlanks" dxfId="1107" priority="1074">
      <formula>LEN(TRIM(E291))=0</formula>
    </cfRule>
  </conditionalFormatting>
  <conditionalFormatting sqref="E291:E299">
    <cfRule type="containsBlanks" dxfId="1106" priority="1073">
      <formula>LEN(TRIM(E291))=0</formula>
    </cfRule>
  </conditionalFormatting>
  <conditionalFormatting sqref="E291:E299">
    <cfRule type="containsBlanks" dxfId="1105" priority="1072">
      <formula>LEN(TRIM(E291))=0</formula>
    </cfRule>
  </conditionalFormatting>
  <conditionalFormatting sqref="G291:G299">
    <cfRule type="containsBlanks" dxfId="1104" priority="1071">
      <formula>LEN(TRIM(G291))=0</formula>
    </cfRule>
  </conditionalFormatting>
  <conditionalFormatting sqref="G291:G299">
    <cfRule type="containsBlanks" dxfId="1103" priority="1070">
      <formula>LEN(TRIM(G291))=0</formula>
    </cfRule>
  </conditionalFormatting>
  <conditionalFormatting sqref="G291:G299">
    <cfRule type="containsBlanks" dxfId="1102" priority="1069">
      <formula>LEN(TRIM(G291))=0</formula>
    </cfRule>
  </conditionalFormatting>
  <conditionalFormatting sqref="G291:G299">
    <cfRule type="containsBlanks" dxfId="1101" priority="1068">
      <formula>LEN(TRIM(G291))=0</formula>
    </cfRule>
  </conditionalFormatting>
  <conditionalFormatting sqref="G291:G299">
    <cfRule type="containsBlanks" dxfId="1100" priority="1067">
      <formula>LEN(TRIM(G291))=0</formula>
    </cfRule>
  </conditionalFormatting>
  <conditionalFormatting sqref="G291:G299">
    <cfRule type="containsBlanks" dxfId="1099" priority="1066">
      <formula>LEN(TRIM(G291))=0</formula>
    </cfRule>
  </conditionalFormatting>
  <conditionalFormatting sqref="G291:G299">
    <cfRule type="containsBlanks" dxfId="1098" priority="1065">
      <formula>LEN(TRIM(G291))=0</formula>
    </cfRule>
  </conditionalFormatting>
  <conditionalFormatting sqref="G291:G299">
    <cfRule type="containsBlanks" dxfId="1097" priority="1064">
      <formula>LEN(TRIM(G291))=0</formula>
    </cfRule>
  </conditionalFormatting>
  <conditionalFormatting sqref="G291:G299">
    <cfRule type="containsBlanks" dxfId="1096" priority="1063">
      <formula>LEN(TRIM(G291))=0</formula>
    </cfRule>
  </conditionalFormatting>
  <conditionalFormatting sqref="G291:G299">
    <cfRule type="containsBlanks" dxfId="1095" priority="1062">
      <formula>LEN(TRIM(G291))=0</formula>
    </cfRule>
  </conditionalFormatting>
  <conditionalFormatting sqref="G291:G299">
    <cfRule type="containsBlanks" dxfId="1094" priority="1061">
      <formula>LEN(TRIM(G291))=0</formula>
    </cfRule>
  </conditionalFormatting>
  <conditionalFormatting sqref="G291:G299">
    <cfRule type="containsBlanks" dxfId="1093" priority="1060">
      <formula>LEN(TRIM(G291))=0</formula>
    </cfRule>
  </conditionalFormatting>
  <conditionalFormatting sqref="G291:G299">
    <cfRule type="containsBlanks" dxfId="1092" priority="1059">
      <formula>LEN(TRIM(G291))=0</formula>
    </cfRule>
  </conditionalFormatting>
  <conditionalFormatting sqref="M291:M299">
    <cfRule type="containsBlanks" dxfId="1091" priority="1058">
      <formula>LEN(TRIM(M291))=0</formula>
    </cfRule>
  </conditionalFormatting>
  <conditionalFormatting sqref="M291:M299">
    <cfRule type="containsBlanks" dxfId="1090" priority="1057">
      <formula>LEN(TRIM(M291))=0</formula>
    </cfRule>
  </conditionalFormatting>
  <conditionalFormatting sqref="M291:M299">
    <cfRule type="containsBlanks" dxfId="1089" priority="1056">
      <formula>LEN(TRIM(M291))=0</formula>
    </cfRule>
  </conditionalFormatting>
  <conditionalFormatting sqref="M291:M299">
    <cfRule type="containsBlanks" dxfId="1088" priority="1055">
      <formula>LEN(TRIM(M291))=0</formula>
    </cfRule>
  </conditionalFormatting>
  <conditionalFormatting sqref="M291:M299">
    <cfRule type="containsBlanks" dxfId="1087" priority="1054">
      <formula>LEN(TRIM(M291))=0</formula>
    </cfRule>
  </conditionalFormatting>
  <conditionalFormatting sqref="M291:M299">
    <cfRule type="containsBlanks" dxfId="1086" priority="1053">
      <formula>LEN(TRIM(M291))=0</formula>
    </cfRule>
  </conditionalFormatting>
  <conditionalFormatting sqref="M291:M299">
    <cfRule type="containsBlanks" dxfId="1085" priority="1052">
      <formula>LEN(TRIM(M291))=0</formula>
    </cfRule>
  </conditionalFormatting>
  <conditionalFormatting sqref="M291:M299">
    <cfRule type="containsBlanks" dxfId="1084" priority="1051">
      <formula>LEN(TRIM(M291))=0</formula>
    </cfRule>
  </conditionalFormatting>
  <conditionalFormatting sqref="M291:M299">
    <cfRule type="containsBlanks" dxfId="1083" priority="1050">
      <formula>LEN(TRIM(M291))=0</formula>
    </cfRule>
  </conditionalFormatting>
  <conditionalFormatting sqref="M291:M299">
    <cfRule type="containsBlanks" dxfId="1082" priority="1049">
      <formula>LEN(TRIM(M291))=0</formula>
    </cfRule>
  </conditionalFormatting>
  <conditionalFormatting sqref="M291:M299">
    <cfRule type="containsBlanks" dxfId="1081" priority="1048">
      <formula>LEN(TRIM(M291))=0</formula>
    </cfRule>
  </conditionalFormatting>
  <conditionalFormatting sqref="M291:M299">
    <cfRule type="containsBlanks" dxfId="1080" priority="1047">
      <formula>LEN(TRIM(M291))=0</formula>
    </cfRule>
  </conditionalFormatting>
  <conditionalFormatting sqref="M291:M299">
    <cfRule type="containsBlanks" dxfId="1079" priority="1046">
      <formula>LEN(TRIM(M291))=0</formula>
    </cfRule>
  </conditionalFormatting>
  <conditionalFormatting sqref="O291:O299">
    <cfRule type="containsBlanks" dxfId="1078" priority="1045">
      <formula>LEN(TRIM(O291))=0</formula>
    </cfRule>
  </conditionalFormatting>
  <conditionalFormatting sqref="O291:O299">
    <cfRule type="containsBlanks" dxfId="1077" priority="1044">
      <formula>LEN(TRIM(O291))=0</formula>
    </cfRule>
  </conditionalFormatting>
  <conditionalFormatting sqref="O291:O299">
    <cfRule type="containsBlanks" dxfId="1076" priority="1043">
      <formula>LEN(TRIM(O291))=0</formula>
    </cfRule>
  </conditionalFormatting>
  <conditionalFormatting sqref="O291:O299">
    <cfRule type="containsBlanks" dxfId="1075" priority="1042">
      <formula>LEN(TRIM(O291))=0</formula>
    </cfRule>
  </conditionalFormatting>
  <conditionalFormatting sqref="O291:O299">
    <cfRule type="containsBlanks" dxfId="1074" priority="1041">
      <formula>LEN(TRIM(O291))=0</formula>
    </cfRule>
  </conditionalFormatting>
  <conditionalFormatting sqref="O291:O299">
    <cfRule type="containsBlanks" dxfId="1073" priority="1040">
      <formula>LEN(TRIM(O291))=0</formula>
    </cfRule>
  </conditionalFormatting>
  <conditionalFormatting sqref="O291:O299">
    <cfRule type="containsBlanks" dxfId="1072" priority="1039">
      <formula>LEN(TRIM(O291))=0</formula>
    </cfRule>
  </conditionalFormatting>
  <conditionalFormatting sqref="O291:O299">
    <cfRule type="containsBlanks" dxfId="1071" priority="1038">
      <formula>LEN(TRIM(O291))=0</formula>
    </cfRule>
  </conditionalFormatting>
  <conditionalFormatting sqref="O291:O299">
    <cfRule type="containsBlanks" dxfId="1070" priority="1037">
      <formula>LEN(TRIM(O291))=0</formula>
    </cfRule>
  </conditionalFormatting>
  <conditionalFormatting sqref="O291:O299">
    <cfRule type="containsBlanks" dxfId="1069" priority="1036">
      <formula>LEN(TRIM(O291))=0</formula>
    </cfRule>
  </conditionalFormatting>
  <conditionalFormatting sqref="O291:O299">
    <cfRule type="containsBlanks" dxfId="1068" priority="1035">
      <formula>LEN(TRIM(O291))=0</formula>
    </cfRule>
  </conditionalFormatting>
  <conditionalFormatting sqref="O291:O299">
    <cfRule type="containsBlanks" dxfId="1067" priority="1034">
      <formula>LEN(TRIM(O291))=0</formula>
    </cfRule>
  </conditionalFormatting>
  <conditionalFormatting sqref="O291:O299">
    <cfRule type="containsBlanks" dxfId="1066" priority="1033">
      <formula>LEN(TRIM(O291))=0</formula>
    </cfRule>
  </conditionalFormatting>
  <conditionalFormatting sqref="O302:O309">
    <cfRule type="containsBlanks" dxfId="1065" priority="1032">
      <formula>LEN(TRIM(O302))=0</formula>
    </cfRule>
  </conditionalFormatting>
  <conditionalFormatting sqref="O302:O309">
    <cfRule type="containsBlanks" dxfId="1064" priority="1031">
      <formula>LEN(TRIM(O302))=0</formula>
    </cfRule>
  </conditionalFormatting>
  <conditionalFormatting sqref="O302:O309">
    <cfRule type="containsBlanks" dxfId="1063" priority="1030">
      <formula>LEN(TRIM(O302))=0</formula>
    </cfRule>
  </conditionalFormatting>
  <conditionalFormatting sqref="O302:O309">
    <cfRule type="containsBlanks" dxfId="1062" priority="1029">
      <formula>LEN(TRIM(O302))=0</formula>
    </cfRule>
  </conditionalFormatting>
  <conditionalFormatting sqref="O302:O309">
    <cfRule type="containsBlanks" dxfId="1061" priority="1028">
      <formula>LEN(TRIM(O302))=0</formula>
    </cfRule>
  </conditionalFormatting>
  <conditionalFormatting sqref="O302:O309">
    <cfRule type="containsBlanks" dxfId="1060" priority="1027">
      <formula>LEN(TRIM(O302))=0</formula>
    </cfRule>
  </conditionalFormatting>
  <conditionalFormatting sqref="O302:O309">
    <cfRule type="containsBlanks" dxfId="1059" priority="1026">
      <formula>LEN(TRIM(O302))=0</formula>
    </cfRule>
  </conditionalFormatting>
  <conditionalFormatting sqref="O302:O309">
    <cfRule type="containsBlanks" dxfId="1058" priority="1025">
      <formula>LEN(TRIM(O302))=0</formula>
    </cfRule>
  </conditionalFormatting>
  <conditionalFormatting sqref="O302:O309">
    <cfRule type="containsBlanks" dxfId="1057" priority="1024">
      <formula>LEN(TRIM(O302))=0</formula>
    </cfRule>
  </conditionalFormatting>
  <conditionalFormatting sqref="O302:O309">
    <cfRule type="containsBlanks" dxfId="1056" priority="1023">
      <formula>LEN(TRIM(O302))=0</formula>
    </cfRule>
  </conditionalFormatting>
  <conditionalFormatting sqref="O302:O309">
    <cfRule type="containsBlanks" dxfId="1055" priority="1022">
      <formula>LEN(TRIM(O302))=0</formula>
    </cfRule>
  </conditionalFormatting>
  <conditionalFormatting sqref="O302:O309">
    <cfRule type="containsBlanks" dxfId="1054" priority="1021">
      <formula>LEN(TRIM(O302))=0</formula>
    </cfRule>
  </conditionalFormatting>
  <conditionalFormatting sqref="O302:O309">
    <cfRule type="containsBlanks" dxfId="1053" priority="1020">
      <formula>LEN(TRIM(O302))=0</formula>
    </cfRule>
  </conditionalFormatting>
  <conditionalFormatting sqref="O302:O309">
    <cfRule type="containsBlanks" dxfId="1052" priority="1019">
      <formula>LEN(TRIM(O302))=0</formula>
    </cfRule>
  </conditionalFormatting>
  <conditionalFormatting sqref="M302:M309">
    <cfRule type="containsBlanks" dxfId="1051" priority="1018">
      <formula>LEN(TRIM(M302))=0</formula>
    </cfRule>
  </conditionalFormatting>
  <conditionalFormatting sqref="M302:M309">
    <cfRule type="containsBlanks" dxfId="1050" priority="1017">
      <formula>LEN(TRIM(M302))=0</formula>
    </cfRule>
  </conditionalFormatting>
  <conditionalFormatting sqref="M302:M309">
    <cfRule type="containsBlanks" dxfId="1049" priority="1016">
      <formula>LEN(TRIM(M302))=0</formula>
    </cfRule>
  </conditionalFormatting>
  <conditionalFormatting sqref="M302:M309">
    <cfRule type="containsBlanks" dxfId="1048" priority="1015">
      <formula>LEN(TRIM(M302))=0</formula>
    </cfRule>
  </conditionalFormatting>
  <conditionalFormatting sqref="M302:M309">
    <cfRule type="containsBlanks" dxfId="1047" priority="1014">
      <formula>LEN(TRIM(M302))=0</formula>
    </cfRule>
  </conditionalFormatting>
  <conditionalFormatting sqref="M302:M309">
    <cfRule type="containsBlanks" dxfId="1046" priority="1013">
      <formula>LEN(TRIM(M302))=0</formula>
    </cfRule>
  </conditionalFormatting>
  <conditionalFormatting sqref="M302:M309">
    <cfRule type="containsBlanks" dxfId="1045" priority="1012">
      <formula>LEN(TRIM(M302))=0</formula>
    </cfRule>
  </conditionalFormatting>
  <conditionalFormatting sqref="M302:M309">
    <cfRule type="containsBlanks" dxfId="1044" priority="1011">
      <formula>LEN(TRIM(M302))=0</formula>
    </cfRule>
  </conditionalFormatting>
  <conditionalFormatting sqref="M302:M309">
    <cfRule type="containsBlanks" dxfId="1043" priority="1010">
      <formula>LEN(TRIM(M302))=0</formula>
    </cfRule>
  </conditionalFormatting>
  <conditionalFormatting sqref="M302:M309">
    <cfRule type="containsBlanks" dxfId="1042" priority="1009">
      <formula>LEN(TRIM(M302))=0</formula>
    </cfRule>
  </conditionalFormatting>
  <conditionalFormatting sqref="M302:M309">
    <cfRule type="containsBlanks" dxfId="1041" priority="1008">
      <formula>LEN(TRIM(M302))=0</formula>
    </cfRule>
  </conditionalFormatting>
  <conditionalFormatting sqref="M302:M309">
    <cfRule type="containsBlanks" dxfId="1040" priority="1007">
      <formula>LEN(TRIM(M302))=0</formula>
    </cfRule>
  </conditionalFormatting>
  <conditionalFormatting sqref="M302:M309">
    <cfRule type="containsBlanks" dxfId="1039" priority="1006">
      <formula>LEN(TRIM(M302))=0</formula>
    </cfRule>
  </conditionalFormatting>
  <conditionalFormatting sqref="M302:M309">
    <cfRule type="containsBlanks" dxfId="1038" priority="1005">
      <formula>LEN(TRIM(M302))=0</formula>
    </cfRule>
  </conditionalFormatting>
  <conditionalFormatting sqref="M302:M309">
    <cfRule type="containsBlanks" dxfId="1037" priority="1004">
      <formula>LEN(TRIM(M302))=0</formula>
    </cfRule>
  </conditionalFormatting>
  <conditionalFormatting sqref="K302:K309">
    <cfRule type="containsBlanks" dxfId="1036" priority="1003">
      <formula>LEN(TRIM(K302))=0</formula>
    </cfRule>
  </conditionalFormatting>
  <conditionalFormatting sqref="K302:K309">
    <cfRule type="containsBlanks" dxfId="1035" priority="1002">
      <formula>LEN(TRIM(K302))=0</formula>
    </cfRule>
  </conditionalFormatting>
  <conditionalFormatting sqref="K302:K309">
    <cfRule type="containsBlanks" dxfId="1034" priority="1001">
      <formula>LEN(TRIM(K302))=0</formula>
    </cfRule>
  </conditionalFormatting>
  <conditionalFormatting sqref="K302:K309">
    <cfRule type="containsBlanks" dxfId="1033" priority="1000">
      <formula>LEN(TRIM(K302))=0</formula>
    </cfRule>
  </conditionalFormatting>
  <conditionalFormatting sqref="K302:K309">
    <cfRule type="containsBlanks" dxfId="1032" priority="999">
      <formula>LEN(TRIM(K302))=0</formula>
    </cfRule>
  </conditionalFormatting>
  <conditionalFormatting sqref="K302:K309">
    <cfRule type="containsBlanks" dxfId="1031" priority="998">
      <formula>LEN(TRIM(K302))=0</formula>
    </cfRule>
  </conditionalFormatting>
  <conditionalFormatting sqref="K302:K309">
    <cfRule type="containsBlanks" dxfId="1030" priority="997">
      <formula>LEN(TRIM(K302))=0</formula>
    </cfRule>
  </conditionalFormatting>
  <conditionalFormatting sqref="K302:K309">
    <cfRule type="containsBlanks" dxfId="1029" priority="996">
      <formula>LEN(TRIM(K302))=0</formula>
    </cfRule>
  </conditionalFormatting>
  <conditionalFormatting sqref="K302:K309">
    <cfRule type="containsBlanks" dxfId="1028" priority="995">
      <formula>LEN(TRIM(K302))=0</formula>
    </cfRule>
  </conditionalFormatting>
  <conditionalFormatting sqref="K302:K309">
    <cfRule type="containsBlanks" dxfId="1027" priority="994">
      <formula>LEN(TRIM(K302))=0</formula>
    </cfRule>
  </conditionalFormatting>
  <conditionalFormatting sqref="K302:K309">
    <cfRule type="containsBlanks" dxfId="1026" priority="993">
      <formula>LEN(TRIM(K302))=0</formula>
    </cfRule>
  </conditionalFormatting>
  <conditionalFormatting sqref="K302:K309">
    <cfRule type="containsBlanks" dxfId="1025" priority="992">
      <formula>LEN(TRIM(K302))=0</formula>
    </cfRule>
  </conditionalFormatting>
  <conditionalFormatting sqref="K302:K309">
    <cfRule type="containsBlanks" dxfId="1024" priority="991">
      <formula>LEN(TRIM(K302))=0</formula>
    </cfRule>
  </conditionalFormatting>
  <conditionalFormatting sqref="K302:K309">
    <cfRule type="containsBlanks" dxfId="1023" priority="990">
      <formula>LEN(TRIM(K302))=0</formula>
    </cfRule>
  </conditionalFormatting>
  <conditionalFormatting sqref="K302:K309">
    <cfRule type="containsBlanks" dxfId="1022" priority="989">
      <formula>LEN(TRIM(K302))=0</formula>
    </cfRule>
  </conditionalFormatting>
  <conditionalFormatting sqref="I302:I309">
    <cfRule type="containsBlanks" dxfId="1021" priority="988">
      <formula>LEN(TRIM(I302))=0</formula>
    </cfRule>
  </conditionalFormatting>
  <conditionalFormatting sqref="I302:I309">
    <cfRule type="containsBlanks" dxfId="1020" priority="987">
      <formula>LEN(TRIM(I302))=0</formula>
    </cfRule>
  </conditionalFormatting>
  <conditionalFormatting sqref="I302:I309">
    <cfRule type="containsBlanks" dxfId="1019" priority="986">
      <formula>LEN(TRIM(I302))=0</formula>
    </cfRule>
  </conditionalFormatting>
  <conditionalFormatting sqref="I302:I309">
    <cfRule type="containsBlanks" dxfId="1018" priority="985">
      <formula>LEN(TRIM(I302))=0</formula>
    </cfRule>
  </conditionalFormatting>
  <conditionalFormatting sqref="I302:I309">
    <cfRule type="containsBlanks" dxfId="1017" priority="984">
      <formula>LEN(TRIM(I302))=0</formula>
    </cfRule>
  </conditionalFormatting>
  <conditionalFormatting sqref="I302:I309">
    <cfRule type="containsBlanks" dxfId="1016" priority="983">
      <formula>LEN(TRIM(I302))=0</formula>
    </cfRule>
  </conditionalFormatting>
  <conditionalFormatting sqref="I302:I309">
    <cfRule type="containsBlanks" dxfId="1015" priority="982">
      <formula>LEN(TRIM(I302))=0</formula>
    </cfRule>
  </conditionalFormatting>
  <conditionalFormatting sqref="I302:I309">
    <cfRule type="containsBlanks" dxfId="1014" priority="981">
      <formula>LEN(TRIM(I302))=0</formula>
    </cfRule>
  </conditionalFormatting>
  <conditionalFormatting sqref="I302:I309">
    <cfRule type="containsBlanks" dxfId="1013" priority="980">
      <formula>LEN(TRIM(I302))=0</formula>
    </cfRule>
  </conditionalFormatting>
  <conditionalFormatting sqref="I302:I309">
    <cfRule type="containsBlanks" dxfId="1012" priority="979">
      <formula>LEN(TRIM(I302))=0</formula>
    </cfRule>
  </conditionalFormatting>
  <conditionalFormatting sqref="I302:I309">
    <cfRule type="containsBlanks" dxfId="1011" priority="978">
      <formula>LEN(TRIM(I302))=0</formula>
    </cfRule>
  </conditionalFormatting>
  <conditionalFormatting sqref="I302:I309">
    <cfRule type="containsBlanks" dxfId="1010" priority="977">
      <formula>LEN(TRIM(I302))=0</formula>
    </cfRule>
  </conditionalFormatting>
  <conditionalFormatting sqref="I302:I309">
    <cfRule type="containsBlanks" dxfId="1009" priority="976">
      <formula>LEN(TRIM(I302))=0</formula>
    </cfRule>
  </conditionalFormatting>
  <conditionalFormatting sqref="I302:I309">
    <cfRule type="containsBlanks" dxfId="1008" priority="975">
      <formula>LEN(TRIM(I302))=0</formula>
    </cfRule>
  </conditionalFormatting>
  <conditionalFormatting sqref="I302:I309">
    <cfRule type="containsBlanks" dxfId="1007" priority="974">
      <formula>LEN(TRIM(I302))=0</formula>
    </cfRule>
  </conditionalFormatting>
  <conditionalFormatting sqref="G302:G309">
    <cfRule type="containsBlanks" dxfId="1006" priority="973">
      <formula>LEN(TRIM(G302))=0</formula>
    </cfRule>
  </conditionalFormatting>
  <conditionalFormatting sqref="G302:G309">
    <cfRule type="containsBlanks" dxfId="1005" priority="972">
      <formula>LEN(TRIM(G302))=0</formula>
    </cfRule>
  </conditionalFormatting>
  <conditionalFormatting sqref="G302:G309">
    <cfRule type="containsBlanks" dxfId="1004" priority="971">
      <formula>LEN(TRIM(G302))=0</formula>
    </cfRule>
  </conditionalFormatting>
  <conditionalFormatting sqref="G302:G309">
    <cfRule type="containsBlanks" dxfId="1003" priority="970">
      <formula>LEN(TRIM(G302))=0</formula>
    </cfRule>
  </conditionalFormatting>
  <conditionalFormatting sqref="G302:G309">
    <cfRule type="containsBlanks" dxfId="1002" priority="969">
      <formula>LEN(TRIM(G302))=0</formula>
    </cfRule>
  </conditionalFormatting>
  <conditionalFormatting sqref="G302:G309">
    <cfRule type="containsBlanks" dxfId="1001" priority="968">
      <formula>LEN(TRIM(G302))=0</formula>
    </cfRule>
  </conditionalFormatting>
  <conditionalFormatting sqref="G302:G309">
    <cfRule type="containsBlanks" dxfId="1000" priority="967">
      <formula>LEN(TRIM(G302))=0</formula>
    </cfRule>
  </conditionalFormatting>
  <conditionalFormatting sqref="G302:G309">
    <cfRule type="containsBlanks" dxfId="999" priority="966">
      <formula>LEN(TRIM(G302))=0</formula>
    </cfRule>
  </conditionalFormatting>
  <conditionalFormatting sqref="G302:G309">
    <cfRule type="containsBlanks" dxfId="998" priority="965">
      <formula>LEN(TRIM(G302))=0</formula>
    </cfRule>
  </conditionalFormatting>
  <conditionalFormatting sqref="G302:G309">
    <cfRule type="containsBlanks" dxfId="997" priority="964">
      <formula>LEN(TRIM(G302))=0</formula>
    </cfRule>
  </conditionalFormatting>
  <conditionalFormatting sqref="G302:G309">
    <cfRule type="containsBlanks" dxfId="996" priority="963">
      <formula>LEN(TRIM(G302))=0</formula>
    </cfRule>
  </conditionalFormatting>
  <conditionalFormatting sqref="G302:G309">
    <cfRule type="containsBlanks" dxfId="995" priority="962">
      <formula>LEN(TRIM(G302))=0</formula>
    </cfRule>
  </conditionalFormatting>
  <conditionalFormatting sqref="G302:G309">
    <cfRule type="containsBlanks" dxfId="994" priority="961">
      <formula>LEN(TRIM(G302))=0</formula>
    </cfRule>
  </conditionalFormatting>
  <conditionalFormatting sqref="G302:G309">
    <cfRule type="containsBlanks" dxfId="993" priority="960">
      <formula>LEN(TRIM(G302))=0</formula>
    </cfRule>
  </conditionalFormatting>
  <conditionalFormatting sqref="G302:G309">
    <cfRule type="containsBlanks" dxfId="992" priority="959">
      <formula>LEN(TRIM(G302))=0</formula>
    </cfRule>
  </conditionalFormatting>
  <conditionalFormatting sqref="E302:E309">
    <cfRule type="containsBlanks" dxfId="991" priority="958">
      <formula>LEN(TRIM(E302))=0</formula>
    </cfRule>
  </conditionalFormatting>
  <conditionalFormatting sqref="E302:E309">
    <cfRule type="containsBlanks" dxfId="990" priority="957">
      <formula>LEN(TRIM(E302))=0</formula>
    </cfRule>
  </conditionalFormatting>
  <conditionalFormatting sqref="E302:E309">
    <cfRule type="containsBlanks" dxfId="989" priority="956">
      <formula>LEN(TRIM(E302))=0</formula>
    </cfRule>
  </conditionalFormatting>
  <conditionalFormatting sqref="E302:E309">
    <cfRule type="containsBlanks" dxfId="988" priority="955">
      <formula>LEN(TRIM(E302))=0</formula>
    </cfRule>
  </conditionalFormatting>
  <conditionalFormatting sqref="E302:E309">
    <cfRule type="containsBlanks" dxfId="987" priority="954">
      <formula>LEN(TRIM(E302))=0</formula>
    </cfRule>
  </conditionalFormatting>
  <conditionalFormatting sqref="E302:E309">
    <cfRule type="containsBlanks" dxfId="986" priority="953">
      <formula>LEN(TRIM(E302))=0</formula>
    </cfRule>
  </conditionalFormatting>
  <conditionalFormatting sqref="E302:E309">
    <cfRule type="containsBlanks" dxfId="985" priority="952">
      <formula>LEN(TRIM(E302))=0</formula>
    </cfRule>
  </conditionalFormatting>
  <conditionalFormatting sqref="E302:E309">
    <cfRule type="containsBlanks" dxfId="984" priority="951">
      <formula>LEN(TRIM(E302))=0</formula>
    </cfRule>
  </conditionalFormatting>
  <conditionalFormatting sqref="E302:E309">
    <cfRule type="containsBlanks" dxfId="983" priority="950">
      <formula>LEN(TRIM(E302))=0</formula>
    </cfRule>
  </conditionalFormatting>
  <conditionalFormatting sqref="E302:E309">
    <cfRule type="containsBlanks" dxfId="982" priority="949">
      <formula>LEN(TRIM(E302))=0</formula>
    </cfRule>
  </conditionalFormatting>
  <conditionalFormatting sqref="E302:E309">
    <cfRule type="containsBlanks" dxfId="981" priority="948">
      <formula>LEN(TRIM(E302))=0</formula>
    </cfRule>
  </conditionalFormatting>
  <conditionalFormatting sqref="E302:E309">
    <cfRule type="containsBlanks" dxfId="980" priority="947">
      <formula>LEN(TRIM(E302))=0</formula>
    </cfRule>
  </conditionalFormatting>
  <conditionalFormatting sqref="E302:E309">
    <cfRule type="containsBlanks" dxfId="979" priority="946">
      <formula>LEN(TRIM(E302))=0</formula>
    </cfRule>
  </conditionalFormatting>
  <conditionalFormatting sqref="E302:E309">
    <cfRule type="containsBlanks" dxfId="978" priority="945">
      <formula>LEN(TRIM(E302))=0</formula>
    </cfRule>
  </conditionalFormatting>
  <conditionalFormatting sqref="E302:E309">
    <cfRule type="containsBlanks" dxfId="977" priority="944">
      <formula>LEN(TRIM(E302))=0</formula>
    </cfRule>
  </conditionalFormatting>
  <conditionalFormatting sqref="E311:E318">
    <cfRule type="containsBlanks" dxfId="976" priority="943">
      <formula>LEN(TRIM(E311))=0</formula>
    </cfRule>
  </conditionalFormatting>
  <conditionalFormatting sqref="E311:E318">
    <cfRule type="containsBlanks" dxfId="975" priority="942">
      <formula>LEN(TRIM(E311))=0</formula>
    </cfRule>
  </conditionalFormatting>
  <conditionalFormatting sqref="E311:E318">
    <cfRule type="containsBlanks" dxfId="974" priority="941">
      <formula>LEN(TRIM(E311))=0</formula>
    </cfRule>
  </conditionalFormatting>
  <conditionalFormatting sqref="E311:E318">
    <cfRule type="containsBlanks" dxfId="973" priority="940">
      <formula>LEN(TRIM(E311))=0</formula>
    </cfRule>
  </conditionalFormatting>
  <conditionalFormatting sqref="E311:E318">
    <cfRule type="containsBlanks" dxfId="972" priority="939">
      <formula>LEN(TRIM(E311))=0</formula>
    </cfRule>
  </conditionalFormatting>
  <conditionalFormatting sqref="E311:E318">
    <cfRule type="containsBlanks" dxfId="971" priority="938">
      <formula>LEN(TRIM(E311))=0</formula>
    </cfRule>
  </conditionalFormatting>
  <conditionalFormatting sqref="E311:E318">
    <cfRule type="containsBlanks" dxfId="970" priority="937">
      <formula>LEN(TRIM(E311))=0</formula>
    </cfRule>
  </conditionalFormatting>
  <conditionalFormatting sqref="E311:E318">
    <cfRule type="containsBlanks" dxfId="969" priority="936">
      <formula>LEN(TRIM(E311))=0</formula>
    </cfRule>
  </conditionalFormatting>
  <conditionalFormatting sqref="E311:E318">
    <cfRule type="containsBlanks" dxfId="968" priority="935">
      <formula>LEN(TRIM(E311))=0</formula>
    </cfRule>
  </conditionalFormatting>
  <conditionalFormatting sqref="E311:E318">
    <cfRule type="containsBlanks" dxfId="967" priority="934">
      <formula>LEN(TRIM(E311))=0</formula>
    </cfRule>
  </conditionalFormatting>
  <conditionalFormatting sqref="E311:E318">
    <cfRule type="containsBlanks" dxfId="966" priority="933">
      <formula>LEN(TRIM(E311))=0</formula>
    </cfRule>
  </conditionalFormatting>
  <conditionalFormatting sqref="E311:E318">
    <cfRule type="containsBlanks" dxfId="965" priority="932">
      <formula>LEN(TRIM(E311))=0</formula>
    </cfRule>
  </conditionalFormatting>
  <conditionalFormatting sqref="E311:E318">
    <cfRule type="containsBlanks" dxfId="964" priority="931">
      <formula>LEN(TRIM(E311))=0</formula>
    </cfRule>
  </conditionalFormatting>
  <conditionalFormatting sqref="E311:E318">
    <cfRule type="containsBlanks" dxfId="963" priority="930">
      <formula>LEN(TRIM(E311))=0</formula>
    </cfRule>
  </conditionalFormatting>
  <conditionalFormatting sqref="E311:E318">
    <cfRule type="containsBlanks" dxfId="962" priority="929">
      <formula>LEN(TRIM(E311))=0</formula>
    </cfRule>
  </conditionalFormatting>
  <conditionalFormatting sqref="E311:E318">
    <cfRule type="containsBlanks" dxfId="961" priority="928">
      <formula>LEN(TRIM(E311))=0</formula>
    </cfRule>
  </conditionalFormatting>
  <conditionalFormatting sqref="G311:G318">
    <cfRule type="containsBlanks" dxfId="960" priority="927">
      <formula>LEN(TRIM(G311))=0</formula>
    </cfRule>
  </conditionalFormatting>
  <conditionalFormatting sqref="G311:G318">
    <cfRule type="containsBlanks" dxfId="959" priority="926">
      <formula>LEN(TRIM(G311))=0</formula>
    </cfRule>
  </conditionalFormatting>
  <conditionalFormatting sqref="G311:G318">
    <cfRule type="containsBlanks" dxfId="958" priority="925">
      <formula>LEN(TRIM(G311))=0</formula>
    </cfRule>
  </conditionalFormatting>
  <conditionalFormatting sqref="G311:G318">
    <cfRule type="containsBlanks" dxfId="957" priority="924">
      <formula>LEN(TRIM(G311))=0</formula>
    </cfRule>
  </conditionalFormatting>
  <conditionalFormatting sqref="G311:G318">
    <cfRule type="containsBlanks" dxfId="956" priority="923">
      <formula>LEN(TRIM(G311))=0</formula>
    </cfRule>
  </conditionalFormatting>
  <conditionalFormatting sqref="G311:G318">
    <cfRule type="containsBlanks" dxfId="955" priority="922">
      <formula>LEN(TRIM(G311))=0</formula>
    </cfRule>
  </conditionalFormatting>
  <conditionalFormatting sqref="G311:G318">
    <cfRule type="containsBlanks" dxfId="954" priority="921">
      <formula>LEN(TRIM(G311))=0</formula>
    </cfRule>
  </conditionalFormatting>
  <conditionalFormatting sqref="G311:G318">
    <cfRule type="containsBlanks" dxfId="953" priority="920">
      <formula>LEN(TRIM(G311))=0</formula>
    </cfRule>
  </conditionalFormatting>
  <conditionalFormatting sqref="G311:G318">
    <cfRule type="containsBlanks" dxfId="952" priority="919">
      <formula>LEN(TRIM(G311))=0</formula>
    </cfRule>
  </conditionalFormatting>
  <conditionalFormatting sqref="G311:G318">
    <cfRule type="containsBlanks" dxfId="951" priority="918">
      <formula>LEN(TRIM(G311))=0</formula>
    </cfRule>
  </conditionalFormatting>
  <conditionalFormatting sqref="G311:G318">
    <cfRule type="containsBlanks" dxfId="950" priority="917">
      <formula>LEN(TRIM(G311))=0</formula>
    </cfRule>
  </conditionalFormatting>
  <conditionalFormatting sqref="G311:G318">
    <cfRule type="containsBlanks" dxfId="949" priority="916">
      <formula>LEN(TRIM(G311))=0</formula>
    </cfRule>
  </conditionalFormatting>
  <conditionalFormatting sqref="G311:G318">
    <cfRule type="containsBlanks" dxfId="948" priority="915">
      <formula>LEN(TRIM(G311))=0</formula>
    </cfRule>
  </conditionalFormatting>
  <conditionalFormatting sqref="G311:G318">
    <cfRule type="containsBlanks" dxfId="947" priority="914">
      <formula>LEN(TRIM(G311))=0</formula>
    </cfRule>
  </conditionalFormatting>
  <conditionalFormatting sqref="G311:G318">
    <cfRule type="containsBlanks" dxfId="946" priority="913">
      <formula>LEN(TRIM(G311))=0</formula>
    </cfRule>
  </conditionalFormatting>
  <conditionalFormatting sqref="G311:G318">
    <cfRule type="containsBlanks" dxfId="945" priority="912">
      <formula>LEN(TRIM(G311))=0</formula>
    </cfRule>
  </conditionalFormatting>
  <conditionalFormatting sqref="I311:I318">
    <cfRule type="containsBlanks" dxfId="944" priority="911">
      <formula>LEN(TRIM(I311))=0</formula>
    </cfRule>
  </conditionalFormatting>
  <conditionalFormatting sqref="I311:I318">
    <cfRule type="containsBlanks" dxfId="943" priority="910">
      <formula>LEN(TRIM(I311))=0</formula>
    </cfRule>
  </conditionalFormatting>
  <conditionalFormatting sqref="I311:I318">
    <cfRule type="containsBlanks" dxfId="942" priority="909">
      <formula>LEN(TRIM(I311))=0</formula>
    </cfRule>
  </conditionalFormatting>
  <conditionalFormatting sqref="I311:I318">
    <cfRule type="containsBlanks" dxfId="941" priority="908">
      <formula>LEN(TRIM(I311))=0</formula>
    </cfRule>
  </conditionalFormatting>
  <conditionalFormatting sqref="I311:I318">
    <cfRule type="containsBlanks" dxfId="940" priority="907">
      <formula>LEN(TRIM(I311))=0</formula>
    </cfRule>
  </conditionalFormatting>
  <conditionalFormatting sqref="I311:I318">
    <cfRule type="containsBlanks" dxfId="939" priority="906">
      <formula>LEN(TRIM(I311))=0</formula>
    </cfRule>
  </conditionalFormatting>
  <conditionalFormatting sqref="I311:I318">
    <cfRule type="containsBlanks" dxfId="938" priority="905">
      <formula>LEN(TRIM(I311))=0</formula>
    </cfRule>
  </conditionalFormatting>
  <conditionalFormatting sqref="I311:I318">
    <cfRule type="containsBlanks" dxfId="937" priority="904">
      <formula>LEN(TRIM(I311))=0</formula>
    </cfRule>
  </conditionalFormatting>
  <conditionalFormatting sqref="I311:I318">
    <cfRule type="containsBlanks" dxfId="936" priority="903">
      <formula>LEN(TRIM(I311))=0</formula>
    </cfRule>
  </conditionalFormatting>
  <conditionalFormatting sqref="I311:I318">
    <cfRule type="containsBlanks" dxfId="935" priority="902">
      <formula>LEN(TRIM(I311))=0</formula>
    </cfRule>
  </conditionalFormatting>
  <conditionalFormatting sqref="I311:I318">
    <cfRule type="containsBlanks" dxfId="934" priority="901">
      <formula>LEN(TRIM(I311))=0</formula>
    </cfRule>
  </conditionalFormatting>
  <conditionalFormatting sqref="I311:I318">
    <cfRule type="containsBlanks" dxfId="933" priority="900">
      <formula>LEN(TRIM(I311))=0</formula>
    </cfRule>
  </conditionalFormatting>
  <conditionalFormatting sqref="I311:I318">
    <cfRule type="containsBlanks" dxfId="932" priority="899">
      <formula>LEN(TRIM(I311))=0</formula>
    </cfRule>
  </conditionalFormatting>
  <conditionalFormatting sqref="I311:I318">
    <cfRule type="containsBlanks" dxfId="931" priority="898">
      <formula>LEN(TRIM(I311))=0</formula>
    </cfRule>
  </conditionalFormatting>
  <conditionalFormatting sqref="I311:I318">
    <cfRule type="containsBlanks" dxfId="930" priority="897">
      <formula>LEN(TRIM(I311))=0</formula>
    </cfRule>
  </conditionalFormatting>
  <conditionalFormatting sqref="I311:I318">
    <cfRule type="containsBlanks" dxfId="929" priority="896">
      <formula>LEN(TRIM(I311))=0</formula>
    </cfRule>
  </conditionalFormatting>
  <conditionalFormatting sqref="K311:K318">
    <cfRule type="containsBlanks" dxfId="928" priority="895">
      <formula>LEN(TRIM(K311))=0</formula>
    </cfRule>
  </conditionalFormatting>
  <conditionalFormatting sqref="K311:K318">
    <cfRule type="containsBlanks" dxfId="927" priority="894">
      <formula>LEN(TRIM(K311))=0</formula>
    </cfRule>
  </conditionalFormatting>
  <conditionalFormatting sqref="K311:K318">
    <cfRule type="containsBlanks" dxfId="926" priority="893">
      <formula>LEN(TRIM(K311))=0</formula>
    </cfRule>
  </conditionalFormatting>
  <conditionalFormatting sqref="K311:K318">
    <cfRule type="containsBlanks" dxfId="925" priority="892">
      <formula>LEN(TRIM(K311))=0</formula>
    </cfRule>
  </conditionalFormatting>
  <conditionalFormatting sqref="K311:K318">
    <cfRule type="containsBlanks" dxfId="924" priority="891">
      <formula>LEN(TRIM(K311))=0</formula>
    </cfRule>
  </conditionalFormatting>
  <conditionalFormatting sqref="K311:K318">
    <cfRule type="containsBlanks" dxfId="923" priority="890">
      <formula>LEN(TRIM(K311))=0</formula>
    </cfRule>
  </conditionalFormatting>
  <conditionalFormatting sqref="K311:K318">
    <cfRule type="containsBlanks" dxfId="922" priority="889">
      <formula>LEN(TRIM(K311))=0</formula>
    </cfRule>
  </conditionalFormatting>
  <conditionalFormatting sqref="K311:K318">
    <cfRule type="containsBlanks" dxfId="921" priority="888">
      <formula>LEN(TRIM(K311))=0</formula>
    </cfRule>
  </conditionalFormatting>
  <conditionalFormatting sqref="K311:K318">
    <cfRule type="containsBlanks" dxfId="920" priority="887">
      <formula>LEN(TRIM(K311))=0</formula>
    </cfRule>
  </conditionalFormatting>
  <conditionalFormatting sqref="K311:K318">
    <cfRule type="containsBlanks" dxfId="919" priority="886">
      <formula>LEN(TRIM(K311))=0</formula>
    </cfRule>
  </conditionalFormatting>
  <conditionalFormatting sqref="K311:K318">
    <cfRule type="containsBlanks" dxfId="918" priority="885">
      <formula>LEN(TRIM(K311))=0</formula>
    </cfRule>
  </conditionalFormatting>
  <conditionalFormatting sqref="K311:K318">
    <cfRule type="containsBlanks" dxfId="917" priority="884">
      <formula>LEN(TRIM(K311))=0</formula>
    </cfRule>
  </conditionalFormatting>
  <conditionalFormatting sqref="K311:K318">
    <cfRule type="containsBlanks" dxfId="916" priority="883">
      <formula>LEN(TRIM(K311))=0</formula>
    </cfRule>
  </conditionalFormatting>
  <conditionalFormatting sqref="K311:K318">
    <cfRule type="containsBlanks" dxfId="915" priority="882">
      <formula>LEN(TRIM(K311))=0</formula>
    </cfRule>
  </conditionalFormatting>
  <conditionalFormatting sqref="K311:K318">
    <cfRule type="containsBlanks" dxfId="914" priority="881">
      <formula>LEN(TRIM(K311))=0</formula>
    </cfRule>
  </conditionalFormatting>
  <conditionalFormatting sqref="K311:K318">
    <cfRule type="containsBlanks" dxfId="913" priority="880">
      <formula>LEN(TRIM(K311))=0</formula>
    </cfRule>
  </conditionalFormatting>
  <conditionalFormatting sqref="M311:M318">
    <cfRule type="containsBlanks" dxfId="912" priority="879">
      <formula>LEN(TRIM(M311))=0</formula>
    </cfRule>
  </conditionalFormatting>
  <conditionalFormatting sqref="M311:M318">
    <cfRule type="containsBlanks" dxfId="911" priority="878">
      <formula>LEN(TRIM(M311))=0</formula>
    </cfRule>
  </conditionalFormatting>
  <conditionalFormatting sqref="M311:M318">
    <cfRule type="containsBlanks" dxfId="910" priority="877">
      <formula>LEN(TRIM(M311))=0</formula>
    </cfRule>
  </conditionalFormatting>
  <conditionalFormatting sqref="M311:M318">
    <cfRule type="containsBlanks" dxfId="909" priority="876">
      <formula>LEN(TRIM(M311))=0</formula>
    </cfRule>
  </conditionalFormatting>
  <conditionalFormatting sqref="M311:M318">
    <cfRule type="containsBlanks" dxfId="908" priority="875">
      <formula>LEN(TRIM(M311))=0</formula>
    </cfRule>
  </conditionalFormatting>
  <conditionalFormatting sqref="M311:M318">
    <cfRule type="containsBlanks" dxfId="907" priority="874">
      <formula>LEN(TRIM(M311))=0</formula>
    </cfRule>
  </conditionalFormatting>
  <conditionalFormatting sqref="M311:M318">
    <cfRule type="containsBlanks" dxfId="906" priority="873">
      <formula>LEN(TRIM(M311))=0</formula>
    </cfRule>
  </conditionalFormatting>
  <conditionalFormatting sqref="M311:M318">
    <cfRule type="containsBlanks" dxfId="905" priority="872">
      <formula>LEN(TRIM(M311))=0</formula>
    </cfRule>
  </conditionalFormatting>
  <conditionalFormatting sqref="M311:M318">
    <cfRule type="containsBlanks" dxfId="904" priority="871">
      <formula>LEN(TRIM(M311))=0</formula>
    </cfRule>
  </conditionalFormatting>
  <conditionalFormatting sqref="M311:M318">
    <cfRule type="containsBlanks" dxfId="903" priority="870">
      <formula>LEN(TRIM(M311))=0</formula>
    </cfRule>
  </conditionalFormatting>
  <conditionalFormatting sqref="M311:M318">
    <cfRule type="containsBlanks" dxfId="902" priority="869">
      <formula>LEN(TRIM(M311))=0</formula>
    </cfRule>
  </conditionalFormatting>
  <conditionalFormatting sqref="M311:M318">
    <cfRule type="containsBlanks" dxfId="901" priority="868">
      <formula>LEN(TRIM(M311))=0</formula>
    </cfRule>
  </conditionalFormatting>
  <conditionalFormatting sqref="M311:M318">
    <cfRule type="containsBlanks" dxfId="900" priority="867">
      <formula>LEN(TRIM(M311))=0</formula>
    </cfRule>
  </conditionalFormatting>
  <conditionalFormatting sqref="M311:M318">
    <cfRule type="containsBlanks" dxfId="899" priority="866">
      <formula>LEN(TRIM(M311))=0</formula>
    </cfRule>
  </conditionalFormatting>
  <conditionalFormatting sqref="M311:M318">
    <cfRule type="containsBlanks" dxfId="898" priority="865">
      <formula>LEN(TRIM(M311))=0</formula>
    </cfRule>
  </conditionalFormatting>
  <conditionalFormatting sqref="M311:M318">
    <cfRule type="containsBlanks" dxfId="897" priority="864">
      <formula>LEN(TRIM(M311))=0</formula>
    </cfRule>
  </conditionalFormatting>
  <conditionalFormatting sqref="O311:O318">
    <cfRule type="containsBlanks" dxfId="896" priority="863">
      <formula>LEN(TRIM(O311))=0</formula>
    </cfRule>
  </conditionalFormatting>
  <conditionalFormatting sqref="O311:O318">
    <cfRule type="containsBlanks" dxfId="895" priority="862">
      <formula>LEN(TRIM(O311))=0</formula>
    </cfRule>
  </conditionalFormatting>
  <conditionalFormatting sqref="O311:O318">
    <cfRule type="containsBlanks" dxfId="894" priority="861">
      <formula>LEN(TRIM(O311))=0</formula>
    </cfRule>
  </conditionalFormatting>
  <conditionalFormatting sqref="O311:O318">
    <cfRule type="containsBlanks" dxfId="893" priority="860">
      <formula>LEN(TRIM(O311))=0</formula>
    </cfRule>
  </conditionalFormatting>
  <conditionalFormatting sqref="O311:O318">
    <cfRule type="containsBlanks" dxfId="892" priority="859">
      <formula>LEN(TRIM(O311))=0</formula>
    </cfRule>
  </conditionalFormatting>
  <conditionalFormatting sqref="O311:O318">
    <cfRule type="containsBlanks" dxfId="891" priority="858">
      <formula>LEN(TRIM(O311))=0</formula>
    </cfRule>
  </conditionalFormatting>
  <conditionalFormatting sqref="O311:O318">
    <cfRule type="containsBlanks" dxfId="890" priority="857">
      <formula>LEN(TRIM(O311))=0</formula>
    </cfRule>
  </conditionalFormatting>
  <conditionalFormatting sqref="O311:O318">
    <cfRule type="containsBlanks" dxfId="889" priority="856">
      <formula>LEN(TRIM(O311))=0</formula>
    </cfRule>
  </conditionalFormatting>
  <conditionalFormatting sqref="O311:O318">
    <cfRule type="containsBlanks" dxfId="888" priority="855">
      <formula>LEN(TRIM(O311))=0</formula>
    </cfRule>
  </conditionalFormatting>
  <conditionalFormatting sqref="O311:O318">
    <cfRule type="containsBlanks" dxfId="887" priority="854">
      <formula>LEN(TRIM(O311))=0</formula>
    </cfRule>
  </conditionalFormatting>
  <conditionalFormatting sqref="O311:O318">
    <cfRule type="containsBlanks" dxfId="886" priority="853">
      <formula>LEN(TRIM(O311))=0</formula>
    </cfRule>
  </conditionalFormatting>
  <conditionalFormatting sqref="O311:O318">
    <cfRule type="containsBlanks" dxfId="885" priority="852">
      <formula>LEN(TRIM(O311))=0</formula>
    </cfRule>
  </conditionalFormatting>
  <conditionalFormatting sqref="O311:O318">
    <cfRule type="containsBlanks" dxfId="884" priority="851">
      <formula>LEN(TRIM(O311))=0</formula>
    </cfRule>
  </conditionalFormatting>
  <conditionalFormatting sqref="O311:O318">
    <cfRule type="containsBlanks" dxfId="883" priority="850">
      <formula>LEN(TRIM(O311))=0</formula>
    </cfRule>
  </conditionalFormatting>
  <conditionalFormatting sqref="O311:O318">
    <cfRule type="containsBlanks" dxfId="882" priority="849">
      <formula>LEN(TRIM(O311))=0</formula>
    </cfRule>
  </conditionalFormatting>
  <conditionalFormatting sqref="O311:O318">
    <cfRule type="containsBlanks" dxfId="881" priority="848">
      <formula>LEN(TRIM(O311))=0</formula>
    </cfRule>
  </conditionalFormatting>
  <conditionalFormatting sqref="O320:O321">
    <cfRule type="containsBlanks" dxfId="880" priority="847">
      <formula>LEN(TRIM(O320))=0</formula>
    </cfRule>
  </conditionalFormatting>
  <conditionalFormatting sqref="O320:O321">
    <cfRule type="containsBlanks" dxfId="879" priority="846">
      <formula>LEN(TRIM(O320))=0</formula>
    </cfRule>
  </conditionalFormatting>
  <conditionalFormatting sqref="O320:O321">
    <cfRule type="containsBlanks" dxfId="878" priority="845">
      <formula>LEN(TRIM(O320))=0</formula>
    </cfRule>
  </conditionalFormatting>
  <conditionalFormatting sqref="O320:O321">
    <cfRule type="containsBlanks" dxfId="877" priority="844">
      <formula>LEN(TRIM(O320))=0</formula>
    </cfRule>
  </conditionalFormatting>
  <conditionalFormatting sqref="O320:O321">
    <cfRule type="containsBlanks" dxfId="876" priority="843">
      <formula>LEN(TRIM(O320))=0</formula>
    </cfRule>
  </conditionalFormatting>
  <conditionalFormatting sqref="O320:O321">
    <cfRule type="containsBlanks" dxfId="875" priority="842">
      <formula>LEN(TRIM(O320))=0</formula>
    </cfRule>
  </conditionalFormatting>
  <conditionalFormatting sqref="O320:O321">
    <cfRule type="containsBlanks" dxfId="874" priority="841">
      <formula>LEN(TRIM(O320))=0</formula>
    </cfRule>
  </conditionalFormatting>
  <conditionalFormatting sqref="O320:O321">
    <cfRule type="containsBlanks" dxfId="873" priority="840">
      <formula>LEN(TRIM(O320))=0</formula>
    </cfRule>
  </conditionalFormatting>
  <conditionalFormatting sqref="O320:O321">
    <cfRule type="containsBlanks" dxfId="872" priority="839">
      <formula>LEN(TRIM(O320))=0</formula>
    </cfRule>
  </conditionalFormatting>
  <conditionalFormatting sqref="O320:O321">
    <cfRule type="containsBlanks" dxfId="871" priority="838">
      <formula>LEN(TRIM(O320))=0</formula>
    </cfRule>
  </conditionalFormatting>
  <conditionalFormatting sqref="O320:O321">
    <cfRule type="containsBlanks" dxfId="870" priority="837">
      <formula>LEN(TRIM(O320))=0</formula>
    </cfRule>
  </conditionalFormatting>
  <conditionalFormatting sqref="O320:O321">
    <cfRule type="containsBlanks" dxfId="869" priority="836">
      <formula>LEN(TRIM(O320))=0</formula>
    </cfRule>
  </conditionalFormatting>
  <conditionalFormatting sqref="O320:O321">
    <cfRule type="containsBlanks" dxfId="868" priority="835">
      <formula>LEN(TRIM(O320))=0</formula>
    </cfRule>
  </conditionalFormatting>
  <conditionalFormatting sqref="O320:O321">
    <cfRule type="containsBlanks" dxfId="867" priority="834">
      <formula>LEN(TRIM(O320))=0</formula>
    </cfRule>
  </conditionalFormatting>
  <conditionalFormatting sqref="O320:O321">
    <cfRule type="containsBlanks" dxfId="866" priority="833">
      <formula>LEN(TRIM(O320))=0</formula>
    </cfRule>
  </conditionalFormatting>
  <conditionalFormatting sqref="O320:O321">
    <cfRule type="containsBlanks" dxfId="865" priority="832">
      <formula>LEN(TRIM(O320))=0</formula>
    </cfRule>
  </conditionalFormatting>
  <conditionalFormatting sqref="O320:O321">
    <cfRule type="containsBlanks" dxfId="864" priority="831">
      <formula>LEN(TRIM(O320))=0</formula>
    </cfRule>
  </conditionalFormatting>
  <conditionalFormatting sqref="M320:M321">
    <cfRule type="containsBlanks" dxfId="863" priority="830">
      <formula>LEN(TRIM(M320))=0</formula>
    </cfRule>
  </conditionalFormatting>
  <conditionalFormatting sqref="M320:M321">
    <cfRule type="containsBlanks" dxfId="862" priority="829">
      <formula>LEN(TRIM(M320))=0</formula>
    </cfRule>
  </conditionalFormatting>
  <conditionalFormatting sqref="M320:M321">
    <cfRule type="containsBlanks" dxfId="861" priority="828">
      <formula>LEN(TRIM(M320))=0</formula>
    </cfRule>
  </conditionalFormatting>
  <conditionalFormatting sqref="M320:M321">
    <cfRule type="containsBlanks" dxfId="860" priority="827">
      <formula>LEN(TRIM(M320))=0</formula>
    </cfRule>
  </conditionalFormatting>
  <conditionalFormatting sqref="M320:M321">
    <cfRule type="containsBlanks" dxfId="859" priority="826">
      <formula>LEN(TRIM(M320))=0</formula>
    </cfRule>
  </conditionalFormatting>
  <conditionalFormatting sqref="M320:M321">
    <cfRule type="containsBlanks" dxfId="858" priority="825">
      <formula>LEN(TRIM(M320))=0</formula>
    </cfRule>
  </conditionalFormatting>
  <conditionalFormatting sqref="M320:M321">
    <cfRule type="containsBlanks" dxfId="857" priority="824">
      <formula>LEN(TRIM(M320))=0</formula>
    </cfRule>
  </conditionalFormatting>
  <conditionalFormatting sqref="M320:M321">
    <cfRule type="containsBlanks" dxfId="856" priority="823">
      <formula>LEN(TRIM(M320))=0</formula>
    </cfRule>
  </conditionalFormatting>
  <conditionalFormatting sqref="M320:M321">
    <cfRule type="containsBlanks" dxfId="855" priority="822">
      <formula>LEN(TRIM(M320))=0</formula>
    </cfRule>
  </conditionalFormatting>
  <conditionalFormatting sqref="M320:M321">
    <cfRule type="containsBlanks" dxfId="854" priority="821">
      <formula>LEN(TRIM(M320))=0</formula>
    </cfRule>
  </conditionalFormatting>
  <conditionalFormatting sqref="M320:M321">
    <cfRule type="containsBlanks" dxfId="853" priority="820">
      <formula>LEN(TRIM(M320))=0</formula>
    </cfRule>
  </conditionalFormatting>
  <conditionalFormatting sqref="M320:M321">
    <cfRule type="containsBlanks" dxfId="852" priority="819">
      <formula>LEN(TRIM(M320))=0</formula>
    </cfRule>
  </conditionalFormatting>
  <conditionalFormatting sqref="M320:M321">
    <cfRule type="containsBlanks" dxfId="851" priority="818">
      <formula>LEN(TRIM(M320))=0</formula>
    </cfRule>
  </conditionalFormatting>
  <conditionalFormatting sqref="M320:M321">
    <cfRule type="containsBlanks" dxfId="850" priority="817">
      <formula>LEN(TRIM(M320))=0</formula>
    </cfRule>
  </conditionalFormatting>
  <conditionalFormatting sqref="M320:M321">
    <cfRule type="containsBlanks" dxfId="849" priority="816">
      <formula>LEN(TRIM(M320))=0</formula>
    </cfRule>
  </conditionalFormatting>
  <conditionalFormatting sqref="M320:M321">
    <cfRule type="containsBlanks" dxfId="848" priority="815">
      <formula>LEN(TRIM(M320))=0</formula>
    </cfRule>
  </conditionalFormatting>
  <conditionalFormatting sqref="M320:M321">
    <cfRule type="containsBlanks" dxfId="847" priority="814">
      <formula>LEN(TRIM(M320))=0</formula>
    </cfRule>
  </conditionalFormatting>
  <conditionalFormatting sqref="K320:K321">
    <cfRule type="containsBlanks" dxfId="846" priority="813">
      <formula>LEN(TRIM(K320))=0</formula>
    </cfRule>
  </conditionalFormatting>
  <conditionalFormatting sqref="K320:K321">
    <cfRule type="containsBlanks" dxfId="845" priority="812">
      <formula>LEN(TRIM(K320))=0</formula>
    </cfRule>
  </conditionalFormatting>
  <conditionalFormatting sqref="K320:K321">
    <cfRule type="containsBlanks" dxfId="844" priority="811">
      <formula>LEN(TRIM(K320))=0</formula>
    </cfRule>
  </conditionalFormatting>
  <conditionalFormatting sqref="K320:K321">
    <cfRule type="containsBlanks" dxfId="843" priority="810">
      <formula>LEN(TRIM(K320))=0</formula>
    </cfRule>
  </conditionalFormatting>
  <conditionalFormatting sqref="K320:K321">
    <cfRule type="containsBlanks" dxfId="842" priority="809">
      <formula>LEN(TRIM(K320))=0</formula>
    </cfRule>
  </conditionalFormatting>
  <conditionalFormatting sqref="K320:K321">
    <cfRule type="containsBlanks" dxfId="841" priority="808">
      <formula>LEN(TRIM(K320))=0</formula>
    </cfRule>
  </conditionalFormatting>
  <conditionalFormatting sqref="K320:K321">
    <cfRule type="containsBlanks" dxfId="840" priority="807">
      <formula>LEN(TRIM(K320))=0</formula>
    </cfRule>
  </conditionalFormatting>
  <conditionalFormatting sqref="K320:K321">
    <cfRule type="containsBlanks" dxfId="839" priority="806">
      <formula>LEN(TRIM(K320))=0</formula>
    </cfRule>
  </conditionalFormatting>
  <conditionalFormatting sqref="K320:K321">
    <cfRule type="containsBlanks" dxfId="838" priority="805">
      <formula>LEN(TRIM(K320))=0</formula>
    </cfRule>
  </conditionalFormatting>
  <conditionalFormatting sqref="K320:K321">
    <cfRule type="containsBlanks" dxfId="837" priority="804">
      <formula>LEN(TRIM(K320))=0</formula>
    </cfRule>
  </conditionalFormatting>
  <conditionalFormatting sqref="K320:K321">
    <cfRule type="containsBlanks" dxfId="836" priority="803">
      <formula>LEN(TRIM(K320))=0</formula>
    </cfRule>
  </conditionalFormatting>
  <conditionalFormatting sqref="K320:K321">
    <cfRule type="containsBlanks" dxfId="835" priority="802">
      <formula>LEN(TRIM(K320))=0</formula>
    </cfRule>
  </conditionalFormatting>
  <conditionalFormatting sqref="K320:K321">
    <cfRule type="containsBlanks" dxfId="834" priority="801">
      <formula>LEN(TRIM(K320))=0</formula>
    </cfRule>
  </conditionalFormatting>
  <conditionalFormatting sqref="K320:K321">
    <cfRule type="containsBlanks" dxfId="833" priority="800">
      <formula>LEN(TRIM(K320))=0</formula>
    </cfRule>
  </conditionalFormatting>
  <conditionalFormatting sqref="K320:K321">
    <cfRule type="containsBlanks" dxfId="832" priority="799">
      <formula>LEN(TRIM(K320))=0</formula>
    </cfRule>
  </conditionalFormatting>
  <conditionalFormatting sqref="K320:K321">
    <cfRule type="containsBlanks" dxfId="831" priority="798">
      <formula>LEN(TRIM(K320))=0</formula>
    </cfRule>
  </conditionalFormatting>
  <conditionalFormatting sqref="K320:K321">
    <cfRule type="containsBlanks" dxfId="830" priority="797">
      <formula>LEN(TRIM(K320))=0</formula>
    </cfRule>
  </conditionalFormatting>
  <conditionalFormatting sqref="I320:I321">
    <cfRule type="containsBlanks" dxfId="829" priority="796">
      <formula>LEN(TRIM(I320))=0</formula>
    </cfRule>
  </conditionalFormatting>
  <conditionalFormatting sqref="I320:I321">
    <cfRule type="containsBlanks" dxfId="828" priority="795">
      <formula>LEN(TRIM(I320))=0</formula>
    </cfRule>
  </conditionalFormatting>
  <conditionalFormatting sqref="I320:I321">
    <cfRule type="containsBlanks" dxfId="827" priority="794">
      <formula>LEN(TRIM(I320))=0</formula>
    </cfRule>
  </conditionalFormatting>
  <conditionalFormatting sqref="I320:I321">
    <cfRule type="containsBlanks" dxfId="826" priority="793">
      <formula>LEN(TRIM(I320))=0</formula>
    </cfRule>
  </conditionalFormatting>
  <conditionalFormatting sqref="I320:I321">
    <cfRule type="containsBlanks" dxfId="825" priority="792">
      <formula>LEN(TRIM(I320))=0</formula>
    </cfRule>
  </conditionalFormatting>
  <conditionalFormatting sqref="I320:I321">
    <cfRule type="containsBlanks" dxfId="824" priority="791">
      <formula>LEN(TRIM(I320))=0</formula>
    </cfRule>
  </conditionalFormatting>
  <conditionalFormatting sqref="I320:I321">
    <cfRule type="containsBlanks" dxfId="823" priority="790">
      <formula>LEN(TRIM(I320))=0</formula>
    </cfRule>
  </conditionalFormatting>
  <conditionalFormatting sqref="I320:I321">
    <cfRule type="containsBlanks" dxfId="822" priority="789">
      <formula>LEN(TRIM(I320))=0</formula>
    </cfRule>
  </conditionalFormatting>
  <conditionalFormatting sqref="I320:I321">
    <cfRule type="containsBlanks" dxfId="821" priority="788">
      <formula>LEN(TRIM(I320))=0</formula>
    </cfRule>
  </conditionalFormatting>
  <conditionalFormatting sqref="I320:I321">
    <cfRule type="containsBlanks" dxfId="820" priority="787">
      <formula>LEN(TRIM(I320))=0</formula>
    </cfRule>
  </conditionalFormatting>
  <conditionalFormatting sqref="I320:I321">
    <cfRule type="containsBlanks" dxfId="819" priority="786">
      <formula>LEN(TRIM(I320))=0</formula>
    </cfRule>
  </conditionalFormatting>
  <conditionalFormatting sqref="I320:I321">
    <cfRule type="containsBlanks" dxfId="818" priority="785">
      <formula>LEN(TRIM(I320))=0</formula>
    </cfRule>
  </conditionalFormatting>
  <conditionalFormatting sqref="I320:I321">
    <cfRule type="containsBlanks" dxfId="817" priority="784">
      <formula>LEN(TRIM(I320))=0</formula>
    </cfRule>
  </conditionalFormatting>
  <conditionalFormatting sqref="I320:I321">
    <cfRule type="containsBlanks" dxfId="816" priority="783">
      <formula>LEN(TRIM(I320))=0</formula>
    </cfRule>
  </conditionalFormatting>
  <conditionalFormatting sqref="I320:I321">
    <cfRule type="containsBlanks" dxfId="815" priority="782">
      <formula>LEN(TRIM(I320))=0</formula>
    </cfRule>
  </conditionalFormatting>
  <conditionalFormatting sqref="I320:I321">
    <cfRule type="containsBlanks" dxfId="814" priority="781">
      <formula>LEN(TRIM(I320))=0</formula>
    </cfRule>
  </conditionalFormatting>
  <conditionalFormatting sqref="I320:I321">
    <cfRule type="containsBlanks" dxfId="813" priority="780">
      <formula>LEN(TRIM(I320))=0</formula>
    </cfRule>
  </conditionalFormatting>
  <conditionalFormatting sqref="G320:G321">
    <cfRule type="containsBlanks" dxfId="812" priority="779">
      <formula>LEN(TRIM(G320))=0</formula>
    </cfRule>
  </conditionalFormatting>
  <conditionalFormatting sqref="G320:G321">
    <cfRule type="containsBlanks" dxfId="811" priority="778">
      <formula>LEN(TRIM(G320))=0</formula>
    </cfRule>
  </conditionalFormatting>
  <conditionalFormatting sqref="G320:G321">
    <cfRule type="containsBlanks" dxfId="810" priority="777">
      <formula>LEN(TRIM(G320))=0</formula>
    </cfRule>
  </conditionalFormatting>
  <conditionalFormatting sqref="G320:G321">
    <cfRule type="containsBlanks" dxfId="809" priority="776">
      <formula>LEN(TRIM(G320))=0</formula>
    </cfRule>
  </conditionalFormatting>
  <conditionalFormatting sqref="G320:G321">
    <cfRule type="containsBlanks" dxfId="808" priority="775">
      <formula>LEN(TRIM(G320))=0</formula>
    </cfRule>
  </conditionalFormatting>
  <conditionalFormatting sqref="G320:G321">
    <cfRule type="containsBlanks" dxfId="807" priority="774">
      <formula>LEN(TRIM(G320))=0</formula>
    </cfRule>
  </conditionalFormatting>
  <conditionalFormatting sqref="G320:G321">
    <cfRule type="containsBlanks" dxfId="806" priority="773">
      <formula>LEN(TRIM(G320))=0</formula>
    </cfRule>
  </conditionalFormatting>
  <conditionalFormatting sqref="G320:G321">
    <cfRule type="containsBlanks" dxfId="805" priority="772">
      <formula>LEN(TRIM(G320))=0</formula>
    </cfRule>
  </conditionalFormatting>
  <conditionalFormatting sqref="G320:G321">
    <cfRule type="containsBlanks" dxfId="804" priority="771">
      <formula>LEN(TRIM(G320))=0</formula>
    </cfRule>
  </conditionalFormatting>
  <conditionalFormatting sqref="G320:G321">
    <cfRule type="containsBlanks" dxfId="803" priority="770">
      <formula>LEN(TRIM(G320))=0</formula>
    </cfRule>
  </conditionalFormatting>
  <conditionalFormatting sqref="G320:G321">
    <cfRule type="containsBlanks" dxfId="802" priority="769">
      <formula>LEN(TRIM(G320))=0</formula>
    </cfRule>
  </conditionalFormatting>
  <conditionalFormatting sqref="G320:G321">
    <cfRule type="containsBlanks" dxfId="801" priority="768">
      <formula>LEN(TRIM(G320))=0</formula>
    </cfRule>
  </conditionalFormatting>
  <conditionalFormatting sqref="G320:G321">
    <cfRule type="containsBlanks" dxfId="800" priority="767">
      <formula>LEN(TRIM(G320))=0</formula>
    </cfRule>
  </conditionalFormatting>
  <conditionalFormatting sqref="G320:G321">
    <cfRule type="containsBlanks" dxfId="799" priority="766">
      <formula>LEN(TRIM(G320))=0</formula>
    </cfRule>
  </conditionalFormatting>
  <conditionalFormatting sqref="G320:G321">
    <cfRule type="containsBlanks" dxfId="798" priority="765">
      <formula>LEN(TRIM(G320))=0</formula>
    </cfRule>
  </conditionalFormatting>
  <conditionalFormatting sqref="G320:G321">
    <cfRule type="containsBlanks" dxfId="797" priority="764">
      <formula>LEN(TRIM(G320))=0</formula>
    </cfRule>
  </conditionalFormatting>
  <conditionalFormatting sqref="G320:G321">
    <cfRule type="containsBlanks" dxfId="796" priority="763">
      <formula>LEN(TRIM(G320))=0</formula>
    </cfRule>
  </conditionalFormatting>
  <conditionalFormatting sqref="E320:E321">
    <cfRule type="containsBlanks" dxfId="795" priority="762">
      <formula>LEN(TRIM(E320))=0</formula>
    </cfRule>
  </conditionalFormatting>
  <conditionalFormatting sqref="E320:E321">
    <cfRule type="containsBlanks" dxfId="794" priority="761">
      <formula>LEN(TRIM(E320))=0</formula>
    </cfRule>
  </conditionalFormatting>
  <conditionalFormatting sqref="E320:E321">
    <cfRule type="containsBlanks" dxfId="793" priority="760">
      <formula>LEN(TRIM(E320))=0</formula>
    </cfRule>
  </conditionalFormatting>
  <conditionalFormatting sqref="E320:E321">
    <cfRule type="containsBlanks" dxfId="792" priority="759">
      <formula>LEN(TRIM(E320))=0</formula>
    </cfRule>
  </conditionalFormatting>
  <conditionalFormatting sqref="E320:E321">
    <cfRule type="containsBlanks" dxfId="791" priority="758">
      <formula>LEN(TRIM(E320))=0</formula>
    </cfRule>
  </conditionalFormatting>
  <conditionalFormatting sqref="E320:E321">
    <cfRule type="containsBlanks" dxfId="790" priority="757">
      <formula>LEN(TRIM(E320))=0</formula>
    </cfRule>
  </conditionalFormatting>
  <conditionalFormatting sqref="E320:E321">
    <cfRule type="containsBlanks" dxfId="789" priority="756">
      <formula>LEN(TRIM(E320))=0</formula>
    </cfRule>
  </conditionalFormatting>
  <conditionalFormatting sqref="E320:E321">
    <cfRule type="containsBlanks" dxfId="788" priority="755">
      <formula>LEN(TRIM(E320))=0</formula>
    </cfRule>
  </conditionalFormatting>
  <conditionalFormatting sqref="E320:E321">
    <cfRule type="containsBlanks" dxfId="787" priority="754">
      <formula>LEN(TRIM(E320))=0</formula>
    </cfRule>
  </conditionalFormatting>
  <conditionalFormatting sqref="E320:E321">
    <cfRule type="containsBlanks" dxfId="786" priority="753">
      <formula>LEN(TRIM(E320))=0</formula>
    </cfRule>
  </conditionalFormatting>
  <conditionalFormatting sqref="E320:E321">
    <cfRule type="containsBlanks" dxfId="785" priority="752">
      <formula>LEN(TRIM(E320))=0</formula>
    </cfRule>
  </conditionalFormatting>
  <conditionalFormatting sqref="E320:E321">
    <cfRule type="containsBlanks" dxfId="784" priority="751">
      <formula>LEN(TRIM(E320))=0</formula>
    </cfRule>
  </conditionalFormatting>
  <conditionalFormatting sqref="E320:E321">
    <cfRule type="containsBlanks" dxfId="783" priority="750">
      <formula>LEN(TRIM(E320))=0</formula>
    </cfRule>
  </conditionalFormatting>
  <conditionalFormatting sqref="E320:E321">
    <cfRule type="containsBlanks" dxfId="782" priority="749">
      <formula>LEN(TRIM(E320))=0</formula>
    </cfRule>
  </conditionalFormatting>
  <conditionalFormatting sqref="E320:E321">
    <cfRule type="containsBlanks" dxfId="781" priority="748">
      <formula>LEN(TRIM(E320))=0</formula>
    </cfRule>
  </conditionalFormatting>
  <conditionalFormatting sqref="E320:E321">
    <cfRule type="containsBlanks" dxfId="780" priority="747">
      <formula>LEN(TRIM(E320))=0</formula>
    </cfRule>
  </conditionalFormatting>
  <conditionalFormatting sqref="E320:E321">
    <cfRule type="containsBlanks" dxfId="779" priority="746">
      <formula>LEN(TRIM(E320))=0</formula>
    </cfRule>
  </conditionalFormatting>
  <conditionalFormatting sqref="E324:E325">
    <cfRule type="containsBlanks" dxfId="778" priority="745">
      <formula>LEN(TRIM(E324))=0</formula>
    </cfRule>
  </conditionalFormatting>
  <conditionalFormatting sqref="E324:E325">
    <cfRule type="containsBlanks" dxfId="777" priority="744">
      <formula>LEN(TRIM(E324))=0</formula>
    </cfRule>
  </conditionalFormatting>
  <conditionalFormatting sqref="E324:E325">
    <cfRule type="containsBlanks" dxfId="776" priority="743">
      <formula>LEN(TRIM(E324))=0</formula>
    </cfRule>
  </conditionalFormatting>
  <conditionalFormatting sqref="E324:E325">
    <cfRule type="containsBlanks" dxfId="775" priority="742">
      <formula>LEN(TRIM(E324))=0</formula>
    </cfRule>
  </conditionalFormatting>
  <conditionalFormatting sqref="E324:E325">
    <cfRule type="containsBlanks" dxfId="774" priority="741">
      <formula>LEN(TRIM(E324))=0</formula>
    </cfRule>
  </conditionalFormatting>
  <conditionalFormatting sqref="E324:E325">
    <cfRule type="containsBlanks" dxfId="773" priority="740">
      <formula>LEN(TRIM(E324))=0</formula>
    </cfRule>
  </conditionalFormatting>
  <conditionalFormatting sqref="E324:E325">
    <cfRule type="containsBlanks" dxfId="772" priority="739">
      <formula>LEN(TRIM(E324))=0</formula>
    </cfRule>
  </conditionalFormatting>
  <conditionalFormatting sqref="E324:E325">
    <cfRule type="containsBlanks" dxfId="771" priority="738">
      <formula>LEN(TRIM(E324))=0</formula>
    </cfRule>
  </conditionalFormatting>
  <conditionalFormatting sqref="E324:E325">
    <cfRule type="containsBlanks" dxfId="770" priority="737">
      <formula>LEN(TRIM(E324))=0</formula>
    </cfRule>
  </conditionalFormatting>
  <conditionalFormatting sqref="E324:E325">
    <cfRule type="containsBlanks" dxfId="769" priority="736">
      <formula>LEN(TRIM(E324))=0</formula>
    </cfRule>
  </conditionalFormatting>
  <conditionalFormatting sqref="E324:E325">
    <cfRule type="containsBlanks" dxfId="768" priority="735">
      <formula>LEN(TRIM(E324))=0</formula>
    </cfRule>
  </conditionalFormatting>
  <conditionalFormatting sqref="E324:E325">
    <cfRule type="containsBlanks" dxfId="767" priority="734">
      <formula>LEN(TRIM(E324))=0</formula>
    </cfRule>
  </conditionalFormatting>
  <conditionalFormatting sqref="E324:E325">
    <cfRule type="containsBlanks" dxfId="766" priority="733">
      <formula>LEN(TRIM(E324))=0</formula>
    </cfRule>
  </conditionalFormatting>
  <conditionalFormatting sqref="E324:E325">
    <cfRule type="containsBlanks" dxfId="765" priority="732">
      <formula>LEN(TRIM(E324))=0</formula>
    </cfRule>
  </conditionalFormatting>
  <conditionalFormatting sqref="E324:E325">
    <cfRule type="containsBlanks" dxfId="764" priority="731">
      <formula>LEN(TRIM(E324))=0</formula>
    </cfRule>
  </conditionalFormatting>
  <conditionalFormatting sqref="E324:E325">
    <cfRule type="containsBlanks" dxfId="763" priority="730">
      <formula>LEN(TRIM(E324))=0</formula>
    </cfRule>
  </conditionalFormatting>
  <conditionalFormatting sqref="E324:E325">
    <cfRule type="containsBlanks" dxfId="762" priority="729">
      <formula>LEN(TRIM(E324))=0</formula>
    </cfRule>
  </conditionalFormatting>
  <conditionalFormatting sqref="E324:E325">
    <cfRule type="containsBlanks" dxfId="761" priority="728">
      <formula>LEN(TRIM(E324))=0</formula>
    </cfRule>
  </conditionalFormatting>
  <conditionalFormatting sqref="O324:O325">
    <cfRule type="containsBlanks" dxfId="760" priority="727">
      <formula>LEN(TRIM(O324))=0</formula>
    </cfRule>
  </conditionalFormatting>
  <conditionalFormatting sqref="O324:O325">
    <cfRule type="containsBlanks" dxfId="759" priority="726">
      <formula>LEN(TRIM(O324))=0</formula>
    </cfRule>
  </conditionalFormatting>
  <conditionalFormatting sqref="O324:O325">
    <cfRule type="containsBlanks" dxfId="758" priority="725">
      <formula>LEN(TRIM(O324))=0</formula>
    </cfRule>
  </conditionalFormatting>
  <conditionalFormatting sqref="O324:O325">
    <cfRule type="containsBlanks" dxfId="757" priority="724">
      <formula>LEN(TRIM(O324))=0</formula>
    </cfRule>
  </conditionalFormatting>
  <conditionalFormatting sqref="O324:O325">
    <cfRule type="containsBlanks" dxfId="756" priority="723">
      <formula>LEN(TRIM(O324))=0</formula>
    </cfRule>
  </conditionalFormatting>
  <conditionalFormatting sqref="O324:O325">
    <cfRule type="containsBlanks" dxfId="755" priority="722">
      <formula>LEN(TRIM(O324))=0</formula>
    </cfRule>
  </conditionalFormatting>
  <conditionalFormatting sqref="O324:O325">
    <cfRule type="containsBlanks" dxfId="754" priority="721">
      <formula>LEN(TRIM(O324))=0</formula>
    </cfRule>
  </conditionalFormatting>
  <conditionalFormatting sqref="O324:O325">
    <cfRule type="containsBlanks" dxfId="753" priority="720">
      <formula>LEN(TRIM(O324))=0</formula>
    </cfRule>
  </conditionalFormatting>
  <conditionalFormatting sqref="O324:O325">
    <cfRule type="containsBlanks" dxfId="752" priority="719">
      <formula>LEN(TRIM(O324))=0</formula>
    </cfRule>
  </conditionalFormatting>
  <conditionalFormatting sqref="O324:O325">
    <cfRule type="containsBlanks" dxfId="751" priority="718">
      <formula>LEN(TRIM(O324))=0</formula>
    </cfRule>
  </conditionalFormatting>
  <conditionalFormatting sqref="O324:O325">
    <cfRule type="containsBlanks" dxfId="750" priority="717">
      <formula>LEN(TRIM(O324))=0</formula>
    </cfRule>
  </conditionalFormatting>
  <conditionalFormatting sqref="O324:O325">
    <cfRule type="containsBlanks" dxfId="749" priority="716">
      <formula>LEN(TRIM(O324))=0</formula>
    </cfRule>
  </conditionalFormatting>
  <conditionalFormatting sqref="O324:O325">
    <cfRule type="containsBlanks" dxfId="748" priority="715">
      <formula>LEN(TRIM(O324))=0</formula>
    </cfRule>
  </conditionalFormatting>
  <conditionalFormatting sqref="O324:O325">
    <cfRule type="containsBlanks" dxfId="747" priority="714">
      <formula>LEN(TRIM(O324))=0</formula>
    </cfRule>
  </conditionalFormatting>
  <conditionalFormatting sqref="O324:O325">
    <cfRule type="containsBlanks" dxfId="746" priority="713">
      <formula>LEN(TRIM(O324))=0</formula>
    </cfRule>
  </conditionalFormatting>
  <conditionalFormatting sqref="O324:O325">
    <cfRule type="containsBlanks" dxfId="745" priority="712">
      <formula>LEN(TRIM(O324))=0</formula>
    </cfRule>
  </conditionalFormatting>
  <conditionalFormatting sqref="O324:O325">
    <cfRule type="containsBlanks" dxfId="744" priority="711">
      <formula>LEN(TRIM(O324))=0</formula>
    </cfRule>
  </conditionalFormatting>
  <conditionalFormatting sqref="O324:O325">
    <cfRule type="containsBlanks" dxfId="743" priority="710">
      <formula>LEN(TRIM(O324))=0</formula>
    </cfRule>
  </conditionalFormatting>
  <conditionalFormatting sqref="O327:O335">
    <cfRule type="containsBlanks" dxfId="742" priority="709">
      <formula>LEN(TRIM(O327))=0</formula>
    </cfRule>
  </conditionalFormatting>
  <conditionalFormatting sqref="O327:O335">
    <cfRule type="containsBlanks" dxfId="741" priority="708">
      <formula>LEN(TRIM(O327))=0</formula>
    </cfRule>
  </conditionalFormatting>
  <conditionalFormatting sqref="O327:O335">
    <cfRule type="containsBlanks" dxfId="740" priority="707">
      <formula>LEN(TRIM(O327))=0</formula>
    </cfRule>
  </conditionalFormatting>
  <conditionalFormatting sqref="O327:O335">
    <cfRule type="containsBlanks" dxfId="739" priority="706">
      <formula>LEN(TRIM(O327))=0</formula>
    </cfRule>
  </conditionalFormatting>
  <conditionalFormatting sqref="O327:O335">
    <cfRule type="containsBlanks" dxfId="738" priority="705">
      <formula>LEN(TRIM(O327))=0</formula>
    </cfRule>
  </conditionalFormatting>
  <conditionalFormatting sqref="O327:O335">
    <cfRule type="containsBlanks" dxfId="737" priority="704">
      <formula>LEN(TRIM(O327))=0</formula>
    </cfRule>
  </conditionalFormatting>
  <conditionalFormatting sqref="O327:O335">
    <cfRule type="containsBlanks" dxfId="736" priority="703">
      <formula>LEN(TRIM(O327))=0</formula>
    </cfRule>
  </conditionalFormatting>
  <conditionalFormatting sqref="O327:O335">
    <cfRule type="containsBlanks" dxfId="735" priority="702">
      <formula>LEN(TRIM(O327))=0</formula>
    </cfRule>
  </conditionalFormatting>
  <conditionalFormatting sqref="O327:O335">
    <cfRule type="containsBlanks" dxfId="734" priority="701">
      <formula>LEN(TRIM(O327))=0</formula>
    </cfRule>
  </conditionalFormatting>
  <conditionalFormatting sqref="O327:O335">
    <cfRule type="containsBlanks" dxfId="733" priority="700">
      <formula>LEN(TRIM(O327))=0</formula>
    </cfRule>
  </conditionalFormatting>
  <conditionalFormatting sqref="O327:O335">
    <cfRule type="containsBlanks" dxfId="732" priority="699">
      <formula>LEN(TRIM(O327))=0</formula>
    </cfRule>
  </conditionalFormatting>
  <conditionalFormatting sqref="O327:O335">
    <cfRule type="containsBlanks" dxfId="731" priority="698">
      <formula>LEN(TRIM(O327))=0</formula>
    </cfRule>
  </conditionalFormatting>
  <conditionalFormatting sqref="O327:O335">
    <cfRule type="containsBlanks" dxfId="730" priority="697">
      <formula>LEN(TRIM(O327))=0</formula>
    </cfRule>
  </conditionalFormatting>
  <conditionalFormatting sqref="O327:O335">
    <cfRule type="containsBlanks" dxfId="729" priority="696">
      <formula>LEN(TRIM(O327))=0</formula>
    </cfRule>
  </conditionalFormatting>
  <conditionalFormatting sqref="O327:O335">
    <cfRule type="containsBlanks" dxfId="728" priority="695">
      <formula>LEN(TRIM(O327))=0</formula>
    </cfRule>
  </conditionalFormatting>
  <conditionalFormatting sqref="O327:O335">
    <cfRule type="containsBlanks" dxfId="727" priority="694">
      <formula>LEN(TRIM(O327))=0</formula>
    </cfRule>
  </conditionalFormatting>
  <conditionalFormatting sqref="O327:O335">
    <cfRule type="containsBlanks" dxfId="726" priority="693">
      <formula>LEN(TRIM(O327))=0</formula>
    </cfRule>
  </conditionalFormatting>
  <conditionalFormatting sqref="O327:O335">
    <cfRule type="containsBlanks" dxfId="725" priority="692">
      <formula>LEN(TRIM(O327))=0</formula>
    </cfRule>
  </conditionalFormatting>
  <conditionalFormatting sqref="E327:E335">
    <cfRule type="containsBlanks" dxfId="724" priority="691">
      <formula>LEN(TRIM(E327))=0</formula>
    </cfRule>
  </conditionalFormatting>
  <conditionalFormatting sqref="E327:E335">
    <cfRule type="containsBlanks" dxfId="723" priority="690">
      <formula>LEN(TRIM(E327))=0</formula>
    </cfRule>
  </conditionalFormatting>
  <conditionalFormatting sqref="E327:E335">
    <cfRule type="containsBlanks" dxfId="722" priority="689">
      <formula>LEN(TRIM(E327))=0</formula>
    </cfRule>
  </conditionalFormatting>
  <conditionalFormatting sqref="E327:E335">
    <cfRule type="containsBlanks" dxfId="721" priority="688">
      <formula>LEN(TRIM(E327))=0</formula>
    </cfRule>
  </conditionalFormatting>
  <conditionalFormatting sqref="E327:E335">
    <cfRule type="containsBlanks" dxfId="720" priority="687">
      <formula>LEN(TRIM(E327))=0</formula>
    </cfRule>
  </conditionalFormatting>
  <conditionalFormatting sqref="E327:E335">
    <cfRule type="containsBlanks" dxfId="719" priority="686">
      <formula>LEN(TRIM(E327))=0</formula>
    </cfRule>
  </conditionalFormatting>
  <conditionalFormatting sqref="E327:E335">
    <cfRule type="containsBlanks" dxfId="718" priority="685">
      <formula>LEN(TRIM(E327))=0</formula>
    </cfRule>
  </conditionalFormatting>
  <conditionalFormatting sqref="E327:E335">
    <cfRule type="containsBlanks" dxfId="717" priority="684">
      <formula>LEN(TRIM(E327))=0</formula>
    </cfRule>
  </conditionalFormatting>
  <conditionalFormatting sqref="E327:E335">
    <cfRule type="containsBlanks" dxfId="716" priority="683">
      <formula>LEN(TRIM(E327))=0</formula>
    </cfRule>
  </conditionalFormatting>
  <conditionalFormatting sqref="E327:E335">
    <cfRule type="containsBlanks" dxfId="715" priority="682">
      <formula>LEN(TRIM(E327))=0</formula>
    </cfRule>
  </conditionalFormatting>
  <conditionalFormatting sqref="E327:E335">
    <cfRule type="containsBlanks" dxfId="714" priority="681">
      <formula>LEN(TRIM(E327))=0</formula>
    </cfRule>
  </conditionalFormatting>
  <conditionalFormatting sqref="E327:E335">
    <cfRule type="containsBlanks" dxfId="713" priority="680">
      <formula>LEN(TRIM(E327))=0</formula>
    </cfRule>
  </conditionalFormatting>
  <conditionalFormatting sqref="E327:E335">
    <cfRule type="containsBlanks" dxfId="712" priority="679">
      <formula>LEN(TRIM(E327))=0</formula>
    </cfRule>
  </conditionalFormatting>
  <conditionalFormatting sqref="E327:E335">
    <cfRule type="containsBlanks" dxfId="711" priority="678">
      <formula>LEN(TRIM(E327))=0</formula>
    </cfRule>
  </conditionalFormatting>
  <conditionalFormatting sqref="E327:E335">
    <cfRule type="containsBlanks" dxfId="710" priority="677">
      <formula>LEN(TRIM(E327))=0</formula>
    </cfRule>
  </conditionalFormatting>
  <conditionalFormatting sqref="E327:E335">
    <cfRule type="containsBlanks" dxfId="709" priority="676">
      <formula>LEN(TRIM(E327))=0</formula>
    </cfRule>
  </conditionalFormatting>
  <conditionalFormatting sqref="E327:E335">
    <cfRule type="containsBlanks" dxfId="708" priority="675">
      <formula>LEN(TRIM(E327))=0</formula>
    </cfRule>
  </conditionalFormatting>
  <conditionalFormatting sqref="E327:E335">
    <cfRule type="containsBlanks" dxfId="707" priority="674">
      <formula>LEN(TRIM(E327))=0</formula>
    </cfRule>
  </conditionalFormatting>
  <conditionalFormatting sqref="E337:E342">
    <cfRule type="containsBlanks" dxfId="706" priority="673">
      <formula>LEN(TRIM(E337))=0</formula>
    </cfRule>
  </conditionalFormatting>
  <conditionalFormatting sqref="E337:E342">
    <cfRule type="containsBlanks" dxfId="705" priority="672">
      <formula>LEN(TRIM(E337))=0</formula>
    </cfRule>
  </conditionalFormatting>
  <conditionalFormatting sqref="E337:E342">
    <cfRule type="containsBlanks" dxfId="704" priority="671">
      <formula>LEN(TRIM(E337))=0</formula>
    </cfRule>
  </conditionalFormatting>
  <conditionalFormatting sqref="E337:E342">
    <cfRule type="containsBlanks" dxfId="703" priority="670">
      <formula>LEN(TRIM(E337))=0</formula>
    </cfRule>
  </conditionalFormatting>
  <conditionalFormatting sqref="E337:E342">
    <cfRule type="containsBlanks" dxfId="702" priority="669">
      <formula>LEN(TRIM(E337))=0</formula>
    </cfRule>
  </conditionalFormatting>
  <conditionalFormatting sqref="E337:E342">
    <cfRule type="containsBlanks" dxfId="701" priority="668">
      <formula>LEN(TRIM(E337))=0</formula>
    </cfRule>
  </conditionalFormatting>
  <conditionalFormatting sqref="E337:E342">
    <cfRule type="containsBlanks" dxfId="700" priority="667">
      <formula>LEN(TRIM(E337))=0</formula>
    </cfRule>
  </conditionalFormatting>
  <conditionalFormatting sqref="E337:E342">
    <cfRule type="containsBlanks" dxfId="699" priority="666">
      <formula>LEN(TRIM(E337))=0</formula>
    </cfRule>
  </conditionalFormatting>
  <conditionalFormatting sqref="E337:E342">
    <cfRule type="containsBlanks" dxfId="698" priority="665">
      <formula>LEN(TRIM(E337))=0</formula>
    </cfRule>
  </conditionalFormatting>
  <conditionalFormatting sqref="E337:E342">
    <cfRule type="containsBlanks" dxfId="697" priority="664">
      <formula>LEN(TRIM(E337))=0</formula>
    </cfRule>
  </conditionalFormatting>
  <conditionalFormatting sqref="E337:E342">
    <cfRule type="containsBlanks" dxfId="696" priority="663">
      <formula>LEN(TRIM(E337))=0</formula>
    </cfRule>
  </conditionalFormatting>
  <conditionalFormatting sqref="E337:E342">
    <cfRule type="containsBlanks" dxfId="695" priority="662">
      <formula>LEN(TRIM(E337))=0</formula>
    </cfRule>
  </conditionalFormatting>
  <conditionalFormatting sqref="E337:E342">
    <cfRule type="containsBlanks" dxfId="694" priority="661">
      <formula>LEN(TRIM(E337))=0</formula>
    </cfRule>
  </conditionalFormatting>
  <conditionalFormatting sqref="E337:E342">
    <cfRule type="containsBlanks" dxfId="693" priority="660">
      <formula>LEN(TRIM(E337))=0</formula>
    </cfRule>
  </conditionalFormatting>
  <conditionalFormatting sqref="E337:E342">
    <cfRule type="containsBlanks" dxfId="692" priority="659">
      <formula>LEN(TRIM(E337))=0</formula>
    </cfRule>
  </conditionalFormatting>
  <conditionalFormatting sqref="E337:E342">
    <cfRule type="containsBlanks" dxfId="691" priority="658">
      <formula>LEN(TRIM(E337))=0</formula>
    </cfRule>
  </conditionalFormatting>
  <conditionalFormatting sqref="E337:E342">
    <cfRule type="containsBlanks" dxfId="690" priority="657">
      <formula>LEN(TRIM(E337))=0</formula>
    </cfRule>
  </conditionalFormatting>
  <conditionalFormatting sqref="E337:E342">
    <cfRule type="containsBlanks" dxfId="689" priority="656">
      <formula>LEN(TRIM(E337))=0</formula>
    </cfRule>
  </conditionalFormatting>
  <conditionalFormatting sqref="O337:O342">
    <cfRule type="containsBlanks" dxfId="688" priority="655">
      <formula>LEN(TRIM(O337))=0</formula>
    </cfRule>
  </conditionalFormatting>
  <conditionalFormatting sqref="O337:O342">
    <cfRule type="containsBlanks" dxfId="687" priority="654">
      <formula>LEN(TRIM(O337))=0</formula>
    </cfRule>
  </conditionalFormatting>
  <conditionalFormatting sqref="O337:O342">
    <cfRule type="containsBlanks" dxfId="686" priority="653">
      <formula>LEN(TRIM(O337))=0</formula>
    </cfRule>
  </conditionalFormatting>
  <conditionalFormatting sqref="O337:O342">
    <cfRule type="containsBlanks" dxfId="685" priority="652">
      <formula>LEN(TRIM(O337))=0</formula>
    </cfRule>
  </conditionalFormatting>
  <conditionalFormatting sqref="O337:O342">
    <cfRule type="containsBlanks" dxfId="684" priority="651">
      <formula>LEN(TRIM(O337))=0</formula>
    </cfRule>
  </conditionalFormatting>
  <conditionalFormatting sqref="O337:O342">
    <cfRule type="containsBlanks" dxfId="683" priority="650">
      <formula>LEN(TRIM(O337))=0</formula>
    </cfRule>
  </conditionalFormatting>
  <conditionalFormatting sqref="O337:O342">
    <cfRule type="containsBlanks" dxfId="682" priority="649">
      <formula>LEN(TRIM(O337))=0</formula>
    </cfRule>
  </conditionalFormatting>
  <conditionalFormatting sqref="O337:O342">
    <cfRule type="containsBlanks" dxfId="681" priority="648">
      <formula>LEN(TRIM(O337))=0</formula>
    </cfRule>
  </conditionalFormatting>
  <conditionalFormatting sqref="O337:O342">
    <cfRule type="containsBlanks" dxfId="680" priority="647">
      <formula>LEN(TRIM(O337))=0</formula>
    </cfRule>
  </conditionalFormatting>
  <conditionalFormatting sqref="O337:O342">
    <cfRule type="containsBlanks" dxfId="679" priority="646">
      <formula>LEN(TRIM(O337))=0</formula>
    </cfRule>
  </conditionalFormatting>
  <conditionalFormatting sqref="O337:O342">
    <cfRule type="containsBlanks" dxfId="678" priority="645">
      <formula>LEN(TRIM(O337))=0</formula>
    </cfRule>
  </conditionalFormatting>
  <conditionalFormatting sqref="O337:O342">
    <cfRule type="containsBlanks" dxfId="677" priority="644">
      <formula>LEN(TRIM(O337))=0</formula>
    </cfRule>
  </conditionalFormatting>
  <conditionalFormatting sqref="O337:O342">
    <cfRule type="containsBlanks" dxfId="676" priority="643">
      <formula>LEN(TRIM(O337))=0</formula>
    </cfRule>
  </conditionalFormatting>
  <conditionalFormatting sqref="O337:O342">
    <cfRule type="containsBlanks" dxfId="675" priority="642">
      <formula>LEN(TRIM(O337))=0</formula>
    </cfRule>
  </conditionalFormatting>
  <conditionalFormatting sqref="O337:O342">
    <cfRule type="containsBlanks" dxfId="674" priority="641">
      <formula>LEN(TRIM(O337))=0</formula>
    </cfRule>
  </conditionalFormatting>
  <conditionalFormatting sqref="O337:O342">
    <cfRule type="containsBlanks" dxfId="673" priority="640">
      <formula>LEN(TRIM(O337))=0</formula>
    </cfRule>
  </conditionalFormatting>
  <conditionalFormatting sqref="O337:O342">
    <cfRule type="containsBlanks" dxfId="672" priority="639">
      <formula>LEN(TRIM(O337))=0</formula>
    </cfRule>
  </conditionalFormatting>
  <conditionalFormatting sqref="O337:O342">
    <cfRule type="containsBlanks" dxfId="671" priority="638">
      <formula>LEN(TRIM(O337))=0</formula>
    </cfRule>
  </conditionalFormatting>
  <conditionalFormatting sqref="O357:O358">
    <cfRule type="containsBlanks" dxfId="670" priority="637">
      <formula>LEN(TRIM(O357))=0</formula>
    </cfRule>
  </conditionalFormatting>
  <conditionalFormatting sqref="O357:O358">
    <cfRule type="containsBlanks" dxfId="669" priority="636">
      <formula>LEN(TRIM(O357))=0</formula>
    </cfRule>
  </conditionalFormatting>
  <conditionalFormatting sqref="O357:O358">
    <cfRule type="containsBlanks" dxfId="668" priority="635">
      <formula>LEN(TRIM(O357))=0</formula>
    </cfRule>
  </conditionalFormatting>
  <conditionalFormatting sqref="O357:O358">
    <cfRule type="containsBlanks" dxfId="667" priority="634">
      <formula>LEN(TRIM(O357))=0</formula>
    </cfRule>
  </conditionalFormatting>
  <conditionalFormatting sqref="O357:O358">
    <cfRule type="containsBlanks" dxfId="666" priority="633">
      <formula>LEN(TRIM(O357))=0</formula>
    </cfRule>
  </conditionalFormatting>
  <conditionalFormatting sqref="O357:O358">
    <cfRule type="containsBlanks" dxfId="665" priority="632">
      <formula>LEN(TRIM(O357))=0</formula>
    </cfRule>
  </conditionalFormatting>
  <conditionalFormatting sqref="O357:O358">
    <cfRule type="containsBlanks" dxfId="664" priority="631">
      <formula>LEN(TRIM(O357))=0</formula>
    </cfRule>
  </conditionalFormatting>
  <conditionalFormatting sqref="O357:O358">
    <cfRule type="containsBlanks" dxfId="663" priority="630">
      <formula>LEN(TRIM(O357))=0</formula>
    </cfRule>
  </conditionalFormatting>
  <conditionalFormatting sqref="O357:O358">
    <cfRule type="containsBlanks" dxfId="662" priority="629">
      <formula>LEN(TRIM(O357))=0</formula>
    </cfRule>
  </conditionalFormatting>
  <conditionalFormatting sqref="O357:O358">
    <cfRule type="containsBlanks" dxfId="661" priority="628">
      <formula>LEN(TRIM(O357))=0</formula>
    </cfRule>
  </conditionalFormatting>
  <conditionalFormatting sqref="O357:O358">
    <cfRule type="containsBlanks" dxfId="660" priority="627">
      <formula>LEN(TRIM(O357))=0</formula>
    </cfRule>
  </conditionalFormatting>
  <conditionalFormatting sqref="O357:O358">
    <cfRule type="containsBlanks" dxfId="659" priority="626">
      <formula>LEN(TRIM(O357))=0</formula>
    </cfRule>
  </conditionalFormatting>
  <conditionalFormatting sqref="O357:O358">
    <cfRule type="containsBlanks" dxfId="658" priority="625">
      <formula>LEN(TRIM(O357))=0</formula>
    </cfRule>
  </conditionalFormatting>
  <conditionalFormatting sqref="O357:O358">
    <cfRule type="containsBlanks" dxfId="657" priority="624">
      <formula>LEN(TRIM(O357))=0</formula>
    </cfRule>
  </conditionalFormatting>
  <conditionalFormatting sqref="O357:O358">
    <cfRule type="containsBlanks" dxfId="656" priority="623">
      <formula>LEN(TRIM(O357))=0</formula>
    </cfRule>
  </conditionalFormatting>
  <conditionalFormatting sqref="O357:O358">
    <cfRule type="containsBlanks" dxfId="655" priority="622">
      <formula>LEN(TRIM(O357))=0</formula>
    </cfRule>
  </conditionalFormatting>
  <conditionalFormatting sqref="O357:O358">
    <cfRule type="containsBlanks" dxfId="654" priority="621">
      <formula>LEN(TRIM(O357))=0</formula>
    </cfRule>
  </conditionalFormatting>
  <conditionalFormatting sqref="O357:O358">
    <cfRule type="containsBlanks" dxfId="653" priority="620">
      <formula>LEN(TRIM(O357))=0</formula>
    </cfRule>
  </conditionalFormatting>
  <conditionalFormatting sqref="E357:E358">
    <cfRule type="containsBlanks" dxfId="652" priority="619">
      <formula>LEN(TRIM(E357))=0</formula>
    </cfRule>
  </conditionalFormatting>
  <conditionalFormatting sqref="E357:E358">
    <cfRule type="containsBlanks" dxfId="651" priority="618">
      <formula>LEN(TRIM(E357))=0</formula>
    </cfRule>
  </conditionalFormatting>
  <conditionalFormatting sqref="E357:E358">
    <cfRule type="containsBlanks" dxfId="650" priority="617">
      <formula>LEN(TRIM(E357))=0</formula>
    </cfRule>
  </conditionalFormatting>
  <conditionalFormatting sqref="E357:E358">
    <cfRule type="containsBlanks" dxfId="649" priority="616">
      <formula>LEN(TRIM(E357))=0</formula>
    </cfRule>
  </conditionalFormatting>
  <conditionalFormatting sqref="E357:E358">
    <cfRule type="containsBlanks" dxfId="648" priority="615">
      <formula>LEN(TRIM(E357))=0</formula>
    </cfRule>
  </conditionalFormatting>
  <conditionalFormatting sqref="E357:E358">
    <cfRule type="containsBlanks" dxfId="647" priority="614">
      <formula>LEN(TRIM(E357))=0</formula>
    </cfRule>
  </conditionalFormatting>
  <conditionalFormatting sqref="E357:E358">
    <cfRule type="containsBlanks" dxfId="646" priority="613">
      <formula>LEN(TRIM(E357))=0</formula>
    </cfRule>
  </conditionalFormatting>
  <conditionalFormatting sqref="E357:E358">
    <cfRule type="containsBlanks" dxfId="645" priority="612">
      <formula>LEN(TRIM(E357))=0</formula>
    </cfRule>
  </conditionalFormatting>
  <conditionalFormatting sqref="E357:E358">
    <cfRule type="containsBlanks" dxfId="644" priority="611">
      <formula>LEN(TRIM(E357))=0</formula>
    </cfRule>
  </conditionalFormatting>
  <conditionalFormatting sqref="E357:E358">
    <cfRule type="containsBlanks" dxfId="643" priority="610">
      <formula>LEN(TRIM(E357))=0</formula>
    </cfRule>
  </conditionalFormatting>
  <conditionalFormatting sqref="E357:E358">
    <cfRule type="containsBlanks" dxfId="642" priority="609">
      <formula>LEN(TRIM(E357))=0</formula>
    </cfRule>
  </conditionalFormatting>
  <conditionalFormatting sqref="E357:E358">
    <cfRule type="containsBlanks" dxfId="641" priority="608">
      <formula>LEN(TRIM(E357))=0</formula>
    </cfRule>
  </conditionalFormatting>
  <conditionalFormatting sqref="E357:E358">
    <cfRule type="containsBlanks" dxfId="640" priority="607">
      <formula>LEN(TRIM(E357))=0</formula>
    </cfRule>
  </conditionalFormatting>
  <conditionalFormatting sqref="E357:E358">
    <cfRule type="containsBlanks" dxfId="639" priority="606">
      <formula>LEN(TRIM(E357))=0</formula>
    </cfRule>
  </conditionalFormatting>
  <conditionalFormatting sqref="E357:E358">
    <cfRule type="containsBlanks" dxfId="638" priority="605">
      <formula>LEN(TRIM(E357))=0</formula>
    </cfRule>
  </conditionalFormatting>
  <conditionalFormatting sqref="E357:E358">
    <cfRule type="containsBlanks" dxfId="637" priority="604">
      <formula>LEN(TRIM(E357))=0</formula>
    </cfRule>
  </conditionalFormatting>
  <conditionalFormatting sqref="E357:E358">
    <cfRule type="containsBlanks" dxfId="636" priority="603">
      <formula>LEN(TRIM(E357))=0</formula>
    </cfRule>
  </conditionalFormatting>
  <conditionalFormatting sqref="E357:E358">
    <cfRule type="containsBlanks" dxfId="635" priority="602">
      <formula>LEN(TRIM(E357))=0</formula>
    </cfRule>
  </conditionalFormatting>
  <conditionalFormatting sqref="E361:E362">
    <cfRule type="containsBlanks" dxfId="634" priority="601">
      <formula>LEN(TRIM(E361))=0</formula>
    </cfRule>
  </conditionalFormatting>
  <conditionalFormatting sqref="E361:E362">
    <cfRule type="containsBlanks" dxfId="633" priority="600">
      <formula>LEN(TRIM(E361))=0</formula>
    </cfRule>
  </conditionalFormatting>
  <conditionalFormatting sqref="E361:E362">
    <cfRule type="containsBlanks" dxfId="632" priority="599">
      <formula>LEN(TRIM(E361))=0</formula>
    </cfRule>
  </conditionalFormatting>
  <conditionalFormatting sqref="E361:E362">
    <cfRule type="containsBlanks" dxfId="631" priority="598">
      <formula>LEN(TRIM(E361))=0</formula>
    </cfRule>
  </conditionalFormatting>
  <conditionalFormatting sqref="E361:E362">
    <cfRule type="containsBlanks" dxfId="630" priority="597">
      <formula>LEN(TRIM(E361))=0</formula>
    </cfRule>
  </conditionalFormatting>
  <conditionalFormatting sqref="E361:E362">
    <cfRule type="containsBlanks" dxfId="629" priority="596">
      <formula>LEN(TRIM(E361))=0</formula>
    </cfRule>
  </conditionalFormatting>
  <conditionalFormatting sqref="E361:E362">
    <cfRule type="containsBlanks" dxfId="628" priority="595">
      <formula>LEN(TRIM(E361))=0</formula>
    </cfRule>
  </conditionalFormatting>
  <conditionalFormatting sqref="E361:E362">
    <cfRule type="containsBlanks" dxfId="627" priority="594">
      <formula>LEN(TRIM(E361))=0</formula>
    </cfRule>
  </conditionalFormatting>
  <conditionalFormatting sqref="E361:E362">
    <cfRule type="containsBlanks" dxfId="626" priority="593">
      <formula>LEN(TRIM(E361))=0</formula>
    </cfRule>
  </conditionalFormatting>
  <conditionalFormatting sqref="E361:E362">
    <cfRule type="containsBlanks" dxfId="625" priority="592">
      <formula>LEN(TRIM(E361))=0</formula>
    </cfRule>
  </conditionalFormatting>
  <conditionalFormatting sqref="E361:E362">
    <cfRule type="containsBlanks" dxfId="624" priority="591">
      <formula>LEN(TRIM(E361))=0</formula>
    </cfRule>
  </conditionalFormatting>
  <conditionalFormatting sqref="E361:E362">
    <cfRule type="containsBlanks" dxfId="623" priority="590">
      <formula>LEN(TRIM(E361))=0</formula>
    </cfRule>
  </conditionalFormatting>
  <conditionalFormatting sqref="E361:E362">
    <cfRule type="containsBlanks" dxfId="622" priority="589">
      <formula>LEN(TRIM(E361))=0</formula>
    </cfRule>
  </conditionalFormatting>
  <conditionalFormatting sqref="E361:E362">
    <cfRule type="containsBlanks" dxfId="621" priority="588">
      <formula>LEN(TRIM(E361))=0</formula>
    </cfRule>
  </conditionalFormatting>
  <conditionalFormatting sqref="E361:E362">
    <cfRule type="containsBlanks" dxfId="620" priority="587">
      <formula>LEN(TRIM(E361))=0</formula>
    </cfRule>
  </conditionalFormatting>
  <conditionalFormatting sqref="E361:E362">
    <cfRule type="containsBlanks" dxfId="619" priority="586">
      <formula>LEN(TRIM(E361))=0</formula>
    </cfRule>
  </conditionalFormatting>
  <conditionalFormatting sqref="E361:E362">
    <cfRule type="containsBlanks" dxfId="618" priority="585">
      <formula>LEN(TRIM(E361))=0</formula>
    </cfRule>
  </conditionalFormatting>
  <conditionalFormatting sqref="E361:E362">
    <cfRule type="containsBlanks" dxfId="617" priority="584">
      <formula>LEN(TRIM(E361))=0</formula>
    </cfRule>
  </conditionalFormatting>
  <conditionalFormatting sqref="O361:O362">
    <cfRule type="containsBlanks" dxfId="616" priority="583">
      <formula>LEN(TRIM(O361))=0</formula>
    </cfRule>
  </conditionalFormatting>
  <conditionalFormatting sqref="O361:O362">
    <cfRule type="containsBlanks" dxfId="615" priority="582">
      <formula>LEN(TRIM(O361))=0</formula>
    </cfRule>
  </conditionalFormatting>
  <conditionalFormatting sqref="O361:O362">
    <cfRule type="containsBlanks" dxfId="614" priority="581">
      <formula>LEN(TRIM(O361))=0</formula>
    </cfRule>
  </conditionalFormatting>
  <conditionalFormatting sqref="O361:O362">
    <cfRule type="containsBlanks" dxfId="613" priority="580">
      <formula>LEN(TRIM(O361))=0</formula>
    </cfRule>
  </conditionalFormatting>
  <conditionalFormatting sqref="O361:O362">
    <cfRule type="containsBlanks" dxfId="612" priority="579">
      <formula>LEN(TRIM(O361))=0</formula>
    </cfRule>
  </conditionalFormatting>
  <conditionalFormatting sqref="O361:O362">
    <cfRule type="containsBlanks" dxfId="611" priority="578">
      <formula>LEN(TRIM(O361))=0</formula>
    </cfRule>
  </conditionalFormatting>
  <conditionalFormatting sqref="O361:O362">
    <cfRule type="containsBlanks" dxfId="610" priority="577">
      <formula>LEN(TRIM(O361))=0</formula>
    </cfRule>
  </conditionalFormatting>
  <conditionalFormatting sqref="O361:O362">
    <cfRule type="containsBlanks" dxfId="609" priority="576">
      <formula>LEN(TRIM(O361))=0</formula>
    </cfRule>
  </conditionalFormatting>
  <conditionalFormatting sqref="O361:O362">
    <cfRule type="containsBlanks" dxfId="608" priority="575">
      <formula>LEN(TRIM(O361))=0</formula>
    </cfRule>
  </conditionalFormatting>
  <conditionalFormatting sqref="O361:O362">
    <cfRule type="containsBlanks" dxfId="607" priority="574">
      <formula>LEN(TRIM(O361))=0</formula>
    </cfRule>
  </conditionalFormatting>
  <conditionalFormatting sqref="O361:O362">
    <cfRule type="containsBlanks" dxfId="606" priority="573">
      <formula>LEN(TRIM(O361))=0</formula>
    </cfRule>
  </conditionalFormatting>
  <conditionalFormatting sqref="O361:O362">
    <cfRule type="containsBlanks" dxfId="605" priority="572">
      <formula>LEN(TRIM(O361))=0</formula>
    </cfRule>
  </conditionalFormatting>
  <conditionalFormatting sqref="O361:O362">
    <cfRule type="containsBlanks" dxfId="604" priority="571">
      <formula>LEN(TRIM(O361))=0</formula>
    </cfRule>
  </conditionalFormatting>
  <conditionalFormatting sqref="O361:O362">
    <cfRule type="containsBlanks" dxfId="603" priority="570">
      <formula>LEN(TRIM(O361))=0</formula>
    </cfRule>
  </conditionalFormatting>
  <conditionalFormatting sqref="O361:O362">
    <cfRule type="containsBlanks" dxfId="602" priority="569">
      <formula>LEN(TRIM(O361))=0</formula>
    </cfRule>
  </conditionalFormatting>
  <conditionalFormatting sqref="O361:O362">
    <cfRule type="containsBlanks" dxfId="601" priority="568">
      <formula>LEN(TRIM(O361))=0</formula>
    </cfRule>
  </conditionalFormatting>
  <conditionalFormatting sqref="O361:O362">
    <cfRule type="containsBlanks" dxfId="600" priority="567">
      <formula>LEN(TRIM(O361))=0</formula>
    </cfRule>
  </conditionalFormatting>
  <conditionalFormatting sqref="O361:O362">
    <cfRule type="containsBlanks" dxfId="599" priority="566">
      <formula>LEN(TRIM(O361))=0</formula>
    </cfRule>
  </conditionalFormatting>
  <conditionalFormatting sqref="O367:O369">
    <cfRule type="containsBlanks" dxfId="598" priority="565">
      <formula>LEN(TRIM(O367))=0</formula>
    </cfRule>
  </conditionalFormatting>
  <conditionalFormatting sqref="O367:O369">
    <cfRule type="containsBlanks" dxfId="597" priority="564">
      <formula>LEN(TRIM(O367))=0</formula>
    </cfRule>
  </conditionalFormatting>
  <conditionalFormatting sqref="O367:O369">
    <cfRule type="containsBlanks" dxfId="596" priority="563">
      <formula>LEN(TRIM(O367))=0</formula>
    </cfRule>
  </conditionalFormatting>
  <conditionalFormatting sqref="O367:O369">
    <cfRule type="containsBlanks" dxfId="595" priority="562">
      <formula>LEN(TRIM(O367))=0</formula>
    </cfRule>
  </conditionalFormatting>
  <conditionalFormatting sqref="O367:O369">
    <cfRule type="containsBlanks" dxfId="594" priority="561">
      <formula>LEN(TRIM(O367))=0</formula>
    </cfRule>
  </conditionalFormatting>
  <conditionalFormatting sqref="O367:O369">
    <cfRule type="containsBlanks" dxfId="593" priority="560">
      <formula>LEN(TRIM(O367))=0</formula>
    </cfRule>
  </conditionalFormatting>
  <conditionalFormatting sqref="O367:O369">
    <cfRule type="containsBlanks" dxfId="592" priority="559">
      <formula>LEN(TRIM(O367))=0</formula>
    </cfRule>
  </conditionalFormatting>
  <conditionalFormatting sqref="O367:O369">
    <cfRule type="containsBlanks" dxfId="591" priority="558">
      <formula>LEN(TRIM(O367))=0</formula>
    </cfRule>
  </conditionalFormatting>
  <conditionalFormatting sqref="O367:O369">
    <cfRule type="containsBlanks" dxfId="590" priority="557">
      <formula>LEN(TRIM(O367))=0</formula>
    </cfRule>
  </conditionalFormatting>
  <conditionalFormatting sqref="O367:O369">
    <cfRule type="containsBlanks" dxfId="589" priority="556">
      <formula>LEN(TRIM(O367))=0</formula>
    </cfRule>
  </conditionalFormatting>
  <conditionalFormatting sqref="O367:O369">
    <cfRule type="containsBlanks" dxfId="588" priority="555">
      <formula>LEN(TRIM(O367))=0</formula>
    </cfRule>
  </conditionalFormatting>
  <conditionalFormatting sqref="O367:O369">
    <cfRule type="containsBlanks" dxfId="587" priority="554">
      <formula>LEN(TRIM(O367))=0</formula>
    </cfRule>
  </conditionalFormatting>
  <conditionalFormatting sqref="O367:O369">
    <cfRule type="containsBlanks" dxfId="586" priority="553">
      <formula>LEN(TRIM(O367))=0</formula>
    </cfRule>
  </conditionalFormatting>
  <conditionalFormatting sqref="O367:O369">
    <cfRule type="containsBlanks" dxfId="585" priority="552">
      <formula>LEN(TRIM(O367))=0</formula>
    </cfRule>
  </conditionalFormatting>
  <conditionalFormatting sqref="O367:O369">
    <cfRule type="containsBlanks" dxfId="584" priority="551">
      <formula>LEN(TRIM(O367))=0</formula>
    </cfRule>
  </conditionalFormatting>
  <conditionalFormatting sqref="O367:O369">
    <cfRule type="containsBlanks" dxfId="583" priority="550">
      <formula>LEN(TRIM(O367))=0</formula>
    </cfRule>
  </conditionalFormatting>
  <conditionalFormatting sqref="O367:O369">
    <cfRule type="containsBlanks" dxfId="582" priority="549">
      <formula>LEN(TRIM(O367))=0</formula>
    </cfRule>
  </conditionalFormatting>
  <conditionalFormatting sqref="O367:O369">
    <cfRule type="containsBlanks" dxfId="581" priority="548">
      <formula>LEN(TRIM(O367))=0</formula>
    </cfRule>
  </conditionalFormatting>
  <conditionalFormatting sqref="K367:K369">
    <cfRule type="containsBlanks" dxfId="580" priority="547">
      <formula>LEN(TRIM(K367))=0</formula>
    </cfRule>
  </conditionalFormatting>
  <conditionalFormatting sqref="K367:K369">
    <cfRule type="containsBlanks" dxfId="579" priority="546">
      <formula>LEN(TRIM(K367))=0</formula>
    </cfRule>
  </conditionalFormatting>
  <conditionalFormatting sqref="K367:K369">
    <cfRule type="containsBlanks" dxfId="578" priority="545">
      <formula>LEN(TRIM(K367))=0</formula>
    </cfRule>
  </conditionalFormatting>
  <conditionalFormatting sqref="K367:K369">
    <cfRule type="containsBlanks" dxfId="577" priority="544">
      <formula>LEN(TRIM(K367))=0</formula>
    </cfRule>
  </conditionalFormatting>
  <conditionalFormatting sqref="K367:K369">
    <cfRule type="containsBlanks" dxfId="576" priority="543">
      <formula>LEN(TRIM(K367))=0</formula>
    </cfRule>
  </conditionalFormatting>
  <conditionalFormatting sqref="K367:K369">
    <cfRule type="containsBlanks" dxfId="575" priority="542">
      <formula>LEN(TRIM(K367))=0</formula>
    </cfRule>
  </conditionalFormatting>
  <conditionalFormatting sqref="K367:K369">
    <cfRule type="containsBlanks" dxfId="574" priority="541">
      <formula>LEN(TRIM(K367))=0</formula>
    </cfRule>
  </conditionalFormatting>
  <conditionalFormatting sqref="K367:K369">
    <cfRule type="containsBlanks" dxfId="573" priority="540">
      <formula>LEN(TRIM(K367))=0</formula>
    </cfRule>
  </conditionalFormatting>
  <conditionalFormatting sqref="K367:K369">
    <cfRule type="containsBlanks" dxfId="572" priority="539">
      <formula>LEN(TRIM(K367))=0</formula>
    </cfRule>
  </conditionalFormatting>
  <conditionalFormatting sqref="K367:K369">
    <cfRule type="containsBlanks" dxfId="571" priority="538">
      <formula>LEN(TRIM(K367))=0</formula>
    </cfRule>
  </conditionalFormatting>
  <conditionalFormatting sqref="K367:K369">
    <cfRule type="containsBlanks" dxfId="570" priority="537">
      <formula>LEN(TRIM(K367))=0</formula>
    </cfRule>
  </conditionalFormatting>
  <conditionalFormatting sqref="K367:K369">
    <cfRule type="containsBlanks" dxfId="569" priority="536">
      <formula>LEN(TRIM(K367))=0</formula>
    </cfRule>
  </conditionalFormatting>
  <conditionalFormatting sqref="K367:K369">
    <cfRule type="containsBlanks" dxfId="568" priority="535">
      <formula>LEN(TRIM(K367))=0</formula>
    </cfRule>
  </conditionalFormatting>
  <conditionalFormatting sqref="K367:K369">
    <cfRule type="containsBlanks" dxfId="567" priority="534">
      <formula>LEN(TRIM(K367))=0</formula>
    </cfRule>
  </conditionalFormatting>
  <conditionalFormatting sqref="K367:K369">
    <cfRule type="containsBlanks" dxfId="566" priority="533">
      <formula>LEN(TRIM(K367))=0</formula>
    </cfRule>
  </conditionalFormatting>
  <conditionalFormatting sqref="K367:K369">
    <cfRule type="containsBlanks" dxfId="565" priority="532">
      <formula>LEN(TRIM(K367))=0</formula>
    </cfRule>
  </conditionalFormatting>
  <conditionalFormatting sqref="K367:K369">
    <cfRule type="containsBlanks" dxfId="564" priority="531">
      <formula>LEN(TRIM(K367))=0</formula>
    </cfRule>
  </conditionalFormatting>
  <conditionalFormatting sqref="K367:K369">
    <cfRule type="containsBlanks" dxfId="563" priority="530">
      <formula>LEN(TRIM(K367))=0</formula>
    </cfRule>
  </conditionalFormatting>
  <conditionalFormatting sqref="I367:I369">
    <cfRule type="containsBlanks" dxfId="562" priority="529">
      <formula>LEN(TRIM(I367))=0</formula>
    </cfRule>
  </conditionalFormatting>
  <conditionalFormatting sqref="I367:I369">
    <cfRule type="containsBlanks" dxfId="561" priority="528">
      <formula>LEN(TRIM(I367))=0</formula>
    </cfRule>
  </conditionalFormatting>
  <conditionalFormatting sqref="I367:I369">
    <cfRule type="containsBlanks" dxfId="560" priority="527">
      <formula>LEN(TRIM(I367))=0</formula>
    </cfRule>
  </conditionalFormatting>
  <conditionalFormatting sqref="I367:I369">
    <cfRule type="containsBlanks" dxfId="559" priority="526">
      <formula>LEN(TRIM(I367))=0</formula>
    </cfRule>
  </conditionalFormatting>
  <conditionalFormatting sqref="I367:I369">
    <cfRule type="containsBlanks" dxfId="558" priority="525">
      <formula>LEN(TRIM(I367))=0</formula>
    </cfRule>
  </conditionalFormatting>
  <conditionalFormatting sqref="I367:I369">
    <cfRule type="containsBlanks" dxfId="557" priority="524">
      <formula>LEN(TRIM(I367))=0</formula>
    </cfRule>
  </conditionalFormatting>
  <conditionalFormatting sqref="I367:I369">
    <cfRule type="containsBlanks" dxfId="556" priority="523">
      <formula>LEN(TRIM(I367))=0</formula>
    </cfRule>
  </conditionalFormatting>
  <conditionalFormatting sqref="I367:I369">
    <cfRule type="containsBlanks" dxfId="555" priority="522">
      <formula>LEN(TRIM(I367))=0</formula>
    </cfRule>
  </conditionalFormatting>
  <conditionalFormatting sqref="I367:I369">
    <cfRule type="containsBlanks" dxfId="554" priority="521">
      <formula>LEN(TRIM(I367))=0</formula>
    </cfRule>
  </conditionalFormatting>
  <conditionalFormatting sqref="I367:I369">
    <cfRule type="containsBlanks" dxfId="553" priority="520">
      <formula>LEN(TRIM(I367))=0</formula>
    </cfRule>
  </conditionalFormatting>
  <conditionalFormatting sqref="I367:I369">
    <cfRule type="containsBlanks" dxfId="552" priority="519">
      <formula>LEN(TRIM(I367))=0</formula>
    </cfRule>
  </conditionalFormatting>
  <conditionalFormatting sqref="I367:I369">
    <cfRule type="containsBlanks" dxfId="551" priority="518">
      <formula>LEN(TRIM(I367))=0</formula>
    </cfRule>
  </conditionalFormatting>
  <conditionalFormatting sqref="I367:I369">
    <cfRule type="containsBlanks" dxfId="550" priority="517">
      <formula>LEN(TRIM(I367))=0</formula>
    </cfRule>
  </conditionalFormatting>
  <conditionalFormatting sqref="I367:I369">
    <cfRule type="containsBlanks" dxfId="549" priority="516">
      <formula>LEN(TRIM(I367))=0</formula>
    </cfRule>
  </conditionalFormatting>
  <conditionalFormatting sqref="I367:I369">
    <cfRule type="containsBlanks" dxfId="548" priority="515">
      <formula>LEN(TRIM(I367))=0</formula>
    </cfRule>
  </conditionalFormatting>
  <conditionalFormatting sqref="I367:I369">
    <cfRule type="containsBlanks" dxfId="547" priority="514">
      <formula>LEN(TRIM(I367))=0</formula>
    </cfRule>
  </conditionalFormatting>
  <conditionalFormatting sqref="I367:I369">
    <cfRule type="containsBlanks" dxfId="546" priority="513">
      <formula>LEN(TRIM(I367))=0</formula>
    </cfRule>
  </conditionalFormatting>
  <conditionalFormatting sqref="I367:I369">
    <cfRule type="containsBlanks" dxfId="545" priority="512">
      <formula>LEN(TRIM(I367))=0</formula>
    </cfRule>
  </conditionalFormatting>
  <conditionalFormatting sqref="G367:G369">
    <cfRule type="containsBlanks" dxfId="544" priority="511">
      <formula>LEN(TRIM(G367))=0</formula>
    </cfRule>
  </conditionalFormatting>
  <conditionalFormatting sqref="G367:G369">
    <cfRule type="containsBlanks" dxfId="543" priority="510">
      <formula>LEN(TRIM(G367))=0</formula>
    </cfRule>
  </conditionalFormatting>
  <conditionalFormatting sqref="G367:G369">
    <cfRule type="containsBlanks" dxfId="542" priority="509">
      <formula>LEN(TRIM(G367))=0</formula>
    </cfRule>
  </conditionalFormatting>
  <conditionalFormatting sqref="G367:G369">
    <cfRule type="containsBlanks" dxfId="541" priority="508">
      <formula>LEN(TRIM(G367))=0</formula>
    </cfRule>
  </conditionalFormatting>
  <conditionalFormatting sqref="G367:G369">
    <cfRule type="containsBlanks" dxfId="540" priority="507">
      <formula>LEN(TRIM(G367))=0</formula>
    </cfRule>
  </conditionalFormatting>
  <conditionalFormatting sqref="G367:G369">
    <cfRule type="containsBlanks" dxfId="539" priority="506">
      <formula>LEN(TRIM(G367))=0</formula>
    </cfRule>
  </conditionalFormatting>
  <conditionalFormatting sqref="G367:G369">
    <cfRule type="containsBlanks" dxfId="538" priority="505">
      <formula>LEN(TRIM(G367))=0</formula>
    </cfRule>
  </conditionalFormatting>
  <conditionalFormatting sqref="G367:G369">
    <cfRule type="containsBlanks" dxfId="537" priority="504">
      <formula>LEN(TRIM(G367))=0</formula>
    </cfRule>
  </conditionalFormatting>
  <conditionalFormatting sqref="G367:G369">
    <cfRule type="containsBlanks" dxfId="536" priority="503">
      <formula>LEN(TRIM(G367))=0</formula>
    </cfRule>
  </conditionalFormatting>
  <conditionalFormatting sqref="G367:G369">
    <cfRule type="containsBlanks" dxfId="535" priority="502">
      <formula>LEN(TRIM(G367))=0</formula>
    </cfRule>
  </conditionalFormatting>
  <conditionalFormatting sqref="G367:G369">
    <cfRule type="containsBlanks" dxfId="534" priority="501">
      <formula>LEN(TRIM(G367))=0</formula>
    </cfRule>
  </conditionalFormatting>
  <conditionalFormatting sqref="G367:G369">
    <cfRule type="containsBlanks" dxfId="533" priority="500">
      <formula>LEN(TRIM(G367))=0</formula>
    </cfRule>
  </conditionalFormatting>
  <conditionalFormatting sqref="G367:G369">
    <cfRule type="containsBlanks" dxfId="532" priority="499">
      <formula>LEN(TRIM(G367))=0</formula>
    </cfRule>
  </conditionalFormatting>
  <conditionalFormatting sqref="G367:G369">
    <cfRule type="containsBlanks" dxfId="531" priority="498">
      <formula>LEN(TRIM(G367))=0</formula>
    </cfRule>
  </conditionalFormatting>
  <conditionalFormatting sqref="G367:G369">
    <cfRule type="containsBlanks" dxfId="530" priority="497">
      <formula>LEN(TRIM(G367))=0</formula>
    </cfRule>
  </conditionalFormatting>
  <conditionalFormatting sqref="G367:G369">
    <cfRule type="containsBlanks" dxfId="529" priority="496">
      <formula>LEN(TRIM(G367))=0</formula>
    </cfRule>
  </conditionalFormatting>
  <conditionalFormatting sqref="G367:G369">
    <cfRule type="containsBlanks" dxfId="528" priority="495">
      <formula>LEN(TRIM(G367))=0</formula>
    </cfRule>
  </conditionalFormatting>
  <conditionalFormatting sqref="G367:G369">
    <cfRule type="containsBlanks" dxfId="527" priority="494">
      <formula>LEN(TRIM(G367))=0</formula>
    </cfRule>
  </conditionalFormatting>
  <conditionalFormatting sqref="E367:E369">
    <cfRule type="containsBlanks" dxfId="526" priority="493">
      <formula>LEN(TRIM(E367))=0</formula>
    </cfRule>
  </conditionalFormatting>
  <conditionalFormatting sqref="E367:E369">
    <cfRule type="containsBlanks" dxfId="525" priority="492">
      <formula>LEN(TRIM(E367))=0</formula>
    </cfRule>
  </conditionalFormatting>
  <conditionalFormatting sqref="E367:E369">
    <cfRule type="containsBlanks" dxfId="524" priority="491">
      <formula>LEN(TRIM(E367))=0</formula>
    </cfRule>
  </conditionalFormatting>
  <conditionalFormatting sqref="E367:E369">
    <cfRule type="containsBlanks" dxfId="523" priority="490">
      <formula>LEN(TRIM(E367))=0</formula>
    </cfRule>
  </conditionalFormatting>
  <conditionalFormatting sqref="E367:E369">
    <cfRule type="containsBlanks" dxfId="522" priority="489">
      <formula>LEN(TRIM(E367))=0</formula>
    </cfRule>
  </conditionalFormatting>
  <conditionalFormatting sqref="E367:E369">
    <cfRule type="containsBlanks" dxfId="521" priority="488">
      <formula>LEN(TRIM(E367))=0</formula>
    </cfRule>
  </conditionalFormatting>
  <conditionalFormatting sqref="E367:E369">
    <cfRule type="containsBlanks" dxfId="520" priority="487">
      <formula>LEN(TRIM(E367))=0</formula>
    </cfRule>
  </conditionalFormatting>
  <conditionalFormatting sqref="E367:E369">
    <cfRule type="containsBlanks" dxfId="519" priority="486">
      <formula>LEN(TRIM(E367))=0</formula>
    </cfRule>
  </conditionalFormatting>
  <conditionalFormatting sqref="E367:E369">
    <cfRule type="containsBlanks" dxfId="518" priority="485">
      <formula>LEN(TRIM(E367))=0</formula>
    </cfRule>
  </conditionalFormatting>
  <conditionalFormatting sqref="E367:E369">
    <cfRule type="containsBlanks" dxfId="517" priority="484">
      <formula>LEN(TRIM(E367))=0</formula>
    </cfRule>
  </conditionalFormatting>
  <conditionalFormatting sqref="E367:E369">
    <cfRule type="containsBlanks" dxfId="516" priority="483">
      <formula>LEN(TRIM(E367))=0</formula>
    </cfRule>
  </conditionalFormatting>
  <conditionalFormatting sqref="E367:E369">
    <cfRule type="containsBlanks" dxfId="515" priority="482">
      <formula>LEN(TRIM(E367))=0</formula>
    </cfRule>
  </conditionalFormatting>
  <conditionalFormatting sqref="E367:E369">
    <cfRule type="containsBlanks" dxfId="514" priority="481">
      <formula>LEN(TRIM(E367))=0</formula>
    </cfRule>
  </conditionalFormatting>
  <conditionalFormatting sqref="E367:E369">
    <cfRule type="containsBlanks" dxfId="513" priority="480">
      <formula>LEN(TRIM(E367))=0</formula>
    </cfRule>
  </conditionalFormatting>
  <conditionalFormatting sqref="E367:E369">
    <cfRule type="containsBlanks" dxfId="512" priority="479">
      <formula>LEN(TRIM(E367))=0</formula>
    </cfRule>
  </conditionalFormatting>
  <conditionalFormatting sqref="E367:E369">
    <cfRule type="containsBlanks" dxfId="511" priority="478">
      <formula>LEN(TRIM(E367))=0</formula>
    </cfRule>
  </conditionalFormatting>
  <conditionalFormatting sqref="E367:E369">
    <cfRule type="containsBlanks" dxfId="510" priority="477">
      <formula>LEN(TRIM(E367))=0</formula>
    </cfRule>
  </conditionalFormatting>
  <conditionalFormatting sqref="E367:E369">
    <cfRule type="containsBlanks" dxfId="509" priority="476">
      <formula>LEN(TRIM(E367))=0</formula>
    </cfRule>
  </conditionalFormatting>
  <conditionalFormatting sqref="E390:E391">
    <cfRule type="containsBlanks" dxfId="508" priority="475">
      <formula>LEN(TRIM(E390))=0</formula>
    </cfRule>
  </conditionalFormatting>
  <conditionalFormatting sqref="E390:E391">
    <cfRule type="containsBlanks" dxfId="507" priority="474">
      <formula>LEN(TRIM(E390))=0</formula>
    </cfRule>
  </conditionalFormatting>
  <conditionalFormatting sqref="E390:E391">
    <cfRule type="containsBlanks" dxfId="506" priority="473">
      <formula>LEN(TRIM(E390))=0</formula>
    </cfRule>
  </conditionalFormatting>
  <conditionalFormatting sqref="E390:E391">
    <cfRule type="containsBlanks" dxfId="505" priority="472">
      <formula>LEN(TRIM(E390))=0</formula>
    </cfRule>
  </conditionalFormatting>
  <conditionalFormatting sqref="E390:E391">
    <cfRule type="containsBlanks" dxfId="504" priority="471">
      <formula>LEN(TRIM(E390))=0</formula>
    </cfRule>
  </conditionalFormatting>
  <conditionalFormatting sqref="E390:E391">
    <cfRule type="containsBlanks" dxfId="503" priority="470">
      <formula>LEN(TRIM(E390))=0</formula>
    </cfRule>
  </conditionalFormatting>
  <conditionalFormatting sqref="E390:E391">
    <cfRule type="containsBlanks" dxfId="502" priority="469">
      <formula>LEN(TRIM(E390))=0</formula>
    </cfRule>
  </conditionalFormatting>
  <conditionalFormatting sqref="E390:E391">
    <cfRule type="containsBlanks" dxfId="501" priority="468">
      <formula>LEN(TRIM(E390))=0</formula>
    </cfRule>
  </conditionalFormatting>
  <conditionalFormatting sqref="E390:E391">
    <cfRule type="containsBlanks" dxfId="500" priority="467">
      <formula>LEN(TRIM(E390))=0</formula>
    </cfRule>
  </conditionalFormatting>
  <conditionalFormatting sqref="E390:E391">
    <cfRule type="containsBlanks" dxfId="499" priority="466">
      <formula>LEN(TRIM(E390))=0</formula>
    </cfRule>
  </conditionalFormatting>
  <conditionalFormatting sqref="E390:E391">
    <cfRule type="containsBlanks" dxfId="498" priority="465">
      <formula>LEN(TRIM(E390))=0</formula>
    </cfRule>
  </conditionalFormatting>
  <conditionalFormatting sqref="E390:E391">
    <cfRule type="containsBlanks" dxfId="497" priority="464">
      <formula>LEN(TRIM(E390))=0</formula>
    </cfRule>
  </conditionalFormatting>
  <conditionalFormatting sqref="E390:E391">
    <cfRule type="containsBlanks" dxfId="496" priority="463">
      <formula>LEN(TRIM(E390))=0</formula>
    </cfRule>
  </conditionalFormatting>
  <conditionalFormatting sqref="E390:E391">
    <cfRule type="containsBlanks" dxfId="495" priority="462">
      <formula>LEN(TRIM(E390))=0</formula>
    </cfRule>
  </conditionalFormatting>
  <conditionalFormatting sqref="E390:E391">
    <cfRule type="containsBlanks" dxfId="494" priority="461">
      <formula>LEN(TRIM(E390))=0</formula>
    </cfRule>
  </conditionalFormatting>
  <conditionalFormatting sqref="E390:E391">
    <cfRule type="containsBlanks" dxfId="493" priority="460">
      <formula>LEN(TRIM(E390))=0</formula>
    </cfRule>
  </conditionalFormatting>
  <conditionalFormatting sqref="E390:E391">
    <cfRule type="containsBlanks" dxfId="492" priority="459">
      <formula>LEN(TRIM(E390))=0</formula>
    </cfRule>
  </conditionalFormatting>
  <conditionalFormatting sqref="E390:E391">
    <cfRule type="containsBlanks" dxfId="491" priority="458">
      <formula>LEN(TRIM(E390))=0</formula>
    </cfRule>
  </conditionalFormatting>
  <conditionalFormatting sqref="G390:G391">
    <cfRule type="containsBlanks" dxfId="490" priority="457">
      <formula>LEN(TRIM(G390))=0</formula>
    </cfRule>
  </conditionalFormatting>
  <conditionalFormatting sqref="G390:G391">
    <cfRule type="containsBlanks" dxfId="489" priority="456">
      <formula>LEN(TRIM(G390))=0</formula>
    </cfRule>
  </conditionalFormatting>
  <conditionalFormatting sqref="G390:G391">
    <cfRule type="containsBlanks" dxfId="488" priority="455">
      <formula>LEN(TRIM(G390))=0</formula>
    </cfRule>
  </conditionalFormatting>
  <conditionalFormatting sqref="G390:G391">
    <cfRule type="containsBlanks" dxfId="487" priority="454">
      <formula>LEN(TRIM(G390))=0</formula>
    </cfRule>
  </conditionalFormatting>
  <conditionalFormatting sqref="G390:G391">
    <cfRule type="containsBlanks" dxfId="486" priority="453">
      <formula>LEN(TRIM(G390))=0</formula>
    </cfRule>
  </conditionalFormatting>
  <conditionalFormatting sqref="G390:G391">
    <cfRule type="containsBlanks" dxfId="485" priority="452">
      <formula>LEN(TRIM(G390))=0</formula>
    </cfRule>
  </conditionalFormatting>
  <conditionalFormatting sqref="G390:G391">
    <cfRule type="containsBlanks" dxfId="484" priority="451">
      <formula>LEN(TRIM(G390))=0</formula>
    </cfRule>
  </conditionalFormatting>
  <conditionalFormatting sqref="G390:G391">
    <cfRule type="containsBlanks" dxfId="483" priority="450">
      <formula>LEN(TRIM(G390))=0</formula>
    </cfRule>
  </conditionalFormatting>
  <conditionalFormatting sqref="G390:G391">
    <cfRule type="containsBlanks" dxfId="482" priority="449">
      <formula>LEN(TRIM(G390))=0</formula>
    </cfRule>
  </conditionalFormatting>
  <conditionalFormatting sqref="G390:G391">
    <cfRule type="containsBlanks" dxfId="481" priority="448">
      <formula>LEN(TRIM(G390))=0</formula>
    </cfRule>
  </conditionalFormatting>
  <conditionalFormatting sqref="G390:G391">
    <cfRule type="containsBlanks" dxfId="480" priority="447">
      <formula>LEN(TRIM(G390))=0</formula>
    </cfRule>
  </conditionalFormatting>
  <conditionalFormatting sqref="G390:G391">
    <cfRule type="containsBlanks" dxfId="479" priority="446">
      <formula>LEN(TRIM(G390))=0</formula>
    </cfRule>
  </conditionalFormatting>
  <conditionalFormatting sqref="G390:G391">
    <cfRule type="containsBlanks" dxfId="478" priority="445">
      <formula>LEN(TRIM(G390))=0</formula>
    </cfRule>
  </conditionalFormatting>
  <conditionalFormatting sqref="G390:G391">
    <cfRule type="containsBlanks" dxfId="477" priority="444">
      <formula>LEN(TRIM(G390))=0</formula>
    </cfRule>
  </conditionalFormatting>
  <conditionalFormatting sqref="G390:G391">
    <cfRule type="containsBlanks" dxfId="476" priority="443">
      <formula>LEN(TRIM(G390))=0</formula>
    </cfRule>
  </conditionalFormatting>
  <conditionalFormatting sqref="G390:G391">
    <cfRule type="containsBlanks" dxfId="475" priority="442">
      <formula>LEN(TRIM(G390))=0</formula>
    </cfRule>
  </conditionalFormatting>
  <conditionalFormatting sqref="G390:G391">
    <cfRule type="containsBlanks" dxfId="474" priority="441">
      <formula>LEN(TRIM(G390))=0</formula>
    </cfRule>
  </conditionalFormatting>
  <conditionalFormatting sqref="G390:G391">
    <cfRule type="containsBlanks" dxfId="473" priority="440">
      <formula>LEN(TRIM(G390))=0</formula>
    </cfRule>
  </conditionalFormatting>
  <conditionalFormatting sqref="M390:M391">
    <cfRule type="containsBlanks" dxfId="472" priority="439">
      <formula>LEN(TRIM(M390))=0</formula>
    </cfRule>
  </conditionalFormatting>
  <conditionalFormatting sqref="M390:M391">
    <cfRule type="containsBlanks" dxfId="471" priority="438">
      <formula>LEN(TRIM(M390))=0</formula>
    </cfRule>
  </conditionalFormatting>
  <conditionalFormatting sqref="M390:M391">
    <cfRule type="containsBlanks" dxfId="470" priority="437">
      <formula>LEN(TRIM(M390))=0</formula>
    </cfRule>
  </conditionalFormatting>
  <conditionalFormatting sqref="M390:M391">
    <cfRule type="containsBlanks" dxfId="469" priority="436">
      <formula>LEN(TRIM(M390))=0</formula>
    </cfRule>
  </conditionalFormatting>
  <conditionalFormatting sqref="M390:M391">
    <cfRule type="containsBlanks" dxfId="468" priority="435">
      <formula>LEN(TRIM(M390))=0</formula>
    </cfRule>
  </conditionalFormatting>
  <conditionalFormatting sqref="M390:M391">
    <cfRule type="containsBlanks" dxfId="467" priority="434">
      <formula>LEN(TRIM(M390))=0</formula>
    </cfRule>
  </conditionalFormatting>
  <conditionalFormatting sqref="M390:M391">
    <cfRule type="containsBlanks" dxfId="466" priority="433">
      <formula>LEN(TRIM(M390))=0</formula>
    </cfRule>
  </conditionalFormatting>
  <conditionalFormatting sqref="M390:M391">
    <cfRule type="containsBlanks" dxfId="465" priority="432">
      <formula>LEN(TRIM(M390))=0</formula>
    </cfRule>
  </conditionalFormatting>
  <conditionalFormatting sqref="M390:M391">
    <cfRule type="containsBlanks" dxfId="464" priority="431">
      <formula>LEN(TRIM(M390))=0</formula>
    </cfRule>
  </conditionalFormatting>
  <conditionalFormatting sqref="M390:M391">
    <cfRule type="containsBlanks" dxfId="463" priority="430">
      <formula>LEN(TRIM(M390))=0</formula>
    </cfRule>
  </conditionalFormatting>
  <conditionalFormatting sqref="M390:M391">
    <cfRule type="containsBlanks" dxfId="462" priority="429">
      <formula>LEN(TRIM(M390))=0</formula>
    </cfRule>
  </conditionalFormatting>
  <conditionalFormatting sqref="M390:M391">
    <cfRule type="containsBlanks" dxfId="461" priority="428">
      <formula>LEN(TRIM(M390))=0</formula>
    </cfRule>
  </conditionalFormatting>
  <conditionalFormatting sqref="M390:M391">
    <cfRule type="containsBlanks" dxfId="460" priority="427">
      <formula>LEN(TRIM(M390))=0</formula>
    </cfRule>
  </conditionalFormatting>
  <conditionalFormatting sqref="M390:M391">
    <cfRule type="containsBlanks" dxfId="459" priority="426">
      <formula>LEN(TRIM(M390))=0</formula>
    </cfRule>
  </conditionalFormatting>
  <conditionalFormatting sqref="M390:M391">
    <cfRule type="containsBlanks" dxfId="458" priority="425">
      <formula>LEN(TRIM(M390))=0</formula>
    </cfRule>
  </conditionalFormatting>
  <conditionalFormatting sqref="M390:M391">
    <cfRule type="containsBlanks" dxfId="457" priority="424">
      <formula>LEN(TRIM(M390))=0</formula>
    </cfRule>
  </conditionalFormatting>
  <conditionalFormatting sqref="M390:M391">
    <cfRule type="containsBlanks" dxfId="456" priority="423">
      <formula>LEN(TRIM(M390))=0</formula>
    </cfRule>
  </conditionalFormatting>
  <conditionalFormatting sqref="M390:M391">
    <cfRule type="containsBlanks" dxfId="455" priority="422">
      <formula>LEN(TRIM(M390))=0</formula>
    </cfRule>
  </conditionalFormatting>
  <conditionalFormatting sqref="O390:O391">
    <cfRule type="containsBlanks" dxfId="454" priority="421">
      <formula>LEN(TRIM(O390))=0</formula>
    </cfRule>
  </conditionalFormatting>
  <conditionalFormatting sqref="O390:O391">
    <cfRule type="containsBlanks" dxfId="453" priority="420">
      <formula>LEN(TRIM(O390))=0</formula>
    </cfRule>
  </conditionalFormatting>
  <conditionalFormatting sqref="O390:O391">
    <cfRule type="containsBlanks" dxfId="452" priority="419">
      <formula>LEN(TRIM(O390))=0</formula>
    </cfRule>
  </conditionalFormatting>
  <conditionalFormatting sqref="O390:O391">
    <cfRule type="containsBlanks" dxfId="451" priority="418">
      <formula>LEN(TRIM(O390))=0</formula>
    </cfRule>
  </conditionalFormatting>
  <conditionalFormatting sqref="O390:O391">
    <cfRule type="containsBlanks" dxfId="450" priority="417">
      <formula>LEN(TRIM(O390))=0</formula>
    </cfRule>
  </conditionalFormatting>
  <conditionalFormatting sqref="O390:O391">
    <cfRule type="containsBlanks" dxfId="449" priority="416">
      <formula>LEN(TRIM(O390))=0</formula>
    </cfRule>
  </conditionalFormatting>
  <conditionalFormatting sqref="O390:O391">
    <cfRule type="containsBlanks" dxfId="448" priority="415">
      <formula>LEN(TRIM(O390))=0</formula>
    </cfRule>
  </conditionalFormatting>
  <conditionalFormatting sqref="O390:O391">
    <cfRule type="containsBlanks" dxfId="447" priority="414">
      <formula>LEN(TRIM(O390))=0</formula>
    </cfRule>
  </conditionalFormatting>
  <conditionalFormatting sqref="O390:O391">
    <cfRule type="containsBlanks" dxfId="446" priority="413">
      <formula>LEN(TRIM(O390))=0</formula>
    </cfRule>
  </conditionalFormatting>
  <conditionalFormatting sqref="O390:O391">
    <cfRule type="containsBlanks" dxfId="445" priority="412">
      <formula>LEN(TRIM(O390))=0</formula>
    </cfRule>
  </conditionalFormatting>
  <conditionalFormatting sqref="O390:O391">
    <cfRule type="containsBlanks" dxfId="444" priority="411">
      <formula>LEN(TRIM(O390))=0</formula>
    </cfRule>
  </conditionalFormatting>
  <conditionalFormatting sqref="O390:O391">
    <cfRule type="containsBlanks" dxfId="443" priority="410">
      <formula>LEN(TRIM(O390))=0</formula>
    </cfRule>
  </conditionalFormatting>
  <conditionalFormatting sqref="O390:O391">
    <cfRule type="containsBlanks" dxfId="442" priority="409">
      <formula>LEN(TRIM(O390))=0</formula>
    </cfRule>
  </conditionalFormatting>
  <conditionalFormatting sqref="O390:O391">
    <cfRule type="containsBlanks" dxfId="441" priority="408">
      <formula>LEN(TRIM(O390))=0</formula>
    </cfRule>
  </conditionalFormatting>
  <conditionalFormatting sqref="O390:O391">
    <cfRule type="containsBlanks" dxfId="440" priority="407">
      <formula>LEN(TRIM(O390))=0</formula>
    </cfRule>
  </conditionalFormatting>
  <conditionalFormatting sqref="O390:O391">
    <cfRule type="containsBlanks" dxfId="439" priority="406">
      <formula>LEN(TRIM(O390))=0</formula>
    </cfRule>
  </conditionalFormatting>
  <conditionalFormatting sqref="O390:O391">
    <cfRule type="containsBlanks" dxfId="438" priority="405">
      <formula>LEN(TRIM(O390))=0</formula>
    </cfRule>
  </conditionalFormatting>
  <conditionalFormatting sqref="O390:O391">
    <cfRule type="containsBlanks" dxfId="437" priority="404">
      <formula>LEN(TRIM(O390))=0</formula>
    </cfRule>
  </conditionalFormatting>
  <conditionalFormatting sqref="O399:O400">
    <cfRule type="containsBlanks" dxfId="436" priority="403">
      <formula>LEN(TRIM(O399))=0</formula>
    </cfRule>
  </conditionalFormatting>
  <conditionalFormatting sqref="O399:O400">
    <cfRule type="containsBlanks" dxfId="435" priority="402">
      <formula>LEN(TRIM(O399))=0</formula>
    </cfRule>
  </conditionalFormatting>
  <conditionalFormatting sqref="O399:O400">
    <cfRule type="containsBlanks" dxfId="434" priority="401">
      <formula>LEN(TRIM(O399))=0</formula>
    </cfRule>
  </conditionalFormatting>
  <conditionalFormatting sqref="O399:O400">
    <cfRule type="containsBlanks" dxfId="433" priority="400">
      <formula>LEN(TRIM(O399))=0</formula>
    </cfRule>
  </conditionalFormatting>
  <conditionalFormatting sqref="O399:O400">
    <cfRule type="containsBlanks" dxfId="432" priority="399">
      <formula>LEN(TRIM(O399))=0</formula>
    </cfRule>
  </conditionalFormatting>
  <conditionalFormatting sqref="O399:O400">
    <cfRule type="containsBlanks" dxfId="431" priority="398">
      <formula>LEN(TRIM(O399))=0</formula>
    </cfRule>
  </conditionalFormatting>
  <conditionalFormatting sqref="O399:O400">
    <cfRule type="containsBlanks" dxfId="430" priority="397">
      <formula>LEN(TRIM(O399))=0</formula>
    </cfRule>
  </conditionalFormatting>
  <conditionalFormatting sqref="O399:O400">
    <cfRule type="containsBlanks" dxfId="429" priority="396">
      <formula>LEN(TRIM(O399))=0</formula>
    </cfRule>
  </conditionalFormatting>
  <conditionalFormatting sqref="O399:O400">
    <cfRule type="containsBlanks" dxfId="428" priority="395">
      <formula>LEN(TRIM(O399))=0</formula>
    </cfRule>
  </conditionalFormatting>
  <conditionalFormatting sqref="O399:O400">
    <cfRule type="containsBlanks" dxfId="427" priority="394">
      <formula>LEN(TRIM(O399))=0</formula>
    </cfRule>
  </conditionalFormatting>
  <conditionalFormatting sqref="O399:O400">
    <cfRule type="containsBlanks" dxfId="426" priority="393">
      <formula>LEN(TRIM(O399))=0</formula>
    </cfRule>
  </conditionalFormatting>
  <conditionalFormatting sqref="O399:O400">
    <cfRule type="containsBlanks" dxfId="425" priority="392">
      <formula>LEN(TRIM(O399))=0</formula>
    </cfRule>
  </conditionalFormatting>
  <conditionalFormatting sqref="O399:O400">
    <cfRule type="containsBlanks" dxfId="424" priority="391">
      <formula>LEN(TRIM(O399))=0</formula>
    </cfRule>
  </conditionalFormatting>
  <conditionalFormatting sqref="O399:O400">
    <cfRule type="containsBlanks" dxfId="423" priority="390">
      <formula>LEN(TRIM(O399))=0</formula>
    </cfRule>
  </conditionalFormatting>
  <conditionalFormatting sqref="O399:O400">
    <cfRule type="containsBlanks" dxfId="422" priority="389">
      <formula>LEN(TRIM(O399))=0</formula>
    </cfRule>
  </conditionalFormatting>
  <conditionalFormatting sqref="O399:O400">
    <cfRule type="containsBlanks" dxfId="421" priority="388">
      <formula>LEN(TRIM(O399))=0</formula>
    </cfRule>
  </conditionalFormatting>
  <conditionalFormatting sqref="O399:O400">
    <cfRule type="containsBlanks" dxfId="420" priority="387">
      <formula>LEN(TRIM(O399))=0</formula>
    </cfRule>
  </conditionalFormatting>
  <conditionalFormatting sqref="O399:O400">
    <cfRule type="containsBlanks" dxfId="419" priority="386">
      <formula>LEN(TRIM(O399))=0</formula>
    </cfRule>
  </conditionalFormatting>
  <conditionalFormatting sqref="M399:M400">
    <cfRule type="containsBlanks" dxfId="418" priority="385">
      <formula>LEN(TRIM(M399))=0</formula>
    </cfRule>
  </conditionalFormatting>
  <conditionalFormatting sqref="M399:M400">
    <cfRule type="containsBlanks" dxfId="417" priority="384">
      <formula>LEN(TRIM(M399))=0</formula>
    </cfRule>
  </conditionalFormatting>
  <conditionalFormatting sqref="M399:M400">
    <cfRule type="containsBlanks" dxfId="416" priority="383">
      <formula>LEN(TRIM(M399))=0</formula>
    </cfRule>
  </conditionalFormatting>
  <conditionalFormatting sqref="M399:M400">
    <cfRule type="containsBlanks" dxfId="415" priority="382">
      <formula>LEN(TRIM(M399))=0</formula>
    </cfRule>
  </conditionalFormatting>
  <conditionalFormatting sqref="M399:M400">
    <cfRule type="containsBlanks" dxfId="414" priority="381">
      <formula>LEN(TRIM(M399))=0</formula>
    </cfRule>
  </conditionalFormatting>
  <conditionalFormatting sqref="M399:M400">
    <cfRule type="containsBlanks" dxfId="413" priority="380">
      <formula>LEN(TRIM(M399))=0</formula>
    </cfRule>
  </conditionalFormatting>
  <conditionalFormatting sqref="M399:M400">
    <cfRule type="containsBlanks" dxfId="412" priority="379">
      <formula>LEN(TRIM(M399))=0</formula>
    </cfRule>
  </conditionalFormatting>
  <conditionalFormatting sqref="M399:M400">
    <cfRule type="containsBlanks" dxfId="411" priority="378">
      <formula>LEN(TRIM(M399))=0</formula>
    </cfRule>
  </conditionalFormatting>
  <conditionalFormatting sqref="M399:M400">
    <cfRule type="containsBlanks" dxfId="410" priority="377">
      <formula>LEN(TRIM(M399))=0</formula>
    </cfRule>
  </conditionalFormatting>
  <conditionalFormatting sqref="M399:M400">
    <cfRule type="containsBlanks" dxfId="409" priority="376">
      <formula>LEN(TRIM(M399))=0</formula>
    </cfRule>
  </conditionalFormatting>
  <conditionalFormatting sqref="M399:M400">
    <cfRule type="containsBlanks" dxfId="408" priority="375">
      <formula>LEN(TRIM(M399))=0</formula>
    </cfRule>
  </conditionalFormatting>
  <conditionalFormatting sqref="M399:M400">
    <cfRule type="containsBlanks" dxfId="407" priority="374">
      <formula>LEN(TRIM(M399))=0</formula>
    </cfRule>
  </conditionalFormatting>
  <conditionalFormatting sqref="M399:M400">
    <cfRule type="containsBlanks" dxfId="406" priority="373">
      <formula>LEN(TRIM(M399))=0</formula>
    </cfRule>
  </conditionalFormatting>
  <conditionalFormatting sqref="M399:M400">
    <cfRule type="containsBlanks" dxfId="405" priority="372">
      <formula>LEN(TRIM(M399))=0</formula>
    </cfRule>
  </conditionalFormatting>
  <conditionalFormatting sqref="M399:M400">
    <cfRule type="containsBlanks" dxfId="404" priority="371">
      <formula>LEN(TRIM(M399))=0</formula>
    </cfRule>
  </conditionalFormatting>
  <conditionalFormatting sqref="M399:M400">
    <cfRule type="containsBlanks" dxfId="403" priority="370">
      <formula>LEN(TRIM(M399))=0</formula>
    </cfRule>
  </conditionalFormatting>
  <conditionalFormatting sqref="M399:M400">
    <cfRule type="containsBlanks" dxfId="402" priority="369">
      <formula>LEN(TRIM(M399))=0</formula>
    </cfRule>
  </conditionalFormatting>
  <conditionalFormatting sqref="M399:M400">
    <cfRule type="containsBlanks" dxfId="401" priority="368">
      <formula>LEN(TRIM(M399))=0</formula>
    </cfRule>
  </conditionalFormatting>
  <conditionalFormatting sqref="G399:G400">
    <cfRule type="containsBlanks" dxfId="400" priority="367">
      <formula>LEN(TRIM(G399))=0</formula>
    </cfRule>
  </conditionalFormatting>
  <conditionalFormatting sqref="G399:G400">
    <cfRule type="containsBlanks" dxfId="399" priority="366">
      <formula>LEN(TRIM(G399))=0</formula>
    </cfRule>
  </conditionalFormatting>
  <conditionalFormatting sqref="G399:G400">
    <cfRule type="containsBlanks" dxfId="398" priority="365">
      <formula>LEN(TRIM(G399))=0</formula>
    </cfRule>
  </conditionalFormatting>
  <conditionalFormatting sqref="G399:G400">
    <cfRule type="containsBlanks" dxfId="397" priority="364">
      <formula>LEN(TRIM(G399))=0</formula>
    </cfRule>
  </conditionalFormatting>
  <conditionalFormatting sqref="G399:G400">
    <cfRule type="containsBlanks" dxfId="396" priority="363">
      <formula>LEN(TRIM(G399))=0</formula>
    </cfRule>
  </conditionalFormatting>
  <conditionalFormatting sqref="G399:G400">
    <cfRule type="containsBlanks" dxfId="395" priority="362">
      <formula>LEN(TRIM(G399))=0</formula>
    </cfRule>
  </conditionalFormatting>
  <conditionalFormatting sqref="G399:G400">
    <cfRule type="containsBlanks" dxfId="394" priority="361">
      <formula>LEN(TRIM(G399))=0</formula>
    </cfRule>
  </conditionalFormatting>
  <conditionalFormatting sqref="G399:G400">
    <cfRule type="containsBlanks" dxfId="393" priority="360">
      <formula>LEN(TRIM(G399))=0</formula>
    </cfRule>
  </conditionalFormatting>
  <conditionalFormatting sqref="G399:G400">
    <cfRule type="containsBlanks" dxfId="392" priority="359">
      <formula>LEN(TRIM(G399))=0</formula>
    </cfRule>
  </conditionalFormatting>
  <conditionalFormatting sqref="G399:G400">
    <cfRule type="containsBlanks" dxfId="391" priority="358">
      <formula>LEN(TRIM(G399))=0</formula>
    </cfRule>
  </conditionalFormatting>
  <conditionalFormatting sqref="G399:G400">
    <cfRule type="containsBlanks" dxfId="390" priority="357">
      <formula>LEN(TRIM(G399))=0</formula>
    </cfRule>
  </conditionalFormatting>
  <conditionalFormatting sqref="G399:G400">
    <cfRule type="containsBlanks" dxfId="389" priority="356">
      <formula>LEN(TRIM(G399))=0</formula>
    </cfRule>
  </conditionalFormatting>
  <conditionalFormatting sqref="G399:G400">
    <cfRule type="containsBlanks" dxfId="388" priority="355">
      <formula>LEN(TRIM(G399))=0</formula>
    </cfRule>
  </conditionalFormatting>
  <conditionalFormatting sqref="G399:G400">
    <cfRule type="containsBlanks" dxfId="387" priority="354">
      <formula>LEN(TRIM(G399))=0</formula>
    </cfRule>
  </conditionalFormatting>
  <conditionalFormatting sqref="G399:G400">
    <cfRule type="containsBlanks" dxfId="386" priority="353">
      <formula>LEN(TRIM(G399))=0</formula>
    </cfRule>
  </conditionalFormatting>
  <conditionalFormatting sqref="G399:G400">
    <cfRule type="containsBlanks" dxfId="385" priority="352">
      <formula>LEN(TRIM(G399))=0</formula>
    </cfRule>
  </conditionalFormatting>
  <conditionalFormatting sqref="G399:G400">
    <cfRule type="containsBlanks" dxfId="384" priority="351">
      <formula>LEN(TRIM(G399))=0</formula>
    </cfRule>
  </conditionalFormatting>
  <conditionalFormatting sqref="G399:G400">
    <cfRule type="containsBlanks" dxfId="383" priority="350">
      <formula>LEN(TRIM(G399))=0</formula>
    </cfRule>
  </conditionalFormatting>
  <conditionalFormatting sqref="E399:E400">
    <cfRule type="containsBlanks" dxfId="382" priority="349">
      <formula>LEN(TRIM(E399))=0</formula>
    </cfRule>
  </conditionalFormatting>
  <conditionalFormatting sqref="E399:E400">
    <cfRule type="containsBlanks" dxfId="381" priority="348">
      <formula>LEN(TRIM(E399))=0</formula>
    </cfRule>
  </conditionalFormatting>
  <conditionalFormatting sqref="E399:E400">
    <cfRule type="containsBlanks" dxfId="380" priority="347">
      <formula>LEN(TRIM(E399))=0</formula>
    </cfRule>
  </conditionalFormatting>
  <conditionalFormatting sqref="E399:E400">
    <cfRule type="containsBlanks" dxfId="379" priority="346">
      <formula>LEN(TRIM(E399))=0</formula>
    </cfRule>
  </conditionalFormatting>
  <conditionalFormatting sqref="E399:E400">
    <cfRule type="containsBlanks" dxfId="378" priority="345">
      <formula>LEN(TRIM(E399))=0</formula>
    </cfRule>
  </conditionalFormatting>
  <conditionalFormatting sqref="E399:E400">
    <cfRule type="containsBlanks" dxfId="377" priority="344">
      <formula>LEN(TRIM(E399))=0</formula>
    </cfRule>
  </conditionalFormatting>
  <conditionalFormatting sqref="E399:E400">
    <cfRule type="containsBlanks" dxfId="376" priority="343">
      <formula>LEN(TRIM(E399))=0</formula>
    </cfRule>
  </conditionalFormatting>
  <conditionalFormatting sqref="E399:E400">
    <cfRule type="containsBlanks" dxfId="375" priority="342">
      <formula>LEN(TRIM(E399))=0</formula>
    </cfRule>
  </conditionalFormatting>
  <conditionalFormatting sqref="E399:E400">
    <cfRule type="containsBlanks" dxfId="374" priority="341">
      <formula>LEN(TRIM(E399))=0</formula>
    </cfRule>
  </conditionalFormatting>
  <conditionalFormatting sqref="E399:E400">
    <cfRule type="containsBlanks" dxfId="373" priority="340">
      <formula>LEN(TRIM(E399))=0</formula>
    </cfRule>
  </conditionalFormatting>
  <conditionalFormatting sqref="E399:E400">
    <cfRule type="containsBlanks" dxfId="372" priority="339">
      <formula>LEN(TRIM(E399))=0</formula>
    </cfRule>
  </conditionalFormatting>
  <conditionalFormatting sqref="E399:E400">
    <cfRule type="containsBlanks" dxfId="371" priority="338">
      <formula>LEN(TRIM(E399))=0</formula>
    </cfRule>
  </conditionalFormatting>
  <conditionalFormatting sqref="E399:E400">
    <cfRule type="containsBlanks" dxfId="370" priority="337">
      <formula>LEN(TRIM(E399))=0</formula>
    </cfRule>
  </conditionalFormatting>
  <conditionalFormatting sqref="E399:E400">
    <cfRule type="containsBlanks" dxfId="369" priority="336">
      <formula>LEN(TRIM(E399))=0</formula>
    </cfRule>
  </conditionalFormatting>
  <conditionalFormatting sqref="E399:E400">
    <cfRule type="containsBlanks" dxfId="368" priority="335">
      <formula>LEN(TRIM(E399))=0</formula>
    </cfRule>
  </conditionalFormatting>
  <conditionalFormatting sqref="E399:E400">
    <cfRule type="containsBlanks" dxfId="367" priority="334">
      <formula>LEN(TRIM(E399))=0</formula>
    </cfRule>
  </conditionalFormatting>
  <conditionalFormatting sqref="E399:E400">
    <cfRule type="containsBlanks" dxfId="366" priority="333">
      <formula>LEN(TRIM(E399))=0</formula>
    </cfRule>
  </conditionalFormatting>
  <conditionalFormatting sqref="E399:E400">
    <cfRule type="containsBlanks" dxfId="365" priority="332">
      <formula>LEN(TRIM(E399))=0</formula>
    </cfRule>
  </conditionalFormatting>
  <conditionalFormatting sqref="E408">
    <cfRule type="containsBlanks" dxfId="364" priority="331">
      <formula>LEN(TRIM(E408))=0</formula>
    </cfRule>
  </conditionalFormatting>
  <conditionalFormatting sqref="E408">
    <cfRule type="containsBlanks" dxfId="363" priority="330">
      <formula>LEN(TRIM(E408))=0</formula>
    </cfRule>
  </conditionalFormatting>
  <conditionalFormatting sqref="E408">
    <cfRule type="containsBlanks" dxfId="362" priority="329">
      <formula>LEN(TRIM(E408))=0</formula>
    </cfRule>
  </conditionalFormatting>
  <conditionalFormatting sqref="E408">
    <cfRule type="containsBlanks" dxfId="361" priority="328">
      <formula>LEN(TRIM(E408))=0</formula>
    </cfRule>
  </conditionalFormatting>
  <conditionalFormatting sqref="E408">
    <cfRule type="containsBlanks" dxfId="360" priority="327">
      <formula>LEN(TRIM(E408))=0</formula>
    </cfRule>
  </conditionalFormatting>
  <conditionalFormatting sqref="E408">
    <cfRule type="containsBlanks" dxfId="359" priority="326">
      <formula>LEN(TRIM(E408))=0</formula>
    </cfRule>
  </conditionalFormatting>
  <conditionalFormatting sqref="E408">
    <cfRule type="containsBlanks" dxfId="358" priority="325">
      <formula>LEN(TRIM(E408))=0</formula>
    </cfRule>
  </conditionalFormatting>
  <conditionalFormatting sqref="E408">
    <cfRule type="containsBlanks" dxfId="357" priority="324">
      <formula>LEN(TRIM(E408))=0</formula>
    </cfRule>
  </conditionalFormatting>
  <conditionalFormatting sqref="E408">
    <cfRule type="containsBlanks" dxfId="356" priority="323">
      <formula>LEN(TRIM(E408))=0</formula>
    </cfRule>
  </conditionalFormatting>
  <conditionalFormatting sqref="E408">
    <cfRule type="containsBlanks" dxfId="355" priority="322">
      <formula>LEN(TRIM(E408))=0</formula>
    </cfRule>
  </conditionalFormatting>
  <conditionalFormatting sqref="E408">
    <cfRule type="containsBlanks" dxfId="354" priority="321">
      <formula>LEN(TRIM(E408))=0</formula>
    </cfRule>
  </conditionalFormatting>
  <conditionalFormatting sqref="E408">
    <cfRule type="containsBlanks" dxfId="353" priority="320">
      <formula>LEN(TRIM(E408))=0</formula>
    </cfRule>
  </conditionalFormatting>
  <conditionalFormatting sqref="E408">
    <cfRule type="containsBlanks" dxfId="352" priority="319">
      <formula>LEN(TRIM(E408))=0</formula>
    </cfRule>
  </conditionalFormatting>
  <conditionalFormatting sqref="E408">
    <cfRule type="containsBlanks" dxfId="351" priority="318">
      <formula>LEN(TRIM(E408))=0</formula>
    </cfRule>
  </conditionalFormatting>
  <conditionalFormatting sqref="E408">
    <cfRule type="containsBlanks" dxfId="350" priority="317">
      <formula>LEN(TRIM(E408))=0</formula>
    </cfRule>
  </conditionalFormatting>
  <conditionalFormatting sqref="E408">
    <cfRule type="containsBlanks" dxfId="349" priority="316">
      <formula>LEN(TRIM(E408))=0</formula>
    </cfRule>
  </conditionalFormatting>
  <conditionalFormatting sqref="E408">
    <cfRule type="containsBlanks" dxfId="348" priority="315">
      <formula>LEN(TRIM(E408))=0</formula>
    </cfRule>
  </conditionalFormatting>
  <conditionalFormatting sqref="E408">
    <cfRule type="containsBlanks" dxfId="347" priority="314">
      <formula>LEN(TRIM(E408))=0</formula>
    </cfRule>
  </conditionalFormatting>
  <conditionalFormatting sqref="E408">
    <cfRule type="containsBlanks" dxfId="346" priority="313">
      <formula>LEN(TRIM(E408))=0</formula>
    </cfRule>
  </conditionalFormatting>
  <conditionalFormatting sqref="G408">
    <cfRule type="containsBlanks" dxfId="345" priority="312">
      <formula>LEN(TRIM(G408))=0</formula>
    </cfRule>
  </conditionalFormatting>
  <conditionalFormatting sqref="G408">
    <cfRule type="containsBlanks" dxfId="344" priority="311">
      <formula>LEN(TRIM(G408))=0</formula>
    </cfRule>
  </conditionalFormatting>
  <conditionalFormatting sqref="G408">
    <cfRule type="containsBlanks" dxfId="343" priority="310">
      <formula>LEN(TRIM(G408))=0</formula>
    </cfRule>
  </conditionalFormatting>
  <conditionalFormatting sqref="G408">
    <cfRule type="containsBlanks" dxfId="342" priority="309">
      <formula>LEN(TRIM(G408))=0</formula>
    </cfRule>
  </conditionalFormatting>
  <conditionalFormatting sqref="G408">
    <cfRule type="containsBlanks" dxfId="341" priority="308">
      <formula>LEN(TRIM(G408))=0</formula>
    </cfRule>
  </conditionalFormatting>
  <conditionalFormatting sqref="G408">
    <cfRule type="containsBlanks" dxfId="340" priority="307">
      <formula>LEN(TRIM(G408))=0</formula>
    </cfRule>
  </conditionalFormatting>
  <conditionalFormatting sqref="G408">
    <cfRule type="containsBlanks" dxfId="339" priority="306">
      <formula>LEN(TRIM(G408))=0</formula>
    </cfRule>
  </conditionalFormatting>
  <conditionalFormatting sqref="G408">
    <cfRule type="containsBlanks" dxfId="338" priority="305">
      <formula>LEN(TRIM(G408))=0</formula>
    </cfRule>
  </conditionalFormatting>
  <conditionalFormatting sqref="G408">
    <cfRule type="containsBlanks" dxfId="337" priority="304">
      <formula>LEN(TRIM(G408))=0</formula>
    </cfRule>
  </conditionalFormatting>
  <conditionalFormatting sqref="G408">
    <cfRule type="containsBlanks" dxfId="336" priority="303">
      <formula>LEN(TRIM(G408))=0</formula>
    </cfRule>
  </conditionalFormatting>
  <conditionalFormatting sqref="G408">
    <cfRule type="containsBlanks" dxfId="335" priority="302">
      <formula>LEN(TRIM(G408))=0</formula>
    </cfRule>
  </conditionalFormatting>
  <conditionalFormatting sqref="G408">
    <cfRule type="containsBlanks" dxfId="334" priority="301">
      <formula>LEN(TRIM(G408))=0</formula>
    </cfRule>
  </conditionalFormatting>
  <conditionalFormatting sqref="G408">
    <cfRule type="containsBlanks" dxfId="333" priority="300">
      <formula>LEN(TRIM(G408))=0</formula>
    </cfRule>
  </conditionalFormatting>
  <conditionalFormatting sqref="G408">
    <cfRule type="containsBlanks" dxfId="332" priority="299">
      <formula>LEN(TRIM(G408))=0</formula>
    </cfRule>
  </conditionalFormatting>
  <conditionalFormatting sqref="G408">
    <cfRule type="containsBlanks" dxfId="331" priority="298">
      <formula>LEN(TRIM(G408))=0</formula>
    </cfRule>
  </conditionalFormatting>
  <conditionalFormatting sqref="G408">
    <cfRule type="containsBlanks" dxfId="330" priority="297">
      <formula>LEN(TRIM(G408))=0</formula>
    </cfRule>
  </conditionalFormatting>
  <conditionalFormatting sqref="G408">
    <cfRule type="containsBlanks" dxfId="329" priority="296">
      <formula>LEN(TRIM(G408))=0</formula>
    </cfRule>
  </conditionalFormatting>
  <conditionalFormatting sqref="G408">
    <cfRule type="containsBlanks" dxfId="328" priority="295">
      <formula>LEN(TRIM(G408))=0</formula>
    </cfRule>
  </conditionalFormatting>
  <conditionalFormatting sqref="G408">
    <cfRule type="containsBlanks" dxfId="327" priority="294">
      <formula>LEN(TRIM(G408))=0</formula>
    </cfRule>
  </conditionalFormatting>
  <conditionalFormatting sqref="M408">
    <cfRule type="containsBlanks" dxfId="326" priority="293">
      <formula>LEN(TRIM(M408))=0</formula>
    </cfRule>
  </conditionalFormatting>
  <conditionalFormatting sqref="M408">
    <cfRule type="containsBlanks" dxfId="325" priority="292">
      <formula>LEN(TRIM(M408))=0</formula>
    </cfRule>
  </conditionalFormatting>
  <conditionalFormatting sqref="M408">
    <cfRule type="containsBlanks" dxfId="324" priority="291">
      <formula>LEN(TRIM(M408))=0</formula>
    </cfRule>
  </conditionalFormatting>
  <conditionalFormatting sqref="M408">
    <cfRule type="containsBlanks" dxfId="323" priority="290">
      <formula>LEN(TRIM(M408))=0</formula>
    </cfRule>
  </conditionalFormatting>
  <conditionalFormatting sqref="M408">
    <cfRule type="containsBlanks" dxfId="322" priority="289">
      <formula>LEN(TRIM(M408))=0</formula>
    </cfRule>
  </conditionalFormatting>
  <conditionalFormatting sqref="M408">
    <cfRule type="containsBlanks" dxfId="321" priority="288">
      <formula>LEN(TRIM(M408))=0</formula>
    </cfRule>
  </conditionalFormatting>
  <conditionalFormatting sqref="M408">
    <cfRule type="containsBlanks" dxfId="320" priority="287">
      <formula>LEN(TRIM(M408))=0</formula>
    </cfRule>
  </conditionalFormatting>
  <conditionalFormatting sqref="M408">
    <cfRule type="containsBlanks" dxfId="319" priority="286">
      <formula>LEN(TRIM(M408))=0</formula>
    </cfRule>
  </conditionalFormatting>
  <conditionalFormatting sqref="M408">
    <cfRule type="containsBlanks" dxfId="318" priority="285">
      <formula>LEN(TRIM(M408))=0</formula>
    </cfRule>
  </conditionalFormatting>
  <conditionalFormatting sqref="M408">
    <cfRule type="containsBlanks" dxfId="317" priority="284">
      <formula>LEN(TRIM(M408))=0</formula>
    </cfRule>
  </conditionalFormatting>
  <conditionalFormatting sqref="M408">
    <cfRule type="containsBlanks" dxfId="316" priority="283">
      <formula>LEN(TRIM(M408))=0</formula>
    </cfRule>
  </conditionalFormatting>
  <conditionalFormatting sqref="M408">
    <cfRule type="containsBlanks" dxfId="315" priority="282">
      <formula>LEN(TRIM(M408))=0</formula>
    </cfRule>
  </conditionalFormatting>
  <conditionalFormatting sqref="M408">
    <cfRule type="containsBlanks" dxfId="314" priority="281">
      <formula>LEN(TRIM(M408))=0</formula>
    </cfRule>
  </conditionalFormatting>
  <conditionalFormatting sqref="M408">
    <cfRule type="containsBlanks" dxfId="313" priority="280">
      <formula>LEN(TRIM(M408))=0</formula>
    </cfRule>
  </conditionalFormatting>
  <conditionalFormatting sqref="M408">
    <cfRule type="containsBlanks" dxfId="312" priority="279">
      <formula>LEN(TRIM(M408))=0</formula>
    </cfRule>
  </conditionalFormatting>
  <conditionalFormatting sqref="M408">
    <cfRule type="containsBlanks" dxfId="311" priority="278">
      <formula>LEN(TRIM(M408))=0</formula>
    </cfRule>
  </conditionalFormatting>
  <conditionalFormatting sqref="M408">
    <cfRule type="containsBlanks" dxfId="310" priority="277">
      <formula>LEN(TRIM(M408))=0</formula>
    </cfRule>
  </conditionalFormatting>
  <conditionalFormatting sqref="M408">
    <cfRule type="containsBlanks" dxfId="309" priority="276">
      <formula>LEN(TRIM(M408))=0</formula>
    </cfRule>
  </conditionalFormatting>
  <conditionalFormatting sqref="M408">
    <cfRule type="containsBlanks" dxfId="308" priority="275">
      <formula>LEN(TRIM(M408))=0</formula>
    </cfRule>
  </conditionalFormatting>
  <conditionalFormatting sqref="O408">
    <cfRule type="containsBlanks" dxfId="307" priority="274">
      <formula>LEN(TRIM(O408))=0</formula>
    </cfRule>
  </conditionalFormatting>
  <conditionalFormatting sqref="O408">
    <cfRule type="containsBlanks" dxfId="306" priority="273">
      <formula>LEN(TRIM(O408))=0</formula>
    </cfRule>
  </conditionalFormatting>
  <conditionalFormatting sqref="O408">
    <cfRule type="containsBlanks" dxfId="305" priority="272">
      <formula>LEN(TRIM(O408))=0</formula>
    </cfRule>
  </conditionalFormatting>
  <conditionalFormatting sqref="O408">
    <cfRule type="containsBlanks" dxfId="304" priority="271">
      <formula>LEN(TRIM(O408))=0</formula>
    </cfRule>
  </conditionalFormatting>
  <conditionalFormatting sqref="O408">
    <cfRule type="containsBlanks" dxfId="303" priority="270">
      <formula>LEN(TRIM(O408))=0</formula>
    </cfRule>
  </conditionalFormatting>
  <conditionalFormatting sqref="O408">
    <cfRule type="containsBlanks" dxfId="302" priority="269">
      <formula>LEN(TRIM(O408))=0</formula>
    </cfRule>
  </conditionalFormatting>
  <conditionalFormatting sqref="O408">
    <cfRule type="containsBlanks" dxfId="301" priority="268">
      <formula>LEN(TRIM(O408))=0</formula>
    </cfRule>
  </conditionalFormatting>
  <conditionalFormatting sqref="O408">
    <cfRule type="containsBlanks" dxfId="300" priority="267">
      <formula>LEN(TRIM(O408))=0</formula>
    </cfRule>
  </conditionalFormatting>
  <conditionalFormatting sqref="O408">
    <cfRule type="containsBlanks" dxfId="299" priority="266">
      <formula>LEN(TRIM(O408))=0</formula>
    </cfRule>
  </conditionalFormatting>
  <conditionalFormatting sqref="O408">
    <cfRule type="containsBlanks" dxfId="298" priority="265">
      <formula>LEN(TRIM(O408))=0</formula>
    </cfRule>
  </conditionalFormatting>
  <conditionalFormatting sqref="O408">
    <cfRule type="containsBlanks" dxfId="297" priority="264">
      <formula>LEN(TRIM(O408))=0</formula>
    </cfRule>
  </conditionalFormatting>
  <conditionalFormatting sqref="O408">
    <cfRule type="containsBlanks" dxfId="296" priority="263">
      <formula>LEN(TRIM(O408))=0</formula>
    </cfRule>
  </conditionalFormatting>
  <conditionalFormatting sqref="O408">
    <cfRule type="containsBlanks" dxfId="295" priority="262">
      <formula>LEN(TRIM(O408))=0</formula>
    </cfRule>
  </conditionalFormatting>
  <conditionalFormatting sqref="O408">
    <cfRule type="containsBlanks" dxfId="294" priority="261">
      <formula>LEN(TRIM(O408))=0</formula>
    </cfRule>
  </conditionalFormatting>
  <conditionalFormatting sqref="O408">
    <cfRule type="containsBlanks" dxfId="293" priority="260">
      <formula>LEN(TRIM(O408))=0</formula>
    </cfRule>
  </conditionalFormatting>
  <conditionalFormatting sqref="O408">
    <cfRule type="containsBlanks" dxfId="292" priority="259">
      <formula>LEN(TRIM(O408))=0</formula>
    </cfRule>
  </conditionalFormatting>
  <conditionalFormatting sqref="O408">
    <cfRule type="containsBlanks" dxfId="291" priority="258">
      <formula>LEN(TRIM(O408))=0</formula>
    </cfRule>
  </conditionalFormatting>
  <conditionalFormatting sqref="O408">
    <cfRule type="containsBlanks" dxfId="290" priority="257">
      <formula>LEN(TRIM(O408))=0</formula>
    </cfRule>
  </conditionalFormatting>
  <conditionalFormatting sqref="O408">
    <cfRule type="containsBlanks" dxfId="289" priority="256">
      <formula>LEN(TRIM(O408))=0</formula>
    </cfRule>
  </conditionalFormatting>
  <conditionalFormatting sqref="O411">
    <cfRule type="containsBlanks" dxfId="288" priority="255">
      <formula>LEN(TRIM(O411))=0</formula>
    </cfRule>
  </conditionalFormatting>
  <conditionalFormatting sqref="O411">
    <cfRule type="containsBlanks" dxfId="287" priority="254">
      <formula>LEN(TRIM(O411))=0</formula>
    </cfRule>
  </conditionalFormatting>
  <conditionalFormatting sqref="O411">
    <cfRule type="containsBlanks" dxfId="286" priority="253">
      <formula>LEN(TRIM(O411))=0</formula>
    </cfRule>
  </conditionalFormatting>
  <conditionalFormatting sqref="O411">
    <cfRule type="containsBlanks" dxfId="285" priority="252">
      <formula>LEN(TRIM(O411))=0</formula>
    </cfRule>
  </conditionalFormatting>
  <conditionalFormatting sqref="O411">
    <cfRule type="containsBlanks" dxfId="284" priority="251">
      <formula>LEN(TRIM(O411))=0</formula>
    </cfRule>
  </conditionalFormatting>
  <conditionalFormatting sqref="O411">
    <cfRule type="containsBlanks" dxfId="283" priority="250">
      <formula>LEN(TRIM(O411))=0</formula>
    </cfRule>
  </conditionalFormatting>
  <conditionalFormatting sqref="O411">
    <cfRule type="containsBlanks" dxfId="282" priority="249">
      <formula>LEN(TRIM(O411))=0</formula>
    </cfRule>
  </conditionalFormatting>
  <conditionalFormatting sqref="O411">
    <cfRule type="containsBlanks" dxfId="281" priority="248">
      <formula>LEN(TRIM(O411))=0</formula>
    </cfRule>
  </conditionalFormatting>
  <conditionalFormatting sqref="O411">
    <cfRule type="containsBlanks" dxfId="280" priority="247">
      <formula>LEN(TRIM(O411))=0</formula>
    </cfRule>
  </conditionalFormatting>
  <conditionalFormatting sqref="O411">
    <cfRule type="containsBlanks" dxfId="279" priority="246">
      <formula>LEN(TRIM(O411))=0</formula>
    </cfRule>
  </conditionalFormatting>
  <conditionalFormatting sqref="O411">
    <cfRule type="containsBlanks" dxfId="278" priority="245">
      <formula>LEN(TRIM(O411))=0</formula>
    </cfRule>
  </conditionalFormatting>
  <conditionalFormatting sqref="O411">
    <cfRule type="containsBlanks" dxfId="277" priority="244">
      <formula>LEN(TRIM(O411))=0</formula>
    </cfRule>
  </conditionalFormatting>
  <conditionalFormatting sqref="O411">
    <cfRule type="containsBlanks" dxfId="276" priority="243">
      <formula>LEN(TRIM(O411))=0</formula>
    </cfRule>
  </conditionalFormatting>
  <conditionalFormatting sqref="O411">
    <cfRule type="containsBlanks" dxfId="275" priority="242">
      <formula>LEN(TRIM(O411))=0</formula>
    </cfRule>
  </conditionalFormatting>
  <conditionalFormatting sqref="O411">
    <cfRule type="containsBlanks" dxfId="274" priority="241">
      <formula>LEN(TRIM(O411))=0</formula>
    </cfRule>
  </conditionalFormatting>
  <conditionalFormatting sqref="O411">
    <cfRule type="containsBlanks" dxfId="273" priority="240">
      <formula>LEN(TRIM(O411))=0</formula>
    </cfRule>
  </conditionalFormatting>
  <conditionalFormatting sqref="O411">
    <cfRule type="containsBlanks" dxfId="272" priority="239">
      <formula>LEN(TRIM(O411))=0</formula>
    </cfRule>
  </conditionalFormatting>
  <conditionalFormatting sqref="O411">
    <cfRule type="containsBlanks" dxfId="271" priority="238">
      <formula>LEN(TRIM(O411))=0</formula>
    </cfRule>
  </conditionalFormatting>
  <conditionalFormatting sqref="O411">
    <cfRule type="containsBlanks" dxfId="270" priority="237">
      <formula>LEN(TRIM(O411))=0</formula>
    </cfRule>
  </conditionalFormatting>
  <conditionalFormatting sqref="O411">
    <cfRule type="containsBlanks" dxfId="269" priority="236">
      <formula>LEN(TRIM(O411))=0</formula>
    </cfRule>
  </conditionalFormatting>
  <conditionalFormatting sqref="M411">
    <cfRule type="containsBlanks" dxfId="268" priority="235">
      <formula>LEN(TRIM(M411))=0</formula>
    </cfRule>
  </conditionalFormatting>
  <conditionalFormatting sqref="M411">
    <cfRule type="containsBlanks" dxfId="267" priority="234">
      <formula>LEN(TRIM(M411))=0</formula>
    </cfRule>
  </conditionalFormatting>
  <conditionalFormatting sqref="M411">
    <cfRule type="containsBlanks" dxfId="266" priority="233">
      <formula>LEN(TRIM(M411))=0</formula>
    </cfRule>
  </conditionalFormatting>
  <conditionalFormatting sqref="M411">
    <cfRule type="containsBlanks" dxfId="265" priority="232">
      <formula>LEN(TRIM(M411))=0</formula>
    </cfRule>
  </conditionalFormatting>
  <conditionalFormatting sqref="M411">
    <cfRule type="containsBlanks" dxfId="264" priority="231">
      <formula>LEN(TRIM(M411))=0</formula>
    </cfRule>
  </conditionalFormatting>
  <conditionalFormatting sqref="M411">
    <cfRule type="containsBlanks" dxfId="263" priority="230">
      <formula>LEN(TRIM(M411))=0</formula>
    </cfRule>
  </conditionalFormatting>
  <conditionalFormatting sqref="M411">
    <cfRule type="containsBlanks" dxfId="262" priority="229">
      <formula>LEN(TRIM(M411))=0</formula>
    </cfRule>
  </conditionalFormatting>
  <conditionalFormatting sqref="M411">
    <cfRule type="containsBlanks" dxfId="261" priority="228">
      <formula>LEN(TRIM(M411))=0</formula>
    </cfRule>
  </conditionalFormatting>
  <conditionalFormatting sqref="M411">
    <cfRule type="containsBlanks" dxfId="260" priority="227">
      <formula>LEN(TRIM(M411))=0</formula>
    </cfRule>
  </conditionalFormatting>
  <conditionalFormatting sqref="M411">
    <cfRule type="containsBlanks" dxfId="259" priority="226">
      <formula>LEN(TRIM(M411))=0</formula>
    </cfRule>
  </conditionalFormatting>
  <conditionalFormatting sqref="M411">
    <cfRule type="containsBlanks" dxfId="258" priority="225">
      <formula>LEN(TRIM(M411))=0</formula>
    </cfRule>
  </conditionalFormatting>
  <conditionalFormatting sqref="M411">
    <cfRule type="containsBlanks" dxfId="257" priority="224">
      <formula>LEN(TRIM(M411))=0</formula>
    </cfRule>
  </conditionalFormatting>
  <conditionalFormatting sqref="M411">
    <cfRule type="containsBlanks" dxfId="256" priority="223">
      <formula>LEN(TRIM(M411))=0</formula>
    </cfRule>
  </conditionalFormatting>
  <conditionalFormatting sqref="M411">
    <cfRule type="containsBlanks" dxfId="255" priority="222">
      <formula>LEN(TRIM(M411))=0</formula>
    </cfRule>
  </conditionalFormatting>
  <conditionalFormatting sqref="M411">
    <cfRule type="containsBlanks" dxfId="254" priority="221">
      <formula>LEN(TRIM(M411))=0</formula>
    </cfRule>
  </conditionalFormatting>
  <conditionalFormatting sqref="M411">
    <cfRule type="containsBlanks" dxfId="253" priority="220">
      <formula>LEN(TRIM(M411))=0</formula>
    </cfRule>
  </conditionalFormatting>
  <conditionalFormatting sqref="M411">
    <cfRule type="containsBlanks" dxfId="252" priority="219">
      <formula>LEN(TRIM(M411))=0</formula>
    </cfRule>
  </conditionalFormatting>
  <conditionalFormatting sqref="M411">
    <cfRule type="containsBlanks" dxfId="251" priority="218">
      <formula>LEN(TRIM(M411))=0</formula>
    </cfRule>
  </conditionalFormatting>
  <conditionalFormatting sqref="M411">
    <cfRule type="containsBlanks" dxfId="250" priority="217">
      <formula>LEN(TRIM(M411))=0</formula>
    </cfRule>
  </conditionalFormatting>
  <conditionalFormatting sqref="M411">
    <cfRule type="containsBlanks" dxfId="249" priority="216">
      <formula>LEN(TRIM(M411))=0</formula>
    </cfRule>
  </conditionalFormatting>
  <conditionalFormatting sqref="G411">
    <cfRule type="containsBlanks" dxfId="248" priority="215">
      <formula>LEN(TRIM(G411))=0</formula>
    </cfRule>
  </conditionalFormatting>
  <conditionalFormatting sqref="G411">
    <cfRule type="containsBlanks" dxfId="247" priority="214">
      <formula>LEN(TRIM(G411))=0</formula>
    </cfRule>
  </conditionalFormatting>
  <conditionalFormatting sqref="G411">
    <cfRule type="containsBlanks" dxfId="246" priority="213">
      <formula>LEN(TRIM(G411))=0</formula>
    </cfRule>
  </conditionalFormatting>
  <conditionalFormatting sqref="G411">
    <cfRule type="containsBlanks" dxfId="245" priority="212">
      <formula>LEN(TRIM(G411))=0</formula>
    </cfRule>
  </conditionalFormatting>
  <conditionalFormatting sqref="G411">
    <cfRule type="containsBlanks" dxfId="244" priority="211">
      <formula>LEN(TRIM(G411))=0</formula>
    </cfRule>
  </conditionalFormatting>
  <conditionalFormatting sqref="G411">
    <cfRule type="containsBlanks" dxfId="243" priority="210">
      <formula>LEN(TRIM(G411))=0</formula>
    </cfRule>
  </conditionalFormatting>
  <conditionalFormatting sqref="G411">
    <cfRule type="containsBlanks" dxfId="242" priority="209">
      <formula>LEN(TRIM(G411))=0</formula>
    </cfRule>
  </conditionalFormatting>
  <conditionalFormatting sqref="G411">
    <cfRule type="containsBlanks" dxfId="241" priority="208">
      <formula>LEN(TRIM(G411))=0</formula>
    </cfRule>
  </conditionalFormatting>
  <conditionalFormatting sqref="G411">
    <cfRule type="containsBlanks" dxfId="240" priority="207">
      <formula>LEN(TRIM(G411))=0</formula>
    </cfRule>
  </conditionalFormatting>
  <conditionalFormatting sqref="G411">
    <cfRule type="containsBlanks" dxfId="239" priority="206">
      <formula>LEN(TRIM(G411))=0</formula>
    </cfRule>
  </conditionalFormatting>
  <conditionalFormatting sqref="G411">
    <cfRule type="containsBlanks" dxfId="238" priority="205">
      <formula>LEN(TRIM(G411))=0</formula>
    </cfRule>
  </conditionalFormatting>
  <conditionalFormatting sqref="G411">
    <cfRule type="containsBlanks" dxfId="237" priority="204">
      <formula>LEN(TRIM(G411))=0</formula>
    </cfRule>
  </conditionalFormatting>
  <conditionalFormatting sqref="G411">
    <cfRule type="containsBlanks" dxfId="236" priority="203">
      <formula>LEN(TRIM(G411))=0</formula>
    </cfRule>
  </conditionalFormatting>
  <conditionalFormatting sqref="G411">
    <cfRule type="containsBlanks" dxfId="235" priority="202">
      <formula>LEN(TRIM(G411))=0</formula>
    </cfRule>
  </conditionalFormatting>
  <conditionalFormatting sqref="G411">
    <cfRule type="containsBlanks" dxfId="234" priority="201">
      <formula>LEN(TRIM(G411))=0</formula>
    </cfRule>
  </conditionalFormatting>
  <conditionalFormatting sqref="G411">
    <cfRule type="containsBlanks" dxfId="233" priority="200">
      <formula>LEN(TRIM(G411))=0</formula>
    </cfRule>
  </conditionalFormatting>
  <conditionalFormatting sqref="G411">
    <cfRule type="containsBlanks" dxfId="232" priority="199">
      <formula>LEN(TRIM(G411))=0</formula>
    </cfRule>
  </conditionalFormatting>
  <conditionalFormatting sqref="G411">
    <cfRule type="containsBlanks" dxfId="231" priority="198">
      <formula>LEN(TRIM(G411))=0</formula>
    </cfRule>
  </conditionalFormatting>
  <conditionalFormatting sqref="G411">
    <cfRule type="containsBlanks" dxfId="230" priority="197">
      <formula>LEN(TRIM(G411))=0</formula>
    </cfRule>
  </conditionalFormatting>
  <conditionalFormatting sqref="G411">
    <cfRule type="containsBlanks" dxfId="229" priority="196">
      <formula>LEN(TRIM(G411))=0</formula>
    </cfRule>
  </conditionalFormatting>
  <conditionalFormatting sqref="E411">
    <cfRule type="containsBlanks" dxfId="228" priority="195">
      <formula>LEN(TRIM(E411))=0</formula>
    </cfRule>
  </conditionalFormatting>
  <conditionalFormatting sqref="E411">
    <cfRule type="containsBlanks" dxfId="227" priority="194">
      <formula>LEN(TRIM(E411))=0</formula>
    </cfRule>
  </conditionalFormatting>
  <conditionalFormatting sqref="E411">
    <cfRule type="containsBlanks" dxfId="226" priority="193">
      <formula>LEN(TRIM(E411))=0</formula>
    </cfRule>
  </conditionalFormatting>
  <conditionalFormatting sqref="E411">
    <cfRule type="containsBlanks" dxfId="225" priority="192">
      <formula>LEN(TRIM(E411))=0</formula>
    </cfRule>
  </conditionalFormatting>
  <conditionalFormatting sqref="E411">
    <cfRule type="containsBlanks" dxfId="224" priority="191">
      <formula>LEN(TRIM(E411))=0</formula>
    </cfRule>
  </conditionalFormatting>
  <conditionalFormatting sqref="E411">
    <cfRule type="containsBlanks" dxfId="223" priority="190">
      <formula>LEN(TRIM(E411))=0</formula>
    </cfRule>
  </conditionalFormatting>
  <conditionalFormatting sqref="E411">
    <cfRule type="containsBlanks" dxfId="222" priority="189">
      <formula>LEN(TRIM(E411))=0</formula>
    </cfRule>
  </conditionalFormatting>
  <conditionalFormatting sqref="E411">
    <cfRule type="containsBlanks" dxfId="221" priority="188">
      <formula>LEN(TRIM(E411))=0</formula>
    </cfRule>
  </conditionalFormatting>
  <conditionalFormatting sqref="E411">
    <cfRule type="containsBlanks" dxfId="220" priority="187">
      <formula>LEN(TRIM(E411))=0</formula>
    </cfRule>
  </conditionalFormatting>
  <conditionalFormatting sqref="E411">
    <cfRule type="containsBlanks" dxfId="219" priority="186">
      <formula>LEN(TRIM(E411))=0</formula>
    </cfRule>
  </conditionalFormatting>
  <conditionalFormatting sqref="E411">
    <cfRule type="containsBlanks" dxfId="218" priority="185">
      <formula>LEN(TRIM(E411))=0</formula>
    </cfRule>
  </conditionalFormatting>
  <conditionalFormatting sqref="E411">
    <cfRule type="containsBlanks" dxfId="217" priority="184">
      <formula>LEN(TRIM(E411))=0</formula>
    </cfRule>
  </conditionalFormatting>
  <conditionalFormatting sqref="E411">
    <cfRule type="containsBlanks" dxfId="216" priority="183">
      <formula>LEN(TRIM(E411))=0</formula>
    </cfRule>
  </conditionalFormatting>
  <conditionalFormatting sqref="E411">
    <cfRule type="containsBlanks" dxfId="215" priority="182">
      <formula>LEN(TRIM(E411))=0</formula>
    </cfRule>
  </conditionalFormatting>
  <conditionalFormatting sqref="E411">
    <cfRule type="containsBlanks" dxfId="214" priority="181">
      <formula>LEN(TRIM(E411))=0</formula>
    </cfRule>
  </conditionalFormatting>
  <conditionalFormatting sqref="E411">
    <cfRule type="containsBlanks" dxfId="213" priority="180">
      <formula>LEN(TRIM(E411))=0</formula>
    </cfRule>
  </conditionalFormatting>
  <conditionalFormatting sqref="E411">
    <cfRule type="containsBlanks" dxfId="212" priority="179">
      <formula>LEN(TRIM(E411))=0</formula>
    </cfRule>
  </conditionalFormatting>
  <conditionalFormatting sqref="E411">
    <cfRule type="containsBlanks" dxfId="211" priority="178">
      <formula>LEN(TRIM(E411))=0</formula>
    </cfRule>
  </conditionalFormatting>
  <conditionalFormatting sqref="E411">
    <cfRule type="containsBlanks" dxfId="210" priority="177">
      <formula>LEN(TRIM(E411))=0</formula>
    </cfRule>
  </conditionalFormatting>
  <conditionalFormatting sqref="E411">
    <cfRule type="containsBlanks" dxfId="209" priority="176">
      <formula>LEN(TRIM(E411))=0</formula>
    </cfRule>
  </conditionalFormatting>
  <conditionalFormatting sqref="E414">
    <cfRule type="containsBlanks" dxfId="208" priority="175">
      <formula>LEN(TRIM(E414))=0</formula>
    </cfRule>
  </conditionalFormatting>
  <conditionalFormatting sqref="E414">
    <cfRule type="containsBlanks" dxfId="207" priority="174">
      <formula>LEN(TRIM(E414))=0</formula>
    </cfRule>
  </conditionalFormatting>
  <conditionalFormatting sqref="E414">
    <cfRule type="containsBlanks" dxfId="206" priority="173">
      <formula>LEN(TRIM(E414))=0</formula>
    </cfRule>
  </conditionalFormatting>
  <conditionalFormatting sqref="E414">
    <cfRule type="containsBlanks" dxfId="205" priority="172">
      <formula>LEN(TRIM(E414))=0</formula>
    </cfRule>
  </conditionalFormatting>
  <conditionalFormatting sqref="E414">
    <cfRule type="containsBlanks" dxfId="204" priority="171">
      <formula>LEN(TRIM(E414))=0</formula>
    </cfRule>
  </conditionalFormatting>
  <conditionalFormatting sqref="E414">
    <cfRule type="containsBlanks" dxfId="203" priority="170">
      <formula>LEN(TRIM(E414))=0</formula>
    </cfRule>
  </conditionalFormatting>
  <conditionalFormatting sqref="E414">
    <cfRule type="containsBlanks" dxfId="202" priority="169">
      <formula>LEN(TRIM(E414))=0</formula>
    </cfRule>
  </conditionalFormatting>
  <conditionalFormatting sqref="E414">
    <cfRule type="containsBlanks" dxfId="201" priority="168">
      <formula>LEN(TRIM(E414))=0</formula>
    </cfRule>
  </conditionalFormatting>
  <conditionalFormatting sqref="E414">
    <cfRule type="containsBlanks" dxfId="200" priority="167">
      <formula>LEN(TRIM(E414))=0</formula>
    </cfRule>
  </conditionalFormatting>
  <conditionalFormatting sqref="E414">
    <cfRule type="containsBlanks" dxfId="199" priority="166">
      <formula>LEN(TRIM(E414))=0</formula>
    </cfRule>
  </conditionalFormatting>
  <conditionalFormatting sqref="E414">
    <cfRule type="containsBlanks" dxfId="198" priority="165">
      <formula>LEN(TRIM(E414))=0</formula>
    </cfRule>
  </conditionalFormatting>
  <conditionalFormatting sqref="E414">
    <cfRule type="containsBlanks" dxfId="197" priority="164">
      <formula>LEN(TRIM(E414))=0</formula>
    </cfRule>
  </conditionalFormatting>
  <conditionalFormatting sqref="E414">
    <cfRule type="containsBlanks" dxfId="196" priority="163">
      <formula>LEN(TRIM(E414))=0</formula>
    </cfRule>
  </conditionalFormatting>
  <conditionalFormatting sqref="E414">
    <cfRule type="containsBlanks" dxfId="195" priority="162">
      <formula>LEN(TRIM(E414))=0</formula>
    </cfRule>
  </conditionalFormatting>
  <conditionalFormatting sqref="E414">
    <cfRule type="containsBlanks" dxfId="194" priority="161">
      <formula>LEN(TRIM(E414))=0</formula>
    </cfRule>
  </conditionalFormatting>
  <conditionalFormatting sqref="E414">
    <cfRule type="containsBlanks" dxfId="193" priority="160">
      <formula>LEN(TRIM(E414))=0</formula>
    </cfRule>
  </conditionalFormatting>
  <conditionalFormatting sqref="E414">
    <cfRule type="containsBlanks" dxfId="192" priority="159">
      <formula>LEN(TRIM(E414))=0</formula>
    </cfRule>
  </conditionalFormatting>
  <conditionalFormatting sqref="E414">
    <cfRule type="containsBlanks" dxfId="191" priority="158">
      <formula>LEN(TRIM(E414))=0</formula>
    </cfRule>
  </conditionalFormatting>
  <conditionalFormatting sqref="E414">
    <cfRule type="containsBlanks" dxfId="190" priority="157">
      <formula>LEN(TRIM(E414))=0</formula>
    </cfRule>
  </conditionalFormatting>
  <conditionalFormatting sqref="E414">
    <cfRule type="containsBlanks" dxfId="189" priority="156">
      <formula>LEN(TRIM(E414))=0</formula>
    </cfRule>
  </conditionalFormatting>
  <conditionalFormatting sqref="E414">
    <cfRule type="containsBlanks" dxfId="188" priority="155">
      <formula>LEN(TRIM(E414))=0</formula>
    </cfRule>
  </conditionalFormatting>
  <conditionalFormatting sqref="G414">
    <cfRule type="containsBlanks" dxfId="187" priority="154">
      <formula>LEN(TRIM(G414))=0</formula>
    </cfRule>
  </conditionalFormatting>
  <conditionalFormatting sqref="G414">
    <cfRule type="containsBlanks" dxfId="186" priority="153">
      <formula>LEN(TRIM(G414))=0</formula>
    </cfRule>
  </conditionalFormatting>
  <conditionalFormatting sqref="G414">
    <cfRule type="containsBlanks" dxfId="185" priority="152">
      <formula>LEN(TRIM(G414))=0</formula>
    </cfRule>
  </conditionalFormatting>
  <conditionalFormatting sqref="G414">
    <cfRule type="containsBlanks" dxfId="184" priority="151">
      <formula>LEN(TRIM(G414))=0</formula>
    </cfRule>
  </conditionalFormatting>
  <conditionalFormatting sqref="G414">
    <cfRule type="containsBlanks" dxfId="183" priority="150">
      <formula>LEN(TRIM(G414))=0</formula>
    </cfRule>
  </conditionalFormatting>
  <conditionalFormatting sqref="G414">
    <cfRule type="containsBlanks" dxfId="182" priority="149">
      <formula>LEN(TRIM(G414))=0</formula>
    </cfRule>
  </conditionalFormatting>
  <conditionalFormatting sqref="G414">
    <cfRule type="containsBlanks" dxfId="181" priority="148">
      <formula>LEN(TRIM(G414))=0</formula>
    </cfRule>
  </conditionalFormatting>
  <conditionalFormatting sqref="G414">
    <cfRule type="containsBlanks" dxfId="180" priority="147">
      <formula>LEN(TRIM(G414))=0</formula>
    </cfRule>
  </conditionalFormatting>
  <conditionalFormatting sqref="G414">
    <cfRule type="containsBlanks" dxfId="179" priority="146">
      <formula>LEN(TRIM(G414))=0</formula>
    </cfRule>
  </conditionalFormatting>
  <conditionalFormatting sqref="G414">
    <cfRule type="containsBlanks" dxfId="178" priority="145">
      <formula>LEN(TRIM(G414))=0</formula>
    </cfRule>
  </conditionalFormatting>
  <conditionalFormatting sqref="G414">
    <cfRule type="containsBlanks" dxfId="177" priority="144">
      <formula>LEN(TRIM(G414))=0</formula>
    </cfRule>
  </conditionalFormatting>
  <conditionalFormatting sqref="G414">
    <cfRule type="containsBlanks" dxfId="176" priority="143">
      <formula>LEN(TRIM(G414))=0</formula>
    </cfRule>
  </conditionalFormatting>
  <conditionalFormatting sqref="G414">
    <cfRule type="containsBlanks" dxfId="175" priority="142">
      <formula>LEN(TRIM(G414))=0</formula>
    </cfRule>
  </conditionalFormatting>
  <conditionalFormatting sqref="G414">
    <cfRule type="containsBlanks" dxfId="174" priority="141">
      <formula>LEN(TRIM(G414))=0</formula>
    </cfRule>
  </conditionalFormatting>
  <conditionalFormatting sqref="G414">
    <cfRule type="containsBlanks" dxfId="173" priority="140">
      <formula>LEN(TRIM(G414))=0</formula>
    </cfRule>
  </conditionalFormatting>
  <conditionalFormatting sqref="G414">
    <cfRule type="containsBlanks" dxfId="172" priority="139">
      <formula>LEN(TRIM(G414))=0</formula>
    </cfRule>
  </conditionalFormatting>
  <conditionalFormatting sqref="G414">
    <cfRule type="containsBlanks" dxfId="171" priority="138">
      <formula>LEN(TRIM(G414))=0</formula>
    </cfRule>
  </conditionalFormatting>
  <conditionalFormatting sqref="G414">
    <cfRule type="containsBlanks" dxfId="170" priority="137">
      <formula>LEN(TRIM(G414))=0</formula>
    </cfRule>
  </conditionalFormatting>
  <conditionalFormatting sqref="G414">
    <cfRule type="containsBlanks" dxfId="169" priority="136">
      <formula>LEN(TRIM(G414))=0</formula>
    </cfRule>
  </conditionalFormatting>
  <conditionalFormatting sqref="G414">
    <cfRule type="containsBlanks" dxfId="168" priority="135">
      <formula>LEN(TRIM(G414))=0</formula>
    </cfRule>
  </conditionalFormatting>
  <conditionalFormatting sqref="G414">
    <cfRule type="containsBlanks" dxfId="167" priority="134">
      <formula>LEN(TRIM(G414))=0</formula>
    </cfRule>
  </conditionalFormatting>
  <conditionalFormatting sqref="M414">
    <cfRule type="containsBlanks" dxfId="166" priority="133">
      <formula>LEN(TRIM(M414))=0</formula>
    </cfRule>
  </conditionalFormatting>
  <conditionalFormatting sqref="M414">
    <cfRule type="containsBlanks" dxfId="165" priority="132">
      <formula>LEN(TRIM(M414))=0</formula>
    </cfRule>
  </conditionalFormatting>
  <conditionalFormatting sqref="M414">
    <cfRule type="containsBlanks" dxfId="164" priority="131">
      <formula>LEN(TRIM(M414))=0</formula>
    </cfRule>
  </conditionalFormatting>
  <conditionalFormatting sqref="M414">
    <cfRule type="containsBlanks" dxfId="163" priority="130">
      <formula>LEN(TRIM(M414))=0</formula>
    </cfRule>
  </conditionalFormatting>
  <conditionalFormatting sqref="M414">
    <cfRule type="containsBlanks" dxfId="162" priority="129">
      <formula>LEN(TRIM(M414))=0</formula>
    </cfRule>
  </conditionalFormatting>
  <conditionalFormatting sqref="M414">
    <cfRule type="containsBlanks" dxfId="161" priority="128">
      <formula>LEN(TRIM(M414))=0</formula>
    </cfRule>
  </conditionalFormatting>
  <conditionalFormatting sqref="M414">
    <cfRule type="containsBlanks" dxfId="160" priority="127">
      <formula>LEN(TRIM(M414))=0</formula>
    </cfRule>
  </conditionalFormatting>
  <conditionalFormatting sqref="M414">
    <cfRule type="containsBlanks" dxfId="159" priority="126">
      <formula>LEN(TRIM(M414))=0</formula>
    </cfRule>
  </conditionalFormatting>
  <conditionalFormatting sqref="M414">
    <cfRule type="containsBlanks" dxfId="158" priority="125">
      <formula>LEN(TRIM(M414))=0</formula>
    </cfRule>
  </conditionalFormatting>
  <conditionalFormatting sqref="M414">
    <cfRule type="containsBlanks" dxfId="157" priority="124">
      <formula>LEN(TRIM(M414))=0</formula>
    </cfRule>
  </conditionalFormatting>
  <conditionalFormatting sqref="M414">
    <cfRule type="containsBlanks" dxfId="156" priority="123">
      <formula>LEN(TRIM(M414))=0</formula>
    </cfRule>
  </conditionalFormatting>
  <conditionalFormatting sqref="M414">
    <cfRule type="containsBlanks" dxfId="155" priority="122">
      <formula>LEN(TRIM(M414))=0</formula>
    </cfRule>
  </conditionalFormatting>
  <conditionalFormatting sqref="M414">
    <cfRule type="containsBlanks" dxfId="154" priority="121">
      <formula>LEN(TRIM(M414))=0</formula>
    </cfRule>
  </conditionalFormatting>
  <conditionalFormatting sqref="M414">
    <cfRule type="containsBlanks" dxfId="153" priority="120">
      <formula>LEN(TRIM(M414))=0</formula>
    </cfRule>
  </conditionalFormatting>
  <conditionalFormatting sqref="M414">
    <cfRule type="containsBlanks" dxfId="152" priority="119">
      <formula>LEN(TRIM(M414))=0</formula>
    </cfRule>
  </conditionalFormatting>
  <conditionalFormatting sqref="M414">
    <cfRule type="containsBlanks" dxfId="151" priority="118">
      <formula>LEN(TRIM(M414))=0</formula>
    </cfRule>
  </conditionalFormatting>
  <conditionalFormatting sqref="M414">
    <cfRule type="containsBlanks" dxfId="150" priority="117">
      <formula>LEN(TRIM(M414))=0</formula>
    </cfRule>
  </conditionalFormatting>
  <conditionalFormatting sqref="M414">
    <cfRule type="containsBlanks" dxfId="149" priority="116">
      <formula>LEN(TRIM(M414))=0</formula>
    </cfRule>
  </conditionalFormatting>
  <conditionalFormatting sqref="M414">
    <cfRule type="containsBlanks" dxfId="148" priority="115">
      <formula>LEN(TRIM(M414))=0</formula>
    </cfRule>
  </conditionalFormatting>
  <conditionalFormatting sqref="M414">
    <cfRule type="containsBlanks" dxfId="147" priority="114">
      <formula>LEN(TRIM(M414))=0</formula>
    </cfRule>
  </conditionalFormatting>
  <conditionalFormatting sqref="M414">
    <cfRule type="containsBlanks" dxfId="146" priority="113">
      <formula>LEN(TRIM(M414))=0</formula>
    </cfRule>
  </conditionalFormatting>
  <conditionalFormatting sqref="O414">
    <cfRule type="containsBlanks" dxfId="145" priority="112">
      <formula>LEN(TRIM(O414))=0</formula>
    </cfRule>
  </conditionalFormatting>
  <conditionalFormatting sqref="O414">
    <cfRule type="containsBlanks" dxfId="144" priority="111">
      <formula>LEN(TRIM(O414))=0</formula>
    </cfRule>
  </conditionalFormatting>
  <conditionalFormatting sqref="O414">
    <cfRule type="containsBlanks" dxfId="143" priority="110">
      <formula>LEN(TRIM(O414))=0</formula>
    </cfRule>
  </conditionalFormatting>
  <conditionalFormatting sqref="O414">
    <cfRule type="containsBlanks" dxfId="142" priority="109">
      <formula>LEN(TRIM(O414))=0</formula>
    </cfRule>
  </conditionalFormatting>
  <conditionalFormatting sqref="O414">
    <cfRule type="containsBlanks" dxfId="141" priority="108">
      <formula>LEN(TRIM(O414))=0</formula>
    </cfRule>
  </conditionalFormatting>
  <conditionalFormatting sqref="O414">
    <cfRule type="containsBlanks" dxfId="140" priority="107">
      <formula>LEN(TRIM(O414))=0</formula>
    </cfRule>
  </conditionalFormatting>
  <conditionalFormatting sqref="O414">
    <cfRule type="containsBlanks" dxfId="139" priority="106">
      <formula>LEN(TRIM(O414))=0</formula>
    </cfRule>
  </conditionalFormatting>
  <conditionalFormatting sqref="O414">
    <cfRule type="containsBlanks" dxfId="138" priority="105">
      <formula>LEN(TRIM(O414))=0</formula>
    </cfRule>
  </conditionalFormatting>
  <conditionalFormatting sqref="O414">
    <cfRule type="containsBlanks" dxfId="137" priority="104">
      <formula>LEN(TRIM(O414))=0</formula>
    </cfRule>
  </conditionalFormatting>
  <conditionalFormatting sqref="O414">
    <cfRule type="containsBlanks" dxfId="136" priority="103">
      <formula>LEN(TRIM(O414))=0</formula>
    </cfRule>
  </conditionalFormatting>
  <conditionalFormatting sqref="O414">
    <cfRule type="containsBlanks" dxfId="135" priority="102">
      <formula>LEN(TRIM(O414))=0</formula>
    </cfRule>
  </conditionalFormatting>
  <conditionalFormatting sqref="O414">
    <cfRule type="containsBlanks" dxfId="134" priority="101">
      <formula>LEN(TRIM(O414))=0</formula>
    </cfRule>
  </conditionalFormatting>
  <conditionalFormatting sqref="O414">
    <cfRule type="containsBlanks" dxfId="133" priority="100">
      <formula>LEN(TRIM(O414))=0</formula>
    </cfRule>
  </conditionalFormatting>
  <conditionalFormatting sqref="O414">
    <cfRule type="containsBlanks" dxfId="132" priority="99">
      <formula>LEN(TRIM(O414))=0</formula>
    </cfRule>
  </conditionalFormatting>
  <conditionalFormatting sqref="O414">
    <cfRule type="containsBlanks" dxfId="131" priority="98">
      <formula>LEN(TRIM(O414))=0</formula>
    </cfRule>
  </conditionalFormatting>
  <conditionalFormatting sqref="O414">
    <cfRule type="containsBlanks" dxfId="130" priority="97">
      <formula>LEN(TRIM(O414))=0</formula>
    </cfRule>
  </conditionalFormatting>
  <conditionalFormatting sqref="O414">
    <cfRule type="containsBlanks" dxfId="129" priority="96">
      <formula>LEN(TRIM(O414))=0</formula>
    </cfRule>
  </conditionalFormatting>
  <conditionalFormatting sqref="O414">
    <cfRule type="containsBlanks" dxfId="128" priority="95">
      <formula>LEN(TRIM(O414))=0</formula>
    </cfRule>
  </conditionalFormatting>
  <conditionalFormatting sqref="O414">
    <cfRule type="containsBlanks" dxfId="127" priority="94">
      <formula>LEN(TRIM(O414))=0</formula>
    </cfRule>
  </conditionalFormatting>
  <conditionalFormatting sqref="O414">
    <cfRule type="containsBlanks" dxfId="126" priority="93">
      <formula>LEN(TRIM(O414))=0</formula>
    </cfRule>
  </conditionalFormatting>
  <conditionalFormatting sqref="O414">
    <cfRule type="containsBlanks" dxfId="125" priority="92">
      <formula>LEN(TRIM(O414))=0</formula>
    </cfRule>
  </conditionalFormatting>
  <conditionalFormatting sqref="O420">
    <cfRule type="containsBlanks" dxfId="124" priority="91">
      <formula>LEN(TRIM(O420))=0</formula>
    </cfRule>
  </conditionalFormatting>
  <conditionalFormatting sqref="O420">
    <cfRule type="containsBlanks" dxfId="123" priority="90">
      <formula>LEN(TRIM(O420))=0</formula>
    </cfRule>
  </conditionalFormatting>
  <conditionalFormatting sqref="O420">
    <cfRule type="containsBlanks" dxfId="122" priority="89">
      <formula>LEN(TRIM(O420))=0</formula>
    </cfRule>
  </conditionalFormatting>
  <conditionalFormatting sqref="O420">
    <cfRule type="containsBlanks" dxfId="121" priority="88">
      <formula>LEN(TRIM(O420))=0</formula>
    </cfRule>
  </conditionalFormatting>
  <conditionalFormatting sqref="O420">
    <cfRule type="containsBlanks" dxfId="120" priority="87">
      <formula>LEN(TRIM(O420))=0</formula>
    </cfRule>
  </conditionalFormatting>
  <conditionalFormatting sqref="O420">
    <cfRule type="containsBlanks" dxfId="119" priority="86">
      <formula>LEN(TRIM(O420))=0</formula>
    </cfRule>
  </conditionalFormatting>
  <conditionalFormatting sqref="O420">
    <cfRule type="containsBlanks" dxfId="118" priority="85">
      <formula>LEN(TRIM(O420))=0</formula>
    </cfRule>
  </conditionalFormatting>
  <conditionalFormatting sqref="O420">
    <cfRule type="containsBlanks" dxfId="117" priority="84">
      <formula>LEN(TRIM(O420))=0</formula>
    </cfRule>
  </conditionalFormatting>
  <conditionalFormatting sqref="O420">
    <cfRule type="containsBlanks" dxfId="116" priority="83">
      <formula>LEN(TRIM(O420))=0</formula>
    </cfRule>
  </conditionalFormatting>
  <conditionalFormatting sqref="O420">
    <cfRule type="containsBlanks" dxfId="115" priority="82">
      <formula>LEN(TRIM(O420))=0</formula>
    </cfRule>
  </conditionalFormatting>
  <conditionalFormatting sqref="O420">
    <cfRule type="containsBlanks" dxfId="114" priority="81">
      <formula>LEN(TRIM(O420))=0</formula>
    </cfRule>
  </conditionalFormatting>
  <conditionalFormatting sqref="O420">
    <cfRule type="containsBlanks" dxfId="113" priority="80">
      <formula>LEN(TRIM(O420))=0</formula>
    </cfRule>
  </conditionalFormatting>
  <conditionalFormatting sqref="O420">
    <cfRule type="containsBlanks" dxfId="112" priority="79">
      <formula>LEN(TRIM(O420))=0</formula>
    </cfRule>
  </conditionalFormatting>
  <conditionalFormatting sqref="O420">
    <cfRule type="containsBlanks" dxfId="111" priority="78">
      <formula>LEN(TRIM(O420))=0</formula>
    </cfRule>
  </conditionalFormatting>
  <conditionalFormatting sqref="O420">
    <cfRule type="containsBlanks" dxfId="110" priority="77">
      <formula>LEN(TRIM(O420))=0</formula>
    </cfRule>
  </conditionalFormatting>
  <conditionalFormatting sqref="O420">
    <cfRule type="containsBlanks" dxfId="109" priority="76">
      <formula>LEN(TRIM(O420))=0</formula>
    </cfRule>
  </conditionalFormatting>
  <conditionalFormatting sqref="O420">
    <cfRule type="containsBlanks" dxfId="108" priority="75">
      <formula>LEN(TRIM(O420))=0</formula>
    </cfRule>
  </conditionalFormatting>
  <conditionalFormatting sqref="O420">
    <cfRule type="containsBlanks" dxfId="107" priority="74">
      <formula>LEN(TRIM(O420))=0</formula>
    </cfRule>
  </conditionalFormatting>
  <conditionalFormatting sqref="O420">
    <cfRule type="containsBlanks" dxfId="106" priority="73">
      <formula>LEN(TRIM(O420))=0</formula>
    </cfRule>
  </conditionalFormatting>
  <conditionalFormatting sqref="O420">
    <cfRule type="containsBlanks" dxfId="105" priority="72">
      <formula>LEN(TRIM(O420))=0</formula>
    </cfRule>
  </conditionalFormatting>
  <conditionalFormatting sqref="O420">
    <cfRule type="containsBlanks" dxfId="104" priority="71">
      <formula>LEN(TRIM(O420))=0</formula>
    </cfRule>
  </conditionalFormatting>
  <conditionalFormatting sqref="O420">
    <cfRule type="containsBlanks" dxfId="103" priority="70">
      <formula>LEN(TRIM(O420))=0</formula>
    </cfRule>
  </conditionalFormatting>
  <conditionalFormatting sqref="M420">
    <cfRule type="containsBlanks" dxfId="102" priority="69">
      <formula>LEN(TRIM(M420))=0</formula>
    </cfRule>
  </conditionalFormatting>
  <conditionalFormatting sqref="M420">
    <cfRule type="containsBlanks" dxfId="101" priority="68">
      <formula>LEN(TRIM(M420))=0</formula>
    </cfRule>
  </conditionalFormatting>
  <conditionalFormatting sqref="M420">
    <cfRule type="containsBlanks" dxfId="100" priority="67">
      <formula>LEN(TRIM(M420))=0</formula>
    </cfRule>
  </conditionalFormatting>
  <conditionalFormatting sqref="M420">
    <cfRule type="containsBlanks" dxfId="99" priority="66">
      <formula>LEN(TRIM(M420))=0</formula>
    </cfRule>
  </conditionalFormatting>
  <conditionalFormatting sqref="M420">
    <cfRule type="containsBlanks" dxfId="98" priority="65">
      <formula>LEN(TRIM(M420))=0</formula>
    </cfRule>
  </conditionalFormatting>
  <conditionalFormatting sqref="M420">
    <cfRule type="containsBlanks" dxfId="97" priority="64">
      <formula>LEN(TRIM(M420))=0</formula>
    </cfRule>
  </conditionalFormatting>
  <conditionalFormatting sqref="M420">
    <cfRule type="containsBlanks" dxfId="96" priority="63">
      <formula>LEN(TRIM(M420))=0</formula>
    </cfRule>
  </conditionalFormatting>
  <conditionalFormatting sqref="M420">
    <cfRule type="containsBlanks" dxfId="95" priority="62">
      <formula>LEN(TRIM(M420))=0</formula>
    </cfRule>
  </conditionalFormatting>
  <conditionalFormatting sqref="M420">
    <cfRule type="containsBlanks" dxfId="94" priority="61">
      <formula>LEN(TRIM(M420))=0</formula>
    </cfRule>
  </conditionalFormatting>
  <conditionalFormatting sqref="M420">
    <cfRule type="containsBlanks" dxfId="93" priority="60">
      <formula>LEN(TRIM(M420))=0</formula>
    </cfRule>
  </conditionalFormatting>
  <conditionalFormatting sqref="M420">
    <cfRule type="containsBlanks" dxfId="92" priority="59">
      <formula>LEN(TRIM(M420))=0</formula>
    </cfRule>
  </conditionalFormatting>
  <conditionalFormatting sqref="M420">
    <cfRule type="containsBlanks" dxfId="91" priority="58">
      <formula>LEN(TRIM(M420))=0</formula>
    </cfRule>
  </conditionalFormatting>
  <conditionalFormatting sqref="M420">
    <cfRule type="containsBlanks" dxfId="90" priority="57">
      <formula>LEN(TRIM(M420))=0</formula>
    </cfRule>
  </conditionalFormatting>
  <conditionalFormatting sqref="M420">
    <cfRule type="containsBlanks" dxfId="89" priority="56">
      <formula>LEN(TRIM(M420))=0</formula>
    </cfRule>
  </conditionalFormatting>
  <conditionalFormatting sqref="M420">
    <cfRule type="containsBlanks" dxfId="88" priority="55">
      <formula>LEN(TRIM(M420))=0</formula>
    </cfRule>
  </conditionalFormatting>
  <conditionalFormatting sqref="M420">
    <cfRule type="containsBlanks" dxfId="87" priority="54">
      <formula>LEN(TRIM(M420))=0</formula>
    </cfRule>
  </conditionalFormatting>
  <conditionalFormatting sqref="M420">
    <cfRule type="containsBlanks" dxfId="86" priority="53">
      <formula>LEN(TRIM(M420))=0</formula>
    </cfRule>
  </conditionalFormatting>
  <conditionalFormatting sqref="M420">
    <cfRule type="containsBlanks" dxfId="85" priority="52">
      <formula>LEN(TRIM(M420))=0</formula>
    </cfRule>
  </conditionalFormatting>
  <conditionalFormatting sqref="M420">
    <cfRule type="containsBlanks" dxfId="84" priority="51">
      <formula>LEN(TRIM(M420))=0</formula>
    </cfRule>
  </conditionalFormatting>
  <conditionalFormatting sqref="M420">
    <cfRule type="containsBlanks" dxfId="83" priority="50">
      <formula>LEN(TRIM(M420))=0</formula>
    </cfRule>
  </conditionalFormatting>
  <conditionalFormatting sqref="M420">
    <cfRule type="containsBlanks" dxfId="82" priority="49">
      <formula>LEN(TRIM(M420))=0</formula>
    </cfRule>
  </conditionalFormatting>
  <conditionalFormatting sqref="M420">
    <cfRule type="containsBlanks" dxfId="81" priority="48">
      <formula>LEN(TRIM(M420))=0</formula>
    </cfRule>
  </conditionalFormatting>
  <conditionalFormatting sqref="M420">
    <cfRule type="containsBlanks" dxfId="80" priority="47">
      <formula>LEN(TRIM(M420))=0</formula>
    </cfRule>
  </conditionalFormatting>
  <conditionalFormatting sqref="G420">
    <cfRule type="containsBlanks" dxfId="79" priority="46">
      <formula>LEN(TRIM(G420))=0</formula>
    </cfRule>
  </conditionalFormatting>
  <conditionalFormatting sqref="G420">
    <cfRule type="containsBlanks" dxfId="78" priority="45">
      <formula>LEN(TRIM(G420))=0</formula>
    </cfRule>
  </conditionalFormatting>
  <conditionalFormatting sqref="G420">
    <cfRule type="containsBlanks" dxfId="77" priority="44">
      <formula>LEN(TRIM(G420))=0</formula>
    </cfRule>
  </conditionalFormatting>
  <conditionalFormatting sqref="G420">
    <cfRule type="containsBlanks" dxfId="76" priority="43">
      <formula>LEN(TRIM(G420))=0</formula>
    </cfRule>
  </conditionalFormatting>
  <conditionalFormatting sqref="G420">
    <cfRule type="containsBlanks" dxfId="75" priority="42">
      <formula>LEN(TRIM(G420))=0</formula>
    </cfRule>
  </conditionalFormatting>
  <conditionalFormatting sqref="G420">
    <cfRule type="containsBlanks" dxfId="74" priority="41">
      <formula>LEN(TRIM(G420))=0</formula>
    </cfRule>
  </conditionalFormatting>
  <conditionalFormatting sqref="G420">
    <cfRule type="containsBlanks" dxfId="73" priority="40">
      <formula>LEN(TRIM(G420))=0</formula>
    </cfRule>
  </conditionalFormatting>
  <conditionalFormatting sqref="G420">
    <cfRule type="containsBlanks" dxfId="72" priority="39">
      <formula>LEN(TRIM(G420))=0</formula>
    </cfRule>
  </conditionalFormatting>
  <conditionalFormatting sqref="G420">
    <cfRule type="containsBlanks" dxfId="71" priority="38">
      <formula>LEN(TRIM(G420))=0</formula>
    </cfRule>
  </conditionalFormatting>
  <conditionalFormatting sqref="G420">
    <cfRule type="containsBlanks" dxfId="70" priority="37">
      <formula>LEN(TRIM(G420))=0</formula>
    </cfRule>
  </conditionalFormatting>
  <conditionalFormatting sqref="G420">
    <cfRule type="containsBlanks" dxfId="69" priority="36">
      <formula>LEN(TRIM(G420))=0</formula>
    </cfRule>
  </conditionalFormatting>
  <conditionalFormatting sqref="G420">
    <cfRule type="containsBlanks" dxfId="68" priority="35">
      <formula>LEN(TRIM(G420))=0</formula>
    </cfRule>
  </conditionalFormatting>
  <conditionalFormatting sqref="G420">
    <cfRule type="containsBlanks" dxfId="67" priority="34">
      <formula>LEN(TRIM(G420))=0</formula>
    </cfRule>
  </conditionalFormatting>
  <conditionalFormatting sqref="G420">
    <cfRule type="containsBlanks" dxfId="66" priority="33">
      <formula>LEN(TRIM(G420))=0</formula>
    </cfRule>
  </conditionalFormatting>
  <conditionalFormatting sqref="G420">
    <cfRule type="containsBlanks" dxfId="65" priority="32">
      <formula>LEN(TRIM(G420))=0</formula>
    </cfRule>
  </conditionalFormatting>
  <conditionalFormatting sqref="G420">
    <cfRule type="containsBlanks" dxfId="64" priority="31">
      <formula>LEN(TRIM(G420))=0</formula>
    </cfRule>
  </conditionalFormatting>
  <conditionalFormatting sqref="G420">
    <cfRule type="containsBlanks" dxfId="63" priority="30">
      <formula>LEN(TRIM(G420))=0</formula>
    </cfRule>
  </conditionalFormatting>
  <conditionalFormatting sqref="G420">
    <cfRule type="containsBlanks" dxfId="62" priority="29">
      <formula>LEN(TRIM(G420))=0</formula>
    </cfRule>
  </conditionalFormatting>
  <conditionalFormatting sqref="G420">
    <cfRule type="containsBlanks" dxfId="61" priority="28">
      <formula>LEN(TRIM(G420))=0</formula>
    </cfRule>
  </conditionalFormatting>
  <conditionalFormatting sqref="G420">
    <cfRule type="containsBlanks" dxfId="60" priority="27">
      <formula>LEN(TRIM(G420))=0</formula>
    </cfRule>
  </conditionalFormatting>
  <conditionalFormatting sqref="G420">
    <cfRule type="containsBlanks" dxfId="59" priority="26">
      <formula>LEN(TRIM(G420))=0</formula>
    </cfRule>
  </conditionalFormatting>
  <conditionalFormatting sqref="G420">
    <cfRule type="containsBlanks" dxfId="58" priority="25">
      <formula>LEN(TRIM(G420))=0</formula>
    </cfRule>
  </conditionalFormatting>
  <conditionalFormatting sqref="G420">
    <cfRule type="containsBlanks" dxfId="57" priority="24">
      <formula>LEN(TRIM(G420))=0</formula>
    </cfRule>
  </conditionalFormatting>
  <conditionalFormatting sqref="E420">
    <cfRule type="containsBlanks" dxfId="56" priority="23">
      <formula>LEN(TRIM(E420))=0</formula>
    </cfRule>
  </conditionalFormatting>
  <conditionalFormatting sqref="E420">
    <cfRule type="containsBlanks" dxfId="55" priority="22">
      <formula>LEN(TRIM(E420))=0</formula>
    </cfRule>
  </conditionalFormatting>
  <conditionalFormatting sqref="E420">
    <cfRule type="containsBlanks" dxfId="54" priority="21">
      <formula>LEN(TRIM(E420))=0</formula>
    </cfRule>
  </conditionalFormatting>
  <conditionalFormatting sqref="E420">
    <cfRule type="containsBlanks" dxfId="53" priority="20">
      <formula>LEN(TRIM(E420))=0</formula>
    </cfRule>
  </conditionalFormatting>
  <conditionalFormatting sqref="E420">
    <cfRule type="containsBlanks" dxfId="52" priority="19">
      <formula>LEN(TRIM(E420))=0</formula>
    </cfRule>
  </conditionalFormatting>
  <conditionalFormatting sqref="E420">
    <cfRule type="containsBlanks" dxfId="51" priority="18">
      <formula>LEN(TRIM(E420))=0</formula>
    </cfRule>
  </conditionalFormatting>
  <conditionalFormatting sqref="E420">
    <cfRule type="containsBlanks" dxfId="50" priority="17">
      <formula>LEN(TRIM(E420))=0</formula>
    </cfRule>
  </conditionalFormatting>
  <conditionalFormatting sqref="E420">
    <cfRule type="containsBlanks" dxfId="49" priority="16">
      <formula>LEN(TRIM(E420))=0</formula>
    </cfRule>
  </conditionalFormatting>
  <conditionalFormatting sqref="E420">
    <cfRule type="containsBlanks" dxfId="48" priority="15">
      <formula>LEN(TRIM(E420))=0</formula>
    </cfRule>
  </conditionalFormatting>
  <conditionalFormatting sqref="E420">
    <cfRule type="containsBlanks" dxfId="47" priority="14">
      <formula>LEN(TRIM(E420))=0</formula>
    </cfRule>
  </conditionalFormatting>
  <conditionalFormatting sqref="E420">
    <cfRule type="containsBlanks" dxfId="46" priority="13">
      <formula>LEN(TRIM(E420))=0</formula>
    </cfRule>
  </conditionalFormatting>
  <conditionalFormatting sqref="E420">
    <cfRule type="containsBlanks" dxfId="45" priority="12">
      <formula>LEN(TRIM(E420))=0</formula>
    </cfRule>
  </conditionalFormatting>
  <conditionalFormatting sqref="E420">
    <cfRule type="containsBlanks" dxfId="44" priority="11">
      <formula>LEN(TRIM(E420))=0</formula>
    </cfRule>
  </conditionalFormatting>
  <conditionalFormatting sqref="E420">
    <cfRule type="containsBlanks" dxfId="43" priority="10">
      <formula>LEN(TRIM(E420))=0</formula>
    </cfRule>
  </conditionalFormatting>
  <conditionalFormatting sqref="E420">
    <cfRule type="containsBlanks" dxfId="42" priority="9">
      <formula>LEN(TRIM(E420))=0</formula>
    </cfRule>
  </conditionalFormatting>
  <conditionalFormatting sqref="E420">
    <cfRule type="containsBlanks" dxfId="41" priority="8">
      <formula>LEN(TRIM(E420))=0</formula>
    </cfRule>
  </conditionalFormatting>
  <conditionalFormatting sqref="E420">
    <cfRule type="containsBlanks" dxfId="40" priority="7">
      <formula>LEN(TRIM(E420))=0</formula>
    </cfRule>
  </conditionalFormatting>
  <conditionalFormatting sqref="E420">
    <cfRule type="containsBlanks" dxfId="39" priority="6">
      <formula>LEN(TRIM(E420))=0</formula>
    </cfRule>
  </conditionalFormatting>
  <conditionalFormatting sqref="E420">
    <cfRule type="containsBlanks" dxfId="38" priority="5">
      <formula>LEN(TRIM(E420))=0</formula>
    </cfRule>
  </conditionalFormatting>
  <conditionalFormatting sqref="E420">
    <cfRule type="containsBlanks" dxfId="37" priority="4">
      <formula>LEN(TRIM(E420))=0</formula>
    </cfRule>
  </conditionalFormatting>
  <conditionalFormatting sqref="E420">
    <cfRule type="containsBlanks" dxfId="36" priority="3">
      <formula>LEN(TRIM(E420))=0</formula>
    </cfRule>
  </conditionalFormatting>
  <conditionalFormatting sqref="E420">
    <cfRule type="containsBlanks" dxfId="35" priority="2">
      <formula>LEN(TRIM(E420))=0</formula>
    </cfRule>
  </conditionalFormatting>
  <conditionalFormatting sqref="E420">
    <cfRule type="containsBlanks" dxfId="34" priority="1">
      <formula>LEN(TRIM(E420))=0</formula>
    </cfRule>
  </conditionalFormatting>
  <dataValidations xWindow="188" yWindow="279" count="9">
    <dataValidation type="whole" operator="greaterThan" allowBlank="1" showInputMessage="1" showErrorMessage="1" errorTitle="Valor no valido" error="La información que intenta ingresar es un números negativos o texto, favor de verificarlo." sqref="I327:I335 K327:K335 M327:M335 K291:K299 O364:O365 O415 K420 G10 G238:G240 M412 O15 M324:M325 O8 I10 M17:M24 K17:K24 I26:I29 E24 G21:G22 G24 E15 K26:K29 M26:M29 E364:E365 E35 G35 G364:G365 I364:I365 I38 K364:K365 O21:O22 M364:M365 K38 O35 M31:M36 M38 K31:K36 I31:I36 I40:I41 K40:K41 K43:K44 M43:M44 G17 O43:O44 I7:I8 K417:K418 I47:I54 K47:K54 I417:I418 M47:M54 I56:I58 E417:E418 M344:M352 K56:K58 G417:G418 M56:M58 E67 E372:E377 G372:G377 G67 I372:I377 K372:K377 I70:I78 K70:K78 I344:I352 M372:M377 M70:M78 O67 I80:I86 K80:K86 G344:G352 M80:M86 G385:G387 E344:E352 I385:I387 K385:K387 I43:I44 K390:K397 K414:K415 E205:E209 K88:K89 M88:M89 G89 O89 I91:I95 E89 I97:I99 K91:K95 I24 M91:M95 K97:K99 G14:G15 I101:I109 K101:K109 K12:K15 M97:M99 E379:E383 M7:M10 G379:G383 I379:I383 M337:M342 M101:M109 K379:K383 M379:M383 I112:I120 K112:K120 O412 M112:M120 I122:I130 I411:I412 K122:K130 M122:M130 I324:I325 I132:I140 G327:G335 E415 K132:K140 M132:M140 O344:O352 I142:I150 K142:K150 M354:M362 I152:I160 M142:M150 M367:M369 K152:K160 M152:M160 I17:I22 I162:I168 K162:K168 K324:K325 M162:M168 G276:G284 I399:I406 M385:M387 O385:O387 M417:M418 K411:K412 I170:I178 I291:I299 K170:K178 M170:M178 I390:I397 I180:I184 M60:M68 O231:O236 K180:K184 M180:M184 K60:K68 E195:E203 O215 I60:I68 I186:I192 K186:K192 G195:G203 I205:I209 I195:I203 K195:K203 K205:K209 M195:M203 M186:M192 M228:M229 M205:M209 O205:O209 O217 M211:M217 E238:E240 E392:E397 O195:O203 G392:G397 E215 G211:G217 K211:K217 M392:M397 I219:I226 K219:K226 I211:I217 E231:E236 M219:M226 G228:G229 I228:I229 K228:K229 G231:G236 E354:E356 I231:I236 E217 K231:K236 M231:M236 O359:O360 I408:I409 M238:M240 G205:G209 I243:I248 O238:O240 G415 I414:I415 K243:K248 O379:O383 I250:I253 K250:K253 E8 G401:G406 M401:M406 O392:O397 K399:K406 O401:O406 E43:E44 I88:I89 K344:K352 G43:G44 I255:I256 K255:K256 E385:E387 M40:M41 I258:I263 O372:O377 I337:I342 K258:K263 I420 E21:E22 G7:G8 K238:K240 I265 O409 M12:M15 I238:I240 I276:I284 O24 I286:I289 K265 K7:K10 K354:K362 K276:K284 I354:I362 K408:K409 K286:K289 M415 E401:E406 E409 M409 I14:I15 G409 G354:G362 O417:O418 E412 E359:E360 K337:K342 O354:O356 G337:G342 G412 G324:G325 I267:I274 K267:K274">
      <formula1>0</formula1>
    </dataValidation>
    <dataValidation type="list" allowBlank="1" showInputMessage="1" showErrorMessage="1" sqref="D420 D411 D9:D10 D12:D14 D26:D29 D23 D38 D36 D40:D41 D47:D54 D56:D58 D31:D34 D70:D78 D80:D86 D68 D91:D95 D97:D99 D101:D109 D112:D120 D122:D130 D132:D140 D142:D150 D152:D160 D162:D168 D170:D178 D180:D184 D88 D60:D66 D186:D192 D17:D20 D219:D226 D216 D211:D214 D228:D229 D243:D248 D250:D253 D255:D256 D258:D263 D265 D267:D274 D276:D284 D286:D289 D291:D299 D302:D309 D311:D318 D320:D321 D324:D325 D327:D335 D7 D337:D342 D361:D362 D414 D357:D358 D408 D399:D400 D367:D369 D390:D391">
      <formula1>$R$10:$R$16</formula1>
    </dataValidation>
    <dataValidation type="list" allowBlank="1" showInputMessage="1" showErrorMessage="1" sqref="F411 F420 F9 F12:F13 F26:F29 F23 F38 F36 F40:F41 F47:F54 F56:F58 F31:F34 F70:F78 F80:F86 F68 F91:F95 F97:F99 F101:F109 F112:F120 F122:F130 F132:F140 F142:F150 F152:F160 F162:F168 F170:F178 F180:F184 F88 F60:F66 F18:F20 F186:F192 F414 F408 F399:F400 F219:F226 F243:F248 F250:F253 F255:F256 F258:F263 F265 F390:F391 F267:F274 F286:F289 F291:F299 F302:F309 F311:F318 F320:F321 F367:F369">
      <formula1>$R$18:$R$47</formula1>
    </dataValidation>
    <dataValidation type="list" allowBlank="1" showInputMessage="1" showErrorMessage="1" sqref="H320:H321 H367:H369 H9 H23 H12:H13 H302:H309 H311:H318">
      <formula1>$R$49:$R$66</formula1>
    </dataValidation>
    <dataValidation type="list" allowBlank="1" showInputMessage="1" showErrorMessage="1" sqref="J320:J321 J367:J369 J302:J309 J311:J318">
      <formula1>$R$68:$R$75</formula1>
    </dataValidation>
    <dataValidation type="list" allowBlank="1" showInputMessage="1" showErrorMessage="1" sqref="L414 L420 L408 L399:L400 L390:L391 L302:L309 L320:L321 L291:L299 L286:L289 L276:L284 L267:L274 L265 L258:L263 L255:L256 L250:L253 L243:L248 L411 L311:L318">
      <formula1>$R$77:$R$80</formula1>
    </dataValidation>
    <dataValidation type="list" allowBlank="1" showInputMessage="1" showErrorMessage="1" sqref="N420 N411 N9:N10 N12:N14 N26:N29 N23 N38 N36 N40:N41 N47:N54 N56:N58 N31:N34 N70:N78 N80:N86 N68 N91:N95 N97:N99 N101:N109 N112:N120 N122:N130 N132:N140 N142:N150 N152:N160 N162:N168 N170:N178 N180:N184 N88 N60:N66 N186:N192 N17:N20 N219:N226 N216 N211:N214 N228:N229 N243:N248 N250:N253 N255:N256 N258:N263 N265 N267:N274 N276:N284 N286:N289 N291:N299 N302:N309 N311:N318 N320:N321 N324:N325 N327:N335 N7 N337:N342 N361:N362 N414 N357:N358 N408 N399:N400 N367:N369 N390:N391">
      <formula1>$R$82:$R$86</formula1>
    </dataValidation>
    <dataValidation type="whole" errorStyle="warning" operator="greaterThan" allowBlank="1" showInputMessage="1" showErrorMessage="1" errorTitle="IMPORTANTE" error="Se recomienda leer las instrucciones antes de inciar con el llenado del presupuesto por objeto del gasto" sqref="B1:B3">
      <formula1>0</formula1>
    </dataValidation>
    <dataValidation type="whole" operator="greaterThanOrEqual" allowBlank="1" showInputMessage="1" showErrorMessage="1" errorTitle="Valor no valido" error="La información que intenta ingresar es un números negativos o texto, favor de verificarlo." sqref="E7 E9:E10 G9 I9 O7 O9:O10 O12:O14 I12:I13 G12:G13 E12:E14 E17:E20 G18:G20 O17:O20 O23 I23 G23 E23 E26:E29 G26:G29 O26:O29 O31:O34 G31:G34 E31:E34 E36 G36 O36 O38 G38 E38 E40:E41 G40:G41 O40:O41 O47:O54 G47:G54 E47:E54 E56:E58 G56:G58 O56:O58 O60:O66 G60:G66 E60:E66 E68 G68 O68 O70:O78 G70:G78 E70:E78 E80:E86 G80:G86 O80:O86 O88 G88 E88 E91:E95 G91:G95 O91:O95 O97:O99 G97:G99 E97:E99 E101:E109 G101:G109 O101:O109 E112:E120 G112:G120 O112:O120 O122:O130 G122:G130 E122:E130 E132:E140 G132:G140 O132:O140 O142:O150 G142:G150 E142:E150 E152:E160 G152:G160 O152:O160 O162:O168 G162:G168 E162:E168 E170:E178 G170:G178 O170:O178 O180:O184 G180:G184 E180:E184 E186:E192 G186:G192 O186:O192 O211:O214 O216 E216 E211:E214 E219:E226 G219:G226 O219:O226 O228:O229 E228:E229 E243:E248 G243:G248 M243:M248 O243:O248 O250:O253 M250:M253 G250:G253 E250:E253 E255:E256 G255:G256 M255:M256 O255:O256 O258:O263 M258:M263 G258:G263 E258:E263 E265 G265 M265 O265 O267:O274 M267:M274 G267:G274 E267:E274 E276:E284 M276:M284 O276:O284 O286:O289 M286:M289 G286:G289 E286:E289 E291:E299 G291:G299 M291:M299 O291:O299 O302:O309 M302:M309 K302:K309 I302:I309 G302:G309 E302:E309 E311:E318 G311:G318 I311:I318 K311:K318 M311:M318 O311:O318 O320:O321 M320:M321 K320:K321 I320:I321 G320:G321 E320:E321 E324:E325 O324:O325 O327:O335 E327:E335 E337:E342 O337:O342 O357:O358 E357:E358 E361:E362 O361:O362 O367:O369 K367:K369 I367:I369 G367:G369 E367:E369 E390:E391 G390:G391 M390:M391 O390:O391 O399:O400 M399:M400 G399:G400 E399:E400 E408 G408 M408 O408 O411 M411 G411 E411 E414 G414 M414 O414 O420 M420 G420 E420">
      <formula1>0</formula1>
    </dataValidation>
  </dataValidations>
  <pageMargins left="1.1811023622047245" right="0.39370078740157483" top="0.98425196850393704" bottom="1.1811023622047245" header="0.31496062992125984" footer="0.31496062992125984"/>
  <pageSetup paperSize="5" scale="45" fitToHeight="10" orientation="portrait" r:id="rId1"/>
  <headerFooter>
    <oddHeader>&amp;L&amp;"-,Negrita"&amp;18Presupuesto de Egresos por Clasificación Económica y Objeto del Gasto 2011
&amp;14Nombre de la Entidad:&amp;16 &amp;F, Jalisco</oddHeader>
    <oddFooter>&amp;L&amp;8*OG: Obgeto del Gasto.
*TG: Tipo del Gasto.
*OR: Origen del Recurso.&amp;RPágina &amp;P de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WVP151"/>
  <sheetViews>
    <sheetView workbookViewId="0">
      <pane ySplit="2" topLeftCell="A3" activePane="bottomLeft" state="frozen"/>
      <selection pane="bottomLeft" activeCell="H92" sqref="H92"/>
    </sheetView>
  </sheetViews>
  <sheetFormatPr baseColWidth="10" defaultColWidth="0" defaultRowHeight="0" customHeight="1" zeroHeight="1"/>
  <cols>
    <col min="1" max="2" width="28.5703125" style="330" customWidth="1"/>
    <col min="3" max="3" width="0" style="335" hidden="1" customWidth="1"/>
    <col min="4" max="4" width="8.5703125" style="346" customWidth="1"/>
    <col min="5" max="5" width="3.85546875" style="347" bestFit="1" customWidth="1"/>
    <col min="6" max="6" width="16.5703125" style="348" customWidth="1"/>
    <col min="7" max="7" width="16.5703125" style="346" customWidth="1"/>
    <col min="8" max="8" width="20.28515625" style="346" bestFit="1" customWidth="1"/>
    <col min="9" max="9" width="0.28515625" style="329" customWidth="1"/>
    <col min="10" max="244" width="11.42578125" style="330" hidden="1"/>
    <col min="245" max="245" width="16.42578125" style="330" hidden="1"/>
    <col min="246" max="246" width="16" style="330" hidden="1"/>
    <col min="247" max="249" width="3.28515625" style="330" hidden="1"/>
    <col min="250" max="250" width="7.140625" style="330" hidden="1"/>
    <col min="251" max="262" width="13.7109375" style="330" hidden="1"/>
    <col min="263" max="263" width="14.42578125" style="330" hidden="1"/>
    <col min="264" max="264" width="1.7109375" style="330" hidden="1"/>
    <col min="265" max="499" width="11.42578125" style="330" hidden="1"/>
    <col min="500" max="500" width="1.7109375" style="330" hidden="1"/>
    <col min="501" max="501" width="16.42578125" style="330" hidden="1"/>
    <col min="502" max="502" width="16" style="330" hidden="1"/>
    <col min="503" max="505" width="3.28515625" style="330" hidden="1"/>
    <col min="506" max="506" width="7.140625" style="330" hidden="1"/>
    <col min="507" max="518" width="13.7109375" style="330" hidden="1"/>
    <col min="519" max="519" width="14.42578125" style="330" hidden="1"/>
    <col min="520" max="520" width="1.7109375" style="330" hidden="1"/>
    <col min="521" max="755" width="11.42578125" style="330" hidden="1"/>
    <col min="756" max="756" width="1.7109375" style="330" hidden="1"/>
    <col min="757" max="757" width="16.42578125" style="330" hidden="1"/>
    <col min="758" max="758" width="16" style="330" hidden="1"/>
    <col min="759" max="761" width="3.28515625" style="330" hidden="1"/>
    <col min="762" max="762" width="7.140625" style="330" hidden="1"/>
    <col min="763" max="774" width="13.7109375" style="330" hidden="1"/>
    <col min="775" max="775" width="14.42578125" style="330" hidden="1"/>
    <col min="776" max="776" width="1.7109375" style="330" hidden="1"/>
    <col min="777" max="1011" width="11.42578125" style="330" hidden="1"/>
    <col min="1012" max="1012" width="1.7109375" style="330" hidden="1"/>
    <col min="1013" max="1013" width="16.42578125" style="330" hidden="1"/>
    <col min="1014" max="1014" width="16" style="330" hidden="1"/>
    <col min="1015" max="1017" width="3.28515625" style="330" hidden="1"/>
    <col min="1018" max="1018" width="7.140625" style="330" hidden="1"/>
    <col min="1019" max="1030" width="13.7109375" style="330" hidden="1"/>
    <col min="1031" max="1031" width="14.42578125" style="330" hidden="1"/>
    <col min="1032" max="1032" width="1.7109375" style="330" hidden="1"/>
    <col min="1033" max="1267" width="11.42578125" style="330" hidden="1"/>
    <col min="1268" max="1268" width="1.7109375" style="330" hidden="1"/>
    <col min="1269" max="1269" width="16.42578125" style="330" hidden="1"/>
    <col min="1270" max="1270" width="16" style="330" hidden="1"/>
    <col min="1271" max="1273" width="3.28515625" style="330" hidden="1"/>
    <col min="1274" max="1274" width="7.140625" style="330" hidden="1"/>
    <col min="1275" max="1286" width="13.7109375" style="330" hidden="1"/>
    <col min="1287" max="1287" width="14.42578125" style="330" hidden="1"/>
    <col min="1288" max="1288" width="1.7109375" style="330" hidden="1"/>
    <col min="1289" max="1523" width="11.42578125" style="330" hidden="1"/>
    <col min="1524" max="1524" width="1.7109375" style="330" hidden="1"/>
    <col min="1525" max="1525" width="16.42578125" style="330" hidden="1"/>
    <col min="1526" max="1526" width="16" style="330" hidden="1"/>
    <col min="1527" max="1529" width="3.28515625" style="330" hidden="1"/>
    <col min="1530" max="1530" width="7.140625" style="330" hidden="1"/>
    <col min="1531" max="1542" width="13.7109375" style="330" hidden="1"/>
    <col min="1543" max="1543" width="14.42578125" style="330" hidden="1"/>
    <col min="1544" max="1544" width="1.7109375" style="330" hidden="1"/>
    <col min="1545" max="1779" width="11.42578125" style="330" hidden="1"/>
    <col min="1780" max="1780" width="1.7109375" style="330" hidden="1"/>
    <col min="1781" max="1781" width="16.42578125" style="330" hidden="1"/>
    <col min="1782" max="1782" width="16" style="330" hidden="1"/>
    <col min="1783" max="1785" width="3.28515625" style="330" hidden="1"/>
    <col min="1786" max="1786" width="7.140625" style="330" hidden="1"/>
    <col min="1787" max="1798" width="13.7109375" style="330" hidden="1"/>
    <col min="1799" max="1799" width="14.42578125" style="330" hidden="1"/>
    <col min="1800" max="1800" width="1.7109375" style="330" hidden="1"/>
    <col min="1801" max="2035" width="11.42578125" style="330" hidden="1"/>
    <col min="2036" max="2036" width="1.7109375" style="330" hidden="1"/>
    <col min="2037" max="2037" width="16.42578125" style="330" hidden="1"/>
    <col min="2038" max="2038" width="16" style="330" hidden="1"/>
    <col min="2039" max="2041" width="3.28515625" style="330" hidden="1"/>
    <col min="2042" max="2042" width="7.140625" style="330" hidden="1"/>
    <col min="2043" max="2054" width="13.7109375" style="330" hidden="1"/>
    <col min="2055" max="2055" width="14.42578125" style="330" hidden="1"/>
    <col min="2056" max="2056" width="1.7109375" style="330" hidden="1"/>
    <col min="2057" max="2291" width="11.42578125" style="330" hidden="1"/>
    <col min="2292" max="2292" width="1.7109375" style="330" hidden="1"/>
    <col min="2293" max="2293" width="16.42578125" style="330" hidden="1"/>
    <col min="2294" max="2294" width="16" style="330" hidden="1"/>
    <col min="2295" max="2297" width="3.28515625" style="330" hidden="1"/>
    <col min="2298" max="2298" width="7.140625" style="330" hidden="1"/>
    <col min="2299" max="2310" width="13.7109375" style="330" hidden="1"/>
    <col min="2311" max="2311" width="14.42578125" style="330" hidden="1"/>
    <col min="2312" max="2312" width="1.7109375" style="330" hidden="1"/>
    <col min="2313" max="2547" width="11.42578125" style="330" hidden="1"/>
    <col min="2548" max="2548" width="1.7109375" style="330" hidden="1"/>
    <col min="2549" max="2549" width="16.42578125" style="330" hidden="1"/>
    <col min="2550" max="2550" width="16" style="330" hidden="1"/>
    <col min="2551" max="2553" width="3.28515625" style="330" hidden="1"/>
    <col min="2554" max="2554" width="7.140625" style="330" hidden="1"/>
    <col min="2555" max="2566" width="13.7109375" style="330" hidden="1"/>
    <col min="2567" max="2567" width="14.42578125" style="330" hidden="1"/>
    <col min="2568" max="2568" width="1.7109375" style="330" hidden="1"/>
    <col min="2569" max="2803" width="11.42578125" style="330" hidden="1"/>
    <col min="2804" max="2804" width="1.7109375" style="330" hidden="1"/>
    <col min="2805" max="2805" width="16.42578125" style="330" hidden="1"/>
    <col min="2806" max="2806" width="16" style="330" hidden="1"/>
    <col min="2807" max="2809" width="3.28515625" style="330" hidden="1"/>
    <col min="2810" max="2810" width="7.140625" style="330" hidden="1"/>
    <col min="2811" max="2822" width="13.7109375" style="330" hidden="1"/>
    <col min="2823" max="2823" width="14.42578125" style="330" hidden="1"/>
    <col min="2824" max="2824" width="1.7109375" style="330" hidden="1"/>
    <col min="2825" max="3059" width="11.42578125" style="330" hidden="1"/>
    <col min="3060" max="3060" width="1.7109375" style="330" hidden="1"/>
    <col min="3061" max="3061" width="16.42578125" style="330" hidden="1"/>
    <col min="3062" max="3062" width="16" style="330" hidden="1"/>
    <col min="3063" max="3065" width="3.28515625" style="330" hidden="1"/>
    <col min="3066" max="3066" width="7.140625" style="330" hidden="1"/>
    <col min="3067" max="3078" width="13.7109375" style="330" hidden="1"/>
    <col min="3079" max="3079" width="14.42578125" style="330" hidden="1"/>
    <col min="3080" max="3080" width="1.7109375" style="330" hidden="1"/>
    <col min="3081" max="3315" width="11.42578125" style="330" hidden="1"/>
    <col min="3316" max="3316" width="1.7109375" style="330" hidden="1"/>
    <col min="3317" max="3317" width="16.42578125" style="330" hidden="1"/>
    <col min="3318" max="3318" width="16" style="330" hidden="1"/>
    <col min="3319" max="3321" width="3.28515625" style="330" hidden="1"/>
    <col min="3322" max="3322" width="7.140625" style="330" hidden="1"/>
    <col min="3323" max="3334" width="13.7109375" style="330" hidden="1"/>
    <col min="3335" max="3335" width="14.42578125" style="330" hidden="1"/>
    <col min="3336" max="3336" width="1.7109375" style="330" hidden="1"/>
    <col min="3337" max="3571" width="11.42578125" style="330" hidden="1"/>
    <col min="3572" max="3572" width="1.7109375" style="330" hidden="1"/>
    <col min="3573" max="3573" width="16.42578125" style="330" hidden="1"/>
    <col min="3574" max="3574" width="16" style="330" hidden="1"/>
    <col min="3575" max="3577" width="3.28515625" style="330" hidden="1"/>
    <col min="3578" max="3578" width="7.140625" style="330" hidden="1"/>
    <col min="3579" max="3590" width="13.7109375" style="330" hidden="1"/>
    <col min="3591" max="3591" width="14.42578125" style="330" hidden="1"/>
    <col min="3592" max="3592" width="1.7109375" style="330" hidden="1"/>
    <col min="3593" max="3827" width="11.42578125" style="330" hidden="1"/>
    <col min="3828" max="3828" width="1.7109375" style="330" hidden="1"/>
    <col min="3829" max="3829" width="16.42578125" style="330" hidden="1"/>
    <col min="3830" max="3830" width="16" style="330" hidden="1"/>
    <col min="3831" max="3833" width="3.28515625" style="330" hidden="1"/>
    <col min="3834" max="3834" width="7.140625" style="330" hidden="1"/>
    <col min="3835" max="3846" width="13.7109375" style="330" hidden="1"/>
    <col min="3847" max="3847" width="14.42578125" style="330" hidden="1"/>
    <col min="3848" max="3848" width="1.7109375" style="330" hidden="1"/>
    <col min="3849" max="4083" width="11.42578125" style="330" hidden="1"/>
    <col min="4084" max="4084" width="1.7109375" style="330" hidden="1"/>
    <col min="4085" max="4085" width="16.42578125" style="330" hidden="1"/>
    <col min="4086" max="4086" width="16" style="330" hidden="1"/>
    <col min="4087" max="4089" width="3.28515625" style="330" hidden="1"/>
    <col min="4090" max="4090" width="7.140625" style="330" hidden="1"/>
    <col min="4091" max="4102" width="13.7109375" style="330" hidden="1"/>
    <col min="4103" max="4103" width="14.42578125" style="330" hidden="1"/>
    <col min="4104" max="4104" width="1.7109375" style="330" hidden="1"/>
    <col min="4105" max="4339" width="11.42578125" style="330" hidden="1"/>
    <col min="4340" max="4340" width="1.7109375" style="330" hidden="1"/>
    <col min="4341" max="4341" width="16.42578125" style="330" hidden="1"/>
    <col min="4342" max="4342" width="16" style="330" hidden="1"/>
    <col min="4343" max="4345" width="3.28515625" style="330" hidden="1"/>
    <col min="4346" max="4346" width="7.140625" style="330" hidden="1"/>
    <col min="4347" max="4358" width="13.7109375" style="330" hidden="1"/>
    <col min="4359" max="4359" width="14.42578125" style="330" hidden="1"/>
    <col min="4360" max="4360" width="1.7109375" style="330" hidden="1"/>
    <col min="4361" max="4595" width="11.42578125" style="330" hidden="1"/>
    <col min="4596" max="4596" width="1.7109375" style="330" hidden="1"/>
    <col min="4597" max="4597" width="16.42578125" style="330" hidden="1"/>
    <col min="4598" max="4598" width="16" style="330" hidden="1"/>
    <col min="4599" max="4601" width="3.28515625" style="330" hidden="1"/>
    <col min="4602" max="4602" width="7.140625" style="330" hidden="1"/>
    <col min="4603" max="4614" width="13.7109375" style="330" hidden="1"/>
    <col min="4615" max="4615" width="14.42578125" style="330" hidden="1"/>
    <col min="4616" max="4616" width="1.7109375" style="330" hidden="1"/>
    <col min="4617" max="4851" width="11.42578125" style="330" hidden="1"/>
    <col min="4852" max="4852" width="1.7109375" style="330" hidden="1"/>
    <col min="4853" max="4853" width="16.42578125" style="330" hidden="1"/>
    <col min="4854" max="4854" width="16" style="330" hidden="1"/>
    <col min="4855" max="4857" width="3.28515625" style="330" hidden="1"/>
    <col min="4858" max="4858" width="7.140625" style="330" hidden="1"/>
    <col min="4859" max="4870" width="13.7109375" style="330" hidden="1"/>
    <col min="4871" max="4871" width="14.42578125" style="330" hidden="1"/>
    <col min="4872" max="4872" width="1.7109375" style="330" hidden="1"/>
    <col min="4873" max="5107" width="11.42578125" style="330" hidden="1"/>
    <col min="5108" max="5108" width="1.7109375" style="330" hidden="1"/>
    <col min="5109" max="5109" width="16.42578125" style="330" hidden="1"/>
    <col min="5110" max="5110" width="16" style="330" hidden="1"/>
    <col min="5111" max="5113" width="3.28515625" style="330" hidden="1"/>
    <col min="5114" max="5114" width="7.140625" style="330" hidden="1"/>
    <col min="5115" max="5126" width="13.7109375" style="330" hidden="1"/>
    <col min="5127" max="5127" width="14.42578125" style="330" hidden="1"/>
    <col min="5128" max="5128" width="1.7109375" style="330" hidden="1"/>
    <col min="5129" max="5363" width="11.42578125" style="330" hidden="1"/>
    <col min="5364" max="5364" width="1.7109375" style="330" hidden="1"/>
    <col min="5365" max="5365" width="16.42578125" style="330" hidden="1"/>
    <col min="5366" max="5366" width="16" style="330" hidden="1"/>
    <col min="5367" max="5369" width="3.28515625" style="330" hidden="1"/>
    <col min="5370" max="5370" width="7.140625" style="330" hidden="1"/>
    <col min="5371" max="5382" width="13.7109375" style="330" hidden="1"/>
    <col min="5383" max="5383" width="14.42578125" style="330" hidden="1"/>
    <col min="5384" max="5384" width="1.7109375" style="330" hidden="1"/>
    <col min="5385" max="5619" width="11.42578125" style="330" hidden="1"/>
    <col min="5620" max="5620" width="1.7109375" style="330" hidden="1"/>
    <col min="5621" max="5621" width="16.42578125" style="330" hidden="1"/>
    <col min="5622" max="5622" width="16" style="330" hidden="1"/>
    <col min="5623" max="5625" width="3.28515625" style="330" hidden="1"/>
    <col min="5626" max="5626" width="7.140625" style="330" hidden="1"/>
    <col min="5627" max="5638" width="13.7109375" style="330" hidden="1"/>
    <col min="5639" max="5639" width="14.42578125" style="330" hidden="1"/>
    <col min="5640" max="5640" width="1.7109375" style="330" hidden="1"/>
    <col min="5641" max="5875" width="11.42578125" style="330" hidden="1"/>
    <col min="5876" max="5876" width="1.7109375" style="330" hidden="1"/>
    <col min="5877" max="5877" width="16.42578125" style="330" hidden="1"/>
    <col min="5878" max="5878" width="16" style="330" hidden="1"/>
    <col min="5879" max="5881" width="3.28515625" style="330" hidden="1"/>
    <col min="5882" max="5882" width="7.140625" style="330" hidden="1"/>
    <col min="5883" max="5894" width="13.7109375" style="330" hidden="1"/>
    <col min="5895" max="5895" width="14.42578125" style="330" hidden="1"/>
    <col min="5896" max="5896" width="1.7109375" style="330" hidden="1"/>
    <col min="5897" max="6131" width="11.42578125" style="330" hidden="1"/>
    <col min="6132" max="6132" width="1.7109375" style="330" hidden="1"/>
    <col min="6133" max="6133" width="16.42578125" style="330" hidden="1"/>
    <col min="6134" max="6134" width="16" style="330" hidden="1"/>
    <col min="6135" max="6137" width="3.28515625" style="330" hidden="1"/>
    <col min="6138" max="6138" width="7.140625" style="330" hidden="1"/>
    <col min="6139" max="6150" width="13.7109375" style="330" hidden="1"/>
    <col min="6151" max="6151" width="14.42578125" style="330" hidden="1"/>
    <col min="6152" max="6152" width="1.7109375" style="330" hidden="1"/>
    <col min="6153" max="6387" width="11.42578125" style="330" hidden="1"/>
    <col min="6388" max="6388" width="1.7109375" style="330" hidden="1"/>
    <col min="6389" max="6389" width="16.42578125" style="330" hidden="1"/>
    <col min="6390" max="6390" width="16" style="330" hidden="1"/>
    <col min="6391" max="6393" width="3.28515625" style="330" hidden="1"/>
    <col min="6394" max="6394" width="7.140625" style="330" hidden="1"/>
    <col min="6395" max="6406" width="13.7109375" style="330" hidden="1"/>
    <col min="6407" max="6407" width="14.42578125" style="330" hidden="1"/>
    <col min="6408" max="6408" width="1.7109375" style="330" hidden="1"/>
    <col min="6409" max="6643" width="11.42578125" style="330" hidden="1"/>
    <col min="6644" max="6644" width="1.7109375" style="330" hidden="1"/>
    <col min="6645" max="6645" width="16.42578125" style="330" hidden="1"/>
    <col min="6646" max="6646" width="16" style="330" hidden="1"/>
    <col min="6647" max="6649" width="3.28515625" style="330" hidden="1"/>
    <col min="6650" max="6650" width="7.140625" style="330" hidden="1"/>
    <col min="6651" max="6662" width="13.7109375" style="330" hidden="1"/>
    <col min="6663" max="6663" width="14.42578125" style="330" hidden="1"/>
    <col min="6664" max="6664" width="1.7109375" style="330" hidden="1"/>
    <col min="6665" max="6899" width="11.42578125" style="330" hidden="1"/>
    <col min="6900" max="6900" width="1.7109375" style="330" hidden="1"/>
    <col min="6901" max="6901" width="16.42578125" style="330" hidden="1"/>
    <col min="6902" max="6902" width="16" style="330" hidden="1"/>
    <col min="6903" max="6905" width="3.28515625" style="330" hidden="1"/>
    <col min="6906" max="6906" width="7.140625" style="330" hidden="1"/>
    <col min="6907" max="6918" width="13.7109375" style="330" hidden="1"/>
    <col min="6919" max="6919" width="14.42578125" style="330" hidden="1"/>
    <col min="6920" max="6920" width="1.7109375" style="330" hidden="1"/>
    <col min="6921" max="7155" width="11.42578125" style="330" hidden="1"/>
    <col min="7156" max="7156" width="1.7109375" style="330" hidden="1"/>
    <col min="7157" max="7157" width="16.42578125" style="330" hidden="1"/>
    <col min="7158" max="7158" width="16" style="330" hidden="1"/>
    <col min="7159" max="7161" width="3.28515625" style="330" hidden="1"/>
    <col min="7162" max="7162" width="7.140625" style="330" hidden="1"/>
    <col min="7163" max="7174" width="13.7109375" style="330" hidden="1"/>
    <col min="7175" max="7175" width="14.42578125" style="330" hidden="1"/>
    <col min="7176" max="7176" width="1.7109375" style="330" hidden="1"/>
    <col min="7177" max="7411" width="11.42578125" style="330" hidden="1"/>
    <col min="7412" max="7412" width="1.7109375" style="330" hidden="1"/>
    <col min="7413" max="7413" width="16.42578125" style="330" hidden="1"/>
    <col min="7414" max="7414" width="16" style="330" hidden="1"/>
    <col min="7415" max="7417" width="3.28515625" style="330" hidden="1"/>
    <col min="7418" max="7418" width="7.140625" style="330" hidden="1"/>
    <col min="7419" max="7430" width="13.7109375" style="330" hidden="1"/>
    <col min="7431" max="7431" width="14.42578125" style="330" hidden="1"/>
    <col min="7432" max="7432" width="1.7109375" style="330" hidden="1"/>
    <col min="7433" max="7667" width="11.42578125" style="330" hidden="1"/>
    <col min="7668" max="7668" width="1.7109375" style="330" hidden="1"/>
    <col min="7669" max="7669" width="16.42578125" style="330" hidden="1"/>
    <col min="7670" max="7670" width="16" style="330" hidden="1"/>
    <col min="7671" max="7673" width="3.28515625" style="330" hidden="1"/>
    <col min="7674" max="7674" width="7.140625" style="330" hidden="1"/>
    <col min="7675" max="7686" width="13.7109375" style="330" hidden="1"/>
    <col min="7687" max="7687" width="14.42578125" style="330" hidden="1"/>
    <col min="7688" max="7688" width="1.7109375" style="330" hidden="1"/>
    <col min="7689" max="7923" width="11.42578125" style="330" hidden="1"/>
    <col min="7924" max="7924" width="1.7109375" style="330" hidden="1"/>
    <col min="7925" max="7925" width="16.42578125" style="330" hidden="1"/>
    <col min="7926" max="7926" width="16" style="330" hidden="1"/>
    <col min="7927" max="7929" width="3.28515625" style="330" hidden="1"/>
    <col min="7930" max="7930" width="7.140625" style="330" hidden="1"/>
    <col min="7931" max="7942" width="13.7109375" style="330" hidden="1"/>
    <col min="7943" max="7943" width="14.42578125" style="330" hidden="1"/>
    <col min="7944" max="7944" width="1.7109375" style="330" hidden="1"/>
    <col min="7945" max="8179" width="11.42578125" style="330" hidden="1"/>
    <col min="8180" max="8180" width="1.7109375" style="330" hidden="1"/>
    <col min="8181" max="8181" width="16.42578125" style="330" hidden="1"/>
    <col min="8182" max="8182" width="16" style="330" hidden="1"/>
    <col min="8183" max="8185" width="3.28515625" style="330" hidden="1"/>
    <col min="8186" max="8186" width="7.140625" style="330" hidden="1"/>
    <col min="8187" max="8198" width="13.7109375" style="330" hidden="1"/>
    <col min="8199" max="8199" width="14.42578125" style="330" hidden="1"/>
    <col min="8200" max="8200" width="1.7109375" style="330" hidden="1"/>
    <col min="8201" max="8435" width="11.42578125" style="330" hidden="1"/>
    <col min="8436" max="8436" width="1.7109375" style="330" hidden="1"/>
    <col min="8437" max="8437" width="16.42578125" style="330" hidden="1"/>
    <col min="8438" max="8438" width="16" style="330" hidden="1"/>
    <col min="8439" max="8441" width="3.28515625" style="330" hidden="1"/>
    <col min="8442" max="8442" width="7.140625" style="330" hidden="1"/>
    <col min="8443" max="8454" width="13.7109375" style="330" hidden="1"/>
    <col min="8455" max="8455" width="14.42578125" style="330" hidden="1"/>
    <col min="8456" max="8456" width="1.7109375" style="330" hidden="1"/>
    <col min="8457" max="8691" width="11.42578125" style="330" hidden="1"/>
    <col min="8692" max="8692" width="1.7109375" style="330" hidden="1"/>
    <col min="8693" max="8693" width="16.42578125" style="330" hidden="1"/>
    <col min="8694" max="8694" width="16" style="330" hidden="1"/>
    <col min="8695" max="8697" width="3.28515625" style="330" hidden="1"/>
    <col min="8698" max="8698" width="7.140625" style="330" hidden="1"/>
    <col min="8699" max="8710" width="13.7109375" style="330" hidden="1"/>
    <col min="8711" max="8711" width="14.42578125" style="330" hidden="1"/>
    <col min="8712" max="8712" width="1.7109375" style="330" hidden="1"/>
    <col min="8713" max="8947" width="11.42578125" style="330" hidden="1"/>
    <col min="8948" max="8948" width="1.7109375" style="330" hidden="1"/>
    <col min="8949" max="8949" width="16.42578125" style="330" hidden="1"/>
    <col min="8950" max="8950" width="16" style="330" hidden="1"/>
    <col min="8951" max="8953" width="3.28515625" style="330" hidden="1"/>
    <col min="8954" max="8954" width="7.140625" style="330" hidden="1"/>
    <col min="8955" max="8966" width="13.7109375" style="330" hidden="1"/>
    <col min="8967" max="8967" width="14.42578125" style="330" hidden="1"/>
    <col min="8968" max="8968" width="1.7109375" style="330" hidden="1"/>
    <col min="8969" max="9203" width="11.42578125" style="330" hidden="1"/>
    <col min="9204" max="9204" width="1.7109375" style="330" hidden="1"/>
    <col min="9205" max="9205" width="16.42578125" style="330" hidden="1"/>
    <col min="9206" max="9206" width="16" style="330" hidden="1"/>
    <col min="9207" max="9209" width="3.28515625" style="330" hidden="1"/>
    <col min="9210" max="9210" width="7.140625" style="330" hidden="1"/>
    <col min="9211" max="9222" width="13.7109375" style="330" hidden="1"/>
    <col min="9223" max="9223" width="14.42578125" style="330" hidden="1"/>
    <col min="9224" max="9224" width="1.7109375" style="330" hidden="1"/>
    <col min="9225" max="9459" width="11.42578125" style="330" hidden="1"/>
    <col min="9460" max="9460" width="1.7109375" style="330" hidden="1"/>
    <col min="9461" max="9461" width="16.42578125" style="330" hidden="1"/>
    <col min="9462" max="9462" width="16" style="330" hidden="1"/>
    <col min="9463" max="9465" width="3.28515625" style="330" hidden="1"/>
    <col min="9466" max="9466" width="7.140625" style="330" hidden="1"/>
    <col min="9467" max="9478" width="13.7109375" style="330" hidden="1"/>
    <col min="9479" max="9479" width="14.42578125" style="330" hidden="1"/>
    <col min="9480" max="9480" width="1.7109375" style="330" hidden="1"/>
    <col min="9481" max="9715" width="11.42578125" style="330" hidden="1"/>
    <col min="9716" max="9716" width="1.7109375" style="330" hidden="1"/>
    <col min="9717" max="9717" width="16.42578125" style="330" hidden="1"/>
    <col min="9718" max="9718" width="16" style="330" hidden="1"/>
    <col min="9719" max="9721" width="3.28515625" style="330" hidden="1"/>
    <col min="9722" max="9722" width="7.140625" style="330" hidden="1"/>
    <col min="9723" max="9734" width="13.7109375" style="330" hidden="1"/>
    <col min="9735" max="9735" width="14.42578125" style="330" hidden="1"/>
    <col min="9736" max="9736" width="1.7109375" style="330" hidden="1"/>
    <col min="9737" max="9971" width="11.42578125" style="330" hidden="1"/>
    <col min="9972" max="9972" width="1.7109375" style="330" hidden="1"/>
    <col min="9973" max="9973" width="16.42578125" style="330" hidden="1"/>
    <col min="9974" max="9974" width="16" style="330" hidden="1"/>
    <col min="9975" max="9977" width="3.28515625" style="330" hidden="1"/>
    <col min="9978" max="9978" width="7.140625" style="330" hidden="1"/>
    <col min="9979" max="9990" width="13.7109375" style="330" hidden="1"/>
    <col min="9991" max="9991" width="14.42578125" style="330" hidden="1"/>
    <col min="9992" max="9992" width="1.7109375" style="330" hidden="1"/>
    <col min="9993" max="10227" width="11.42578125" style="330" hidden="1"/>
    <col min="10228" max="10228" width="1.7109375" style="330" hidden="1"/>
    <col min="10229" max="10229" width="16.42578125" style="330" hidden="1"/>
    <col min="10230" max="10230" width="16" style="330" hidden="1"/>
    <col min="10231" max="10233" width="3.28515625" style="330" hidden="1"/>
    <col min="10234" max="10234" width="7.140625" style="330" hidden="1"/>
    <col min="10235" max="10246" width="13.7109375" style="330" hidden="1"/>
    <col min="10247" max="10247" width="14.42578125" style="330" hidden="1"/>
    <col min="10248" max="10248" width="1.7109375" style="330" hidden="1"/>
    <col min="10249" max="10483" width="11.42578125" style="330" hidden="1"/>
    <col min="10484" max="10484" width="1.7109375" style="330" hidden="1"/>
    <col min="10485" max="10485" width="16.42578125" style="330" hidden="1"/>
    <col min="10486" max="10486" width="16" style="330" hidden="1"/>
    <col min="10487" max="10489" width="3.28515625" style="330" hidden="1"/>
    <col min="10490" max="10490" width="7.140625" style="330" hidden="1"/>
    <col min="10491" max="10502" width="13.7109375" style="330" hidden="1"/>
    <col min="10503" max="10503" width="14.42578125" style="330" hidden="1"/>
    <col min="10504" max="10504" width="1.7109375" style="330" hidden="1"/>
    <col min="10505" max="10739" width="11.42578125" style="330" hidden="1"/>
    <col min="10740" max="10740" width="1.7109375" style="330" hidden="1"/>
    <col min="10741" max="10741" width="16.42578125" style="330" hidden="1"/>
    <col min="10742" max="10742" width="16" style="330" hidden="1"/>
    <col min="10743" max="10745" width="3.28515625" style="330" hidden="1"/>
    <col min="10746" max="10746" width="7.140625" style="330" hidden="1"/>
    <col min="10747" max="10758" width="13.7109375" style="330" hidden="1"/>
    <col min="10759" max="10759" width="14.42578125" style="330" hidden="1"/>
    <col min="10760" max="10760" width="1.7109375" style="330" hidden="1"/>
    <col min="10761" max="10995" width="11.42578125" style="330" hidden="1"/>
    <col min="10996" max="10996" width="1.7109375" style="330" hidden="1"/>
    <col min="10997" max="10997" width="16.42578125" style="330" hidden="1"/>
    <col min="10998" max="10998" width="16" style="330" hidden="1"/>
    <col min="10999" max="11001" width="3.28515625" style="330" hidden="1"/>
    <col min="11002" max="11002" width="7.140625" style="330" hidden="1"/>
    <col min="11003" max="11014" width="13.7109375" style="330" hidden="1"/>
    <col min="11015" max="11015" width="14.42578125" style="330" hidden="1"/>
    <col min="11016" max="11016" width="1.7109375" style="330" hidden="1"/>
    <col min="11017" max="11251" width="11.42578125" style="330" hidden="1"/>
    <col min="11252" max="11252" width="1.7109375" style="330" hidden="1"/>
    <col min="11253" max="11253" width="16.42578125" style="330" hidden="1"/>
    <col min="11254" max="11254" width="16" style="330" hidden="1"/>
    <col min="11255" max="11257" width="3.28515625" style="330" hidden="1"/>
    <col min="11258" max="11258" width="7.140625" style="330" hidden="1"/>
    <col min="11259" max="11270" width="13.7109375" style="330" hidden="1"/>
    <col min="11271" max="11271" width="14.42578125" style="330" hidden="1"/>
    <col min="11272" max="11272" width="1.7109375" style="330" hidden="1"/>
    <col min="11273" max="11507" width="11.42578125" style="330" hidden="1"/>
    <col min="11508" max="11508" width="1.7109375" style="330" hidden="1"/>
    <col min="11509" max="11509" width="16.42578125" style="330" hidden="1"/>
    <col min="11510" max="11510" width="16" style="330" hidden="1"/>
    <col min="11511" max="11513" width="3.28515625" style="330" hidden="1"/>
    <col min="11514" max="11514" width="7.140625" style="330" hidden="1"/>
    <col min="11515" max="11526" width="13.7109375" style="330" hidden="1"/>
    <col min="11527" max="11527" width="14.42578125" style="330" hidden="1"/>
    <col min="11528" max="11528" width="1.7109375" style="330" hidden="1"/>
    <col min="11529" max="11763" width="11.42578125" style="330" hidden="1"/>
    <col min="11764" max="11764" width="1.7109375" style="330" hidden="1"/>
    <col min="11765" max="11765" width="16.42578125" style="330" hidden="1"/>
    <col min="11766" max="11766" width="16" style="330" hidden="1"/>
    <col min="11767" max="11769" width="3.28515625" style="330" hidden="1"/>
    <col min="11770" max="11770" width="7.140625" style="330" hidden="1"/>
    <col min="11771" max="11782" width="13.7109375" style="330" hidden="1"/>
    <col min="11783" max="11783" width="14.42578125" style="330" hidden="1"/>
    <col min="11784" max="11784" width="1.7109375" style="330" hidden="1"/>
    <col min="11785" max="12019" width="11.42578125" style="330" hidden="1"/>
    <col min="12020" max="12020" width="1.7109375" style="330" hidden="1"/>
    <col min="12021" max="12021" width="16.42578125" style="330" hidden="1"/>
    <col min="12022" max="12022" width="16" style="330" hidden="1"/>
    <col min="12023" max="12025" width="3.28515625" style="330" hidden="1"/>
    <col min="12026" max="12026" width="7.140625" style="330" hidden="1"/>
    <col min="12027" max="12038" width="13.7109375" style="330" hidden="1"/>
    <col min="12039" max="12039" width="14.42578125" style="330" hidden="1"/>
    <col min="12040" max="12040" width="1.7109375" style="330" hidden="1"/>
    <col min="12041" max="12275" width="11.42578125" style="330" hidden="1"/>
    <col min="12276" max="12276" width="1.7109375" style="330" hidden="1"/>
    <col min="12277" max="12277" width="16.42578125" style="330" hidden="1"/>
    <col min="12278" max="12278" width="16" style="330" hidden="1"/>
    <col min="12279" max="12281" width="3.28515625" style="330" hidden="1"/>
    <col min="12282" max="12282" width="7.140625" style="330" hidden="1"/>
    <col min="12283" max="12294" width="13.7109375" style="330" hidden="1"/>
    <col min="12295" max="12295" width="14.42578125" style="330" hidden="1"/>
    <col min="12296" max="12296" width="1.7109375" style="330" hidden="1"/>
    <col min="12297" max="12531" width="11.42578125" style="330" hidden="1"/>
    <col min="12532" max="12532" width="1.7109375" style="330" hidden="1"/>
    <col min="12533" max="12533" width="16.42578125" style="330" hidden="1"/>
    <col min="12534" max="12534" width="16" style="330" hidden="1"/>
    <col min="12535" max="12537" width="3.28515625" style="330" hidden="1"/>
    <col min="12538" max="12538" width="7.140625" style="330" hidden="1"/>
    <col min="12539" max="12550" width="13.7109375" style="330" hidden="1"/>
    <col min="12551" max="12551" width="14.42578125" style="330" hidden="1"/>
    <col min="12552" max="12552" width="1.7109375" style="330" hidden="1"/>
    <col min="12553" max="12787" width="11.42578125" style="330" hidden="1"/>
    <col min="12788" max="12788" width="1.7109375" style="330" hidden="1"/>
    <col min="12789" max="12789" width="16.42578125" style="330" hidden="1"/>
    <col min="12790" max="12790" width="16" style="330" hidden="1"/>
    <col min="12791" max="12793" width="3.28515625" style="330" hidden="1"/>
    <col min="12794" max="12794" width="7.140625" style="330" hidden="1"/>
    <col min="12795" max="12806" width="13.7109375" style="330" hidden="1"/>
    <col min="12807" max="12807" width="14.42578125" style="330" hidden="1"/>
    <col min="12808" max="12808" width="1.7109375" style="330" hidden="1"/>
    <col min="12809" max="13043" width="11.42578125" style="330" hidden="1"/>
    <col min="13044" max="13044" width="1.7109375" style="330" hidden="1"/>
    <col min="13045" max="13045" width="16.42578125" style="330" hidden="1"/>
    <col min="13046" max="13046" width="16" style="330" hidden="1"/>
    <col min="13047" max="13049" width="3.28515625" style="330" hidden="1"/>
    <col min="13050" max="13050" width="7.140625" style="330" hidden="1"/>
    <col min="13051" max="13062" width="13.7109375" style="330" hidden="1"/>
    <col min="13063" max="13063" width="14.42578125" style="330" hidden="1"/>
    <col min="13064" max="13064" width="1.7109375" style="330" hidden="1"/>
    <col min="13065" max="13299" width="11.42578125" style="330" hidden="1"/>
    <col min="13300" max="13300" width="1.7109375" style="330" hidden="1"/>
    <col min="13301" max="13301" width="16.42578125" style="330" hidden="1"/>
    <col min="13302" max="13302" width="16" style="330" hidden="1"/>
    <col min="13303" max="13305" width="3.28515625" style="330" hidden="1"/>
    <col min="13306" max="13306" width="7.140625" style="330" hidden="1"/>
    <col min="13307" max="13318" width="13.7109375" style="330" hidden="1"/>
    <col min="13319" max="13319" width="14.42578125" style="330" hidden="1"/>
    <col min="13320" max="13320" width="1.7109375" style="330" hidden="1"/>
    <col min="13321" max="13555" width="11.42578125" style="330" hidden="1"/>
    <col min="13556" max="13556" width="1.7109375" style="330" hidden="1"/>
    <col min="13557" max="13557" width="16.42578125" style="330" hidden="1"/>
    <col min="13558" max="13558" width="16" style="330" hidden="1"/>
    <col min="13559" max="13561" width="3.28515625" style="330" hidden="1"/>
    <col min="13562" max="13562" width="7.140625" style="330" hidden="1"/>
    <col min="13563" max="13574" width="13.7109375" style="330" hidden="1"/>
    <col min="13575" max="13575" width="14.42578125" style="330" hidden="1"/>
    <col min="13576" max="13576" width="1.7109375" style="330" hidden="1"/>
    <col min="13577" max="13811" width="11.42578125" style="330" hidden="1"/>
    <col min="13812" max="13812" width="1.7109375" style="330" hidden="1"/>
    <col min="13813" max="13813" width="16.42578125" style="330" hidden="1"/>
    <col min="13814" max="13814" width="16" style="330" hidden="1"/>
    <col min="13815" max="13817" width="3.28515625" style="330" hidden="1"/>
    <col min="13818" max="13818" width="7.140625" style="330" hidden="1"/>
    <col min="13819" max="13830" width="13.7109375" style="330" hidden="1"/>
    <col min="13831" max="13831" width="14.42578125" style="330" hidden="1"/>
    <col min="13832" max="13832" width="1.7109375" style="330" hidden="1"/>
    <col min="13833" max="14067" width="11.42578125" style="330" hidden="1"/>
    <col min="14068" max="14068" width="1.7109375" style="330" hidden="1"/>
    <col min="14069" max="14069" width="16.42578125" style="330" hidden="1"/>
    <col min="14070" max="14070" width="16" style="330" hidden="1"/>
    <col min="14071" max="14073" width="3.28515625" style="330" hidden="1"/>
    <col min="14074" max="14074" width="7.140625" style="330" hidden="1"/>
    <col min="14075" max="14086" width="13.7109375" style="330" hidden="1"/>
    <col min="14087" max="14087" width="14.42578125" style="330" hidden="1"/>
    <col min="14088" max="14088" width="1.7109375" style="330" hidden="1"/>
    <col min="14089" max="14323" width="11.42578125" style="330" hidden="1"/>
    <col min="14324" max="14324" width="1.7109375" style="330" hidden="1"/>
    <col min="14325" max="14325" width="16.42578125" style="330" hidden="1"/>
    <col min="14326" max="14326" width="16" style="330" hidden="1"/>
    <col min="14327" max="14329" width="3.28515625" style="330" hidden="1"/>
    <col min="14330" max="14330" width="7.140625" style="330" hidden="1"/>
    <col min="14331" max="14342" width="13.7109375" style="330" hidden="1"/>
    <col min="14343" max="14343" width="14.42578125" style="330" hidden="1"/>
    <col min="14344" max="14344" width="1.7109375" style="330" hidden="1"/>
    <col min="14345" max="14579" width="11.42578125" style="330" hidden="1"/>
    <col min="14580" max="14580" width="1.7109375" style="330" hidden="1"/>
    <col min="14581" max="14581" width="16.42578125" style="330" hidden="1"/>
    <col min="14582" max="14582" width="16" style="330" hidden="1"/>
    <col min="14583" max="14585" width="3.28515625" style="330" hidden="1"/>
    <col min="14586" max="14586" width="7.140625" style="330" hidden="1"/>
    <col min="14587" max="14598" width="13.7109375" style="330" hidden="1"/>
    <col min="14599" max="14599" width="14.42578125" style="330" hidden="1"/>
    <col min="14600" max="14600" width="1.7109375" style="330" hidden="1"/>
    <col min="14601" max="14835" width="11.42578125" style="330" hidden="1"/>
    <col min="14836" max="14836" width="1.7109375" style="330" hidden="1"/>
    <col min="14837" max="14837" width="16.42578125" style="330" hidden="1"/>
    <col min="14838" max="14838" width="16" style="330" hidden="1"/>
    <col min="14839" max="14841" width="3.28515625" style="330" hidden="1"/>
    <col min="14842" max="14842" width="7.140625" style="330" hidden="1"/>
    <col min="14843" max="14854" width="13.7109375" style="330" hidden="1"/>
    <col min="14855" max="14855" width="14.42578125" style="330" hidden="1"/>
    <col min="14856" max="14856" width="1.7109375" style="330" hidden="1"/>
    <col min="14857" max="15091" width="11.42578125" style="330" hidden="1"/>
    <col min="15092" max="15092" width="1.7109375" style="330" hidden="1"/>
    <col min="15093" max="15093" width="16.42578125" style="330" hidden="1"/>
    <col min="15094" max="15094" width="16" style="330" hidden="1"/>
    <col min="15095" max="15097" width="3.28515625" style="330" hidden="1"/>
    <col min="15098" max="15098" width="7.140625" style="330" hidden="1"/>
    <col min="15099" max="15110" width="13.7109375" style="330" hidden="1"/>
    <col min="15111" max="15111" width="14.42578125" style="330" hidden="1"/>
    <col min="15112" max="15112" width="1.7109375" style="330" hidden="1"/>
    <col min="15113" max="15347" width="11.42578125" style="330" hidden="1"/>
    <col min="15348" max="15348" width="1.7109375" style="330" hidden="1"/>
    <col min="15349" max="15349" width="16.42578125" style="330" hidden="1"/>
    <col min="15350" max="15350" width="16" style="330" hidden="1"/>
    <col min="15351" max="15353" width="3.28515625" style="330" hidden="1"/>
    <col min="15354" max="15354" width="7.140625" style="330" hidden="1"/>
    <col min="15355" max="15366" width="13.7109375" style="330" hidden="1"/>
    <col min="15367" max="15367" width="14.42578125" style="330" hidden="1"/>
    <col min="15368" max="15368" width="1.7109375" style="330" hidden="1"/>
    <col min="15369" max="15603" width="11.42578125" style="330" hidden="1"/>
    <col min="15604" max="15604" width="1.7109375" style="330" hidden="1"/>
    <col min="15605" max="15605" width="16.42578125" style="330" hidden="1"/>
    <col min="15606" max="15606" width="16" style="330" hidden="1"/>
    <col min="15607" max="15609" width="3.28515625" style="330" hidden="1"/>
    <col min="15610" max="15610" width="7.140625" style="330" hidden="1"/>
    <col min="15611" max="15622" width="13.7109375" style="330" hidden="1"/>
    <col min="15623" max="15623" width="14.42578125" style="330" hidden="1"/>
    <col min="15624" max="15624" width="1.7109375" style="330" hidden="1"/>
    <col min="15625" max="15859" width="11.42578125" style="330" hidden="1"/>
    <col min="15860" max="15860" width="1.7109375" style="330" hidden="1"/>
    <col min="15861" max="15861" width="16.42578125" style="330" hidden="1"/>
    <col min="15862" max="15862" width="16" style="330" hidden="1"/>
    <col min="15863" max="15865" width="3.28515625" style="330" hidden="1"/>
    <col min="15866" max="15866" width="7.140625" style="330" hidden="1"/>
    <col min="15867" max="15878" width="13.7109375" style="330" hidden="1"/>
    <col min="15879" max="15879" width="14.42578125" style="330" hidden="1"/>
    <col min="15880" max="15880" width="1.7109375" style="330" hidden="1"/>
    <col min="15881" max="16115" width="11.42578125" style="330" hidden="1"/>
    <col min="16116" max="16116" width="1.7109375" style="330" hidden="1"/>
    <col min="16117" max="16117" width="16.42578125" style="330" hidden="1"/>
    <col min="16118" max="16118" width="16" style="330" hidden="1"/>
    <col min="16119" max="16121" width="3.28515625" style="330" hidden="1"/>
    <col min="16122" max="16122" width="7.140625" style="330" hidden="1"/>
    <col min="16123" max="16134" width="13.7109375" style="330" hidden="1"/>
    <col min="16135" max="16135" width="14.42578125" style="330" hidden="1"/>
    <col min="16136" max="16136" width="1.7109375" style="330" hidden="1"/>
    <col min="16137" max="16384" width="11.42578125" style="330" hidden="1"/>
  </cols>
  <sheetData>
    <row r="1" spans="1:9" s="350" customFormat="1" ht="13.5" customHeight="1">
      <c r="A1" s="560" t="s">
        <v>1338</v>
      </c>
      <c r="B1" s="560" t="s">
        <v>1339</v>
      </c>
      <c r="C1" s="322"/>
      <c r="D1" s="562" t="s">
        <v>1340</v>
      </c>
      <c r="E1" s="560" t="s">
        <v>760</v>
      </c>
      <c r="F1" s="562" t="s">
        <v>1337</v>
      </c>
      <c r="G1" s="561"/>
      <c r="H1" s="561"/>
      <c r="I1" s="349"/>
    </row>
    <row r="2" spans="1:9" s="350" customFormat="1" ht="30">
      <c r="A2" s="561"/>
      <c r="B2" s="561"/>
      <c r="C2" s="322"/>
      <c r="D2" s="561"/>
      <c r="E2" s="561"/>
      <c r="F2" s="351" t="s">
        <v>1341</v>
      </c>
      <c r="G2" s="351" t="s">
        <v>1342</v>
      </c>
      <c r="H2" s="351" t="s">
        <v>1343</v>
      </c>
      <c r="I2" s="349"/>
    </row>
    <row r="3" spans="1:9" ht="38.25" customHeight="1">
      <c r="A3" s="324" t="s">
        <v>1462</v>
      </c>
      <c r="B3" s="324" t="s">
        <v>1463</v>
      </c>
      <c r="C3" s="359"/>
      <c r="D3" s="325">
        <v>1</v>
      </c>
      <c r="E3" s="326">
        <v>101</v>
      </c>
      <c r="F3" s="327">
        <v>50646</v>
      </c>
      <c r="G3" s="328">
        <f>D3*F3</f>
        <v>50646</v>
      </c>
      <c r="H3" s="328">
        <f>G3*12</f>
        <v>607752</v>
      </c>
    </row>
    <row r="4" spans="1:9" ht="38.25" customHeight="1">
      <c r="A4" s="324" t="s">
        <v>1464</v>
      </c>
      <c r="B4" s="324" t="s">
        <v>1465</v>
      </c>
      <c r="C4" s="359"/>
      <c r="D4" s="325">
        <v>9</v>
      </c>
      <c r="E4" s="326">
        <v>101</v>
      </c>
      <c r="F4" s="327">
        <v>18242</v>
      </c>
      <c r="G4" s="328">
        <f t="shared" ref="G4:G67" si="0">D4*F4</f>
        <v>164178</v>
      </c>
      <c r="H4" s="328">
        <f t="shared" ref="H4:H67" si="1">G4*12</f>
        <v>1970136</v>
      </c>
    </row>
    <row r="5" spans="1:9" ht="38.25" customHeight="1">
      <c r="A5" s="324" t="s">
        <v>1466</v>
      </c>
      <c r="B5" s="324" t="s">
        <v>1467</v>
      </c>
      <c r="C5" s="359"/>
      <c r="D5" s="325">
        <v>1</v>
      </c>
      <c r="E5" s="326">
        <v>101</v>
      </c>
      <c r="F5" s="327">
        <v>30818</v>
      </c>
      <c r="G5" s="328">
        <f t="shared" si="0"/>
        <v>30818</v>
      </c>
      <c r="H5" s="328">
        <f t="shared" si="1"/>
        <v>369816</v>
      </c>
    </row>
    <row r="6" spans="1:9" ht="38.25" customHeight="1">
      <c r="A6" s="324" t="s">
        <v>1468</v>
      </c>
      <c r="B6" s="324" t="s">
        <v>1463</v>
      </c>
      <c r="C6" s="359"/>
      <c r="D6" s="325">
        <v>1</v>
      </c>
      <c r="E6" s="326">
        <v>101</v>
      </c>
      <c r="F6" s="327">
        <v>8522</v>
      </c>
      <c r="G6" s="328">
        <f t="shared" si="0"/>
        <v>8522</v>
      </c>
      <c r="H6" s="328">
        <f t="shared" si="1"/>
        <v>102264</v>
      </c>
    </row>
    <row r="7" spans="1:9" ht="38.25" customHeight="1">
      <c r="A7" s="324" t="s">
        <v>1469</v>
      </c>
      <c r="B7" s="324" t="s">
        <v>1463</v>
      </c>
      <c r="C7" s="359"/>
      <c r="D7" s="325">
        <v>1</v>
      </c>
      <c r="E7" s="326">
        <v>101</v>
      </c>
      <c r="F7" s="327">
        <v>9378</v>
      </c>
      <c r="G7" s="328">
        <f t="shared" si="0"/>
        <v>9378</v>
      </c>
      <c r="H7" s="328">
        <f t="shared" si="1"/>
        <v>112536</v>
      </c>
    </row>
    <row r="8" spans="1:9" ht="38.25" customHeight="1">
      <c r="A8" s="324" t="s">
        <v>1470</v>
      </c>
      <c r="B8" s="324" t="s">
        <v>1463</v>
      </c>
      <c r="C8" s="359"/>
      <c r="D8" s="325">
        <v>1</v>
      </c>
      <c r="E8" s="326">
        <v>101</v>
      </c>
      <c r="F8" s="327">
        <v>10996</v>
      </c>
      <c r="G8" s="328">
        <f t="shared" si="0"/>
        <v>10996</v>
      </c>
      <c r="H8" s="328">
        <f t="shared" si="1"/>
        <v>131952</v>
      </c>
    </row>
    <row r="9" spans="1:9" ht="38.25" customHeight="1">
      <c r="A9" s="324" t="s">
        <v>1471</v>
      </c>
      <c r="B9" s="324" t="s">
        <v>1463</v>
      </c>
      <c r="C9" s="359"/>
      <c r="D9" s="325">
        <v>1</v>
      </c>
      <c r="E9" s="326">
        <v>101</v>
      </c>
      <c r="F9" s="327">
        <v>9188</v>
      </c>
      <c r="G9" s="328">
        <f t="shared" si="0"/>
        <v>9188</v>
      </c>
      <c r="H9" s="328">
        <f t="shared" si="1"/>
        <v>110256</v>
      </c>
    </row>
    <row r="10" spans="1:9" ht="38.25" customHeight="1">
      <c r="A10" s="324" t="s">
        <v>1472</v>
      </c>
      <c r="B10" s="324" t="s">
        <v>1473</v>
      </c>
      <c r="C10" s="359"/>
      <c r="D10" s="325">
        <v>1</v>
      </c>
      <c r="E10" s="326">
        <v>101</v>
      </c>
      <c r="F10" s="327">
        <v>30818</v>
      </c>
      <c r="G10" s="328">
        <f t="shared" si="0"/>
        <v>30818</v>
      </c>
      <c r="H10" s="328">
        <f t="shared" si="1"/>
        <v>369816</v>
      </c>
    </row>
    <row r="11" spans="1:9" ht="38.25" customHeight="1">
      <c r="A11" s="324" t="s">
        <v>1474</v>
      </c>
      <c r="B11" s="324" t="s">
        <v>1475</v>
      </c>
      <c r="C11" s="359"/>
      <c r="D11" s="325">
        <v>1</v>
      </c>
      <c r="E11" s="326">
        <v>101</v>
      </c>
      <c r="F11" s="327">
        <v>14462</v>
      </c>
      <c r="G11" s="328">
        <f t="shared" si="0"/>
        <v>14462</v>
      </c>
      <c r="H11" s="328">
        <f t="shared" si="1"/>
        <v>173544</v>
      </c>
    </row>
    <row r="12" spans="1:9" ht="38.25" customHeight="1">
      <c r="A12" s="324" t="s">
        <v>1476</v>
      </c>
      <c r="B12" s="324" t="s">
        <v>1477</v>
      </c>
      <c r="C12" s="359"/>
      <c r="D12" s="325">
        <v>1</v>
      </c>
      <c r="E12" s="326">
        <v>101</v>
      </c>
      <c r="F12" s="327">
        <v>18578</v>
      </c>
      <c r="G12" s="328">
        <f t="shared" si="0"/>
        <v>18578</v>
      </c>
      <c r="H12" s="328">
        <f t="shared" si="1"/>
        <v>222936</v>
      </c>
    </row>
    <row r="13" spans="1:9" ht="38.25" customHeight="1">
      <c r="A13" s="324" t="s">
        <v>1478</v>
      </c>
      <c r="B13" s="324" t="s">
        <v>1477</v>
      </c>
      <c r="C13" s="359"/>
      <c r="D13" s="325">
        <v>1</v>
      </c>
      <c r="E13" s="326">
        <v>101</v>
      </c>
      <c r="F13" s="327">
        <v>7758</v>
      </c>
      <c r="G13" s="328">
        <f t="shared" si="0"/>
        <v>7758</v>
      </c>
      <c r="H13" s="328">
        <f t="shared" si="1"/>
        <v>93096</v>
      </c>
    </row>
    <row r="14" spans="1:9" ht="38.25" customHeight="1">
      <c r="A14" s="324" t="s">
        <v>1479</v>
      </c>
      <c r="B14" s="324" t="s">
        <v>1480</v>
      </c>
      <c r="C14" s="359"/>
      <c r="D14" s="325">
        <v>1</v>
      </c>
      <c r="E14" s="326">
        <v>101</v>
      </c>
      <c r="F14" s="327">
        <v>12032</v>
      </c>
      <c r="G14" s="328">
        <f t="shared" si="0"/>
        <v>12032</v>
      </c>
      <c r="H14" s="328">
        <f t="shared" si="1"/>
        <v>144384</v>
      </c>
    </row>
    <row r="15" spans="1:9" ht="38.25" customHeight="1">
      <c r="A15" s="324" t="s">
        <v>1481</v>
      </c>
      <c r="B15" s="324" t="s">
        <v>1480</v>
      </c>
      <c r="C15" s="359"/>
      <c r="D15" s="325">
        <v>1</v>
      </c>
      <c r="E15" s="326">
        <v>101</v>
      </c>
      <c r="F15" s="327">
        <v>7758</v>
      </c>
      <c r="G15" s="328">
        <f t="shared" si="0"/>
        <v>7758</v>
      </c>
      <c r="H15" s="328">
        <f t="shared" si="1"/>
        <v>93096</v>
      </c>
    </row>
    <row r="16" spans="1:9" ht="38.25" customHeight="1">
      <c r="A16" s="324" t="s">
        <v>1482</v>
      </c>
      <c r="B16" s="324" t="s">
        <v>1483</v>
      </c>
      <c r="C16" s="359"/>
      <c r="D16" s="325">
        <v>1</v>
      </c>
      <c r="E16" s="326">
        <v>101</v>
      </c>
      <c r="F16" s="327">
        <v>9346</v>
      </c>
      <c r="G16" s="328">
        <f t="shared" si="0"/>
        <v>9346</v>
      </c>
      <c r="H16" s="328">
        <f t="shared" si="1"/>
        <v>112152</v>
      </c>
    </row>
    <row r="17" spans="1:8" ht="38.25" customHeight="1">
      <c r="A17" s="324" t="s">
        <v>1484</v>
      </c>
      <c r="B17" s="324" t="s">
        <v>1485</v>
      </c>
      <c r="C17" s="359"/>
      <c r="D17" s="325">
        <v>3</v>
      </c>
      <c r="E17" s="326">
        <v>101</v>
      </c>
      <c r="F17" s="327">
        <v>4866</v>
      </c>
      <c r="G17" s="328">
        <f t="shared" si="0"/>
        <v>14598</v>
      </c>
      <c r="H17" s="328">
        <f t="shared" si="1"/>
        <v>175176</v>
      </c>
    </row>
    <row r="18" spans="1:8" ht="38.25" customHeight="1">
      <c r="A18" s="324" t="s">
        <v>1486</v>
      </c>
      <c r="B18" s="324" t="s">
        <v>1487</v>
      </c>
      <c r="C18" s="359"/>
      <c r="D18" s="325">
        <v>1</v>
      </c>
      <c r="E18" s="326">
        <v>101</v>
      </c>
      <c r="F18" s="327">
        <v>5214</v>
      </c>
      <c r="G18" s="328">
        <f t="shared" si="0"/>
        <v>5214</v>
      </c>
      <c r="H18" s="328">
        <f t="shared" si="1"/>
        <v>62568</v>
      </c>
    </row>
    <row r="19" spans="1:8" ht="38.25" customHeight="1">
      <c r="A19" s="324" t="s">
        <v>1486</v>
      </c>
      <c r="B19" s="324" t="s">
        <v>1488</v>
      </c>
      <c r="C19" s="359"/>
      <c r="D19" s="325">
        <v>1</v>
      </c>
      <c r="E19" s="326">
        <v>101</v>
      </c>
      <c r="F19" s="327">
        <v>4622</v>
      </c>
      <c r="G19" s="328">
        <f t="shared" si="0"/>
        <v>4622</v>
      </c>
      <c r="H19" s="328">
        <f t="shared" si="1"/>
        <v>55464</v>
      </c>
    </row>
    <row r="20" spans="1:8" ht="38.25" customHeight="1">
      <c r="A20" s="324" t="s">
        <v>1486</v>
      </c>
      <c r="B20" s="324" t="s">
        <v>1489</v>
      </c>
      <c r="C20" s="359"/>
      <c r="D20" s="325">
        <v>1</v>
      </c>
      <c r="E20" s="326">
        <v>101</v>
      </c>
      <c r="F20" s="327">
        <v>4622</v>
      </c>
      <c r="G20" s="328">
        <f t="shared" si="0"/>
        <v>4622</v>
      </c>
      <c r="H20" s="328">
        <f t="shared" si="1"/>
        <v>55464</v>
      </c>
    </row>
    <row r="21" spans="1:8" ht="38.25" customHeight="1">
      <c r="A21" s="324" t="s">
        <v>1490</v>
      </c>
      <c r="B21" s="324" t="s">
        <v>1487</v>
      </c>
      <c r="C21" s="359"/>
      <c r="D21" s="325">
        <v>1</v>
      </c>
      <c r="E21" s="326">
        <v>101</v>
      </c>
      <c r="F21" s="327">
        <v>4244</v>
      </c>
      <c r="G21" s="328">
        <f t="shared" si="0"/>
        <v>4244</v>
      </c>
      <c r="H21" s="328">
        <f t="shared" si="1"/>
        <v>50928</v>
      </c>
    </row>
    <row r="22" spans="1:8" ht="38.25" customHeight="1">
      <c r="A22" s="324" t="s">
        <v>1490</v>
      </c>
      <c r="B22" s="324" t="s">
        <v>1488</v>
      </c>
      <c r="C22" s="359"/>
      <c r="D22" s="325">
        <v>1</v>
      </c>
      <c r="E22" s="326">
        <v>101</v>
      </c>
      <c r="F22" s="327">
        <v>2106</v>
      </c>
      <c r="G22" s="328">
        <f t="shared" si="0"/>
        <v>2106</v>
      </c>
      <c r="H22" s="328">
        <f t="shared" si="1"/>
        <v>25272</v>
      </c>
    </row>
    <row r="23" spans="1:8" ht="38.25" customHeight="1">
      <c r="A23" s="324" t="s">
        <v>1490</v>
      </c>
      <c r="B23" s="324" t="s">
        <v>1489</v>
      </c>
      <c r="C23" s="359"/>
      <c r="D23" s="325">
        <v>1</v>
      </c>
      <c r="E23" s="326">
        <v>101</v>
      </c>
      <c r="F23" s="327">
        <v>2106</v>
      </c>
      <c r="G23" s="328">
        <f t="shared" si="0"/>
        <v>2106</v>
      </c>
      <c r="H23" s="328">
        <f t="shared" si="1"/>
        <v>25272</v>
      </c>
    </row>
    <row r="24" spans="1:8" ht="38.25" customHeight="1">
      <c r="A24" s="324" t="s">
        <v>1491</v>
      </c>
      <c r="B24" s="324" t="s">
        <v>1485</v>
      </c>
      <c r="C24" s="359"/>
      <c r="D24" s="325">
        <v>2</v>
      </c>
      <c r="E24" s="326">
        <v>101</v>
      </c>
      <c r="F24" s="327">
        <v>6166</v>
      </c>
      <c r="G24" s="328">
        <f t="shared" si="0"/>
        <v>12332</v>
      </c>
      <c r="H24" s="328">
        <f t="shared" si="1"/>
        <v>147984</v>
      </c>
    </row>
    <row r="25" spans="1:8" ht="38.25" customHeight="1">
      <c r="A25" s="324" t="s">
        <v>1492</v>
      </c>
      <c r="B25" s="324" t="s">
        <v>1485</v>
      </c>
      <c r="C25" s="359"/>
      <c r="D25" s="325">
        <v>2</v>
      </c>
      <c r="E25" s="326">
        <v>101</v>
      </c>
      <c r="F25" s="327">
        <v>5134</v>
      </c>
      <c r="G25" s="328">
        <f t="shared" si="0"/>
        <v>10268</v>
      </c>
      <c r="H25" s="328">
        <f t="shared" si="1"/>
        <v>123216</v>
      </c>
    </row>
    <row r="26" spans="1:8" ht="38.25" customHeight="1">
      <c r="A26" s="324" t="s">
        <v>1493</v>
      </c>
      <c r="B26" s="324" t="s">
        <v>1494</v>
      </c>
      <c r="C26" s="359"/>
      <c r="D26" s="325">
        <v>1</v>
      </c>
      <c r="E26" s="326">
        <v>101</v>
      </c>
      <c r="F26" s="327">
        <v>2556</v>
      </c>
      <c r="G26" s="328">
        <f t="shared" si="0"/>
        <v>2556</v>
      </c>
      <c r="H26" s="328">
        <f t="shared" si="1"/>
        <v>30672</v>
      </c>
    </row>
    <row r="27" spans="1:8" ht="38.25" customHeight="1">
      <c r="A27" s="324" t="s">
        <v>1490</v>
      </c>
      <c r="B27" s="324" t="s">
        <v>1494</v>
      </c>
      <c r="C27" s="359"/>
      <c r="D27" s="325">
        <v>1</v>
      </c>
      <c r="E27" s="326">
        <v>101</v>
      </c>
      <c r="F27" s="327">
        <v>1856</v>
      </c>
      <c r="G27" s="328">
        <f t="shared" si="0"/>
        <v>1856</v>
      </c>
      <c r="H27" s="328">
        <f t="shared" si="1"/>
        <v>22272</v>
      </c>
    </row>
    <row r="28" spans="1:8" ht="38.25" customHeight="1">
      <c r="A28" s="324" t="s">
        <v>1495</v>
      </c>
      <c r="B28" s="324" t="s">
        <v>1496</v>
      </c>
      <c r="C28" s="359"/>
      <c r="D28" s="325">
        <v>1</v>
      </c>
      <c r="E28" s="326">
        <v>101</v>
      </c>
      <c r="F28" s="327">
        <v>32572</v>
      </c>
      <c r="G28" s="328">
        <f t="shared" si="0"/>
        <v>32572</v>
      </c>
      <c r="H28" s="328">
        <f t="shared" si="1"/>
        <v>390864</v>
      </c>
    </row>
    <row r="29" spans="1:8" ht="38.25" customHeight="1">
      <c r="A29" s="324" t="s">
        <v>1481</v>
      </c>
      <c r="B29" s="324" t="s">
        <v>1496</v>
      </c>
      <c r="C29" s="359"/>
      <c r="D29" s="325">
        <v>2</v>
      </c>
      <c r="E29" s="326">
        <v>101</v>
      </c>
      <c r="F29" s="327">
        <v>7758</v>
      </c>
      <c r="G29" s="328">
        <f t="shared" si="0"/>
        <v>15516</v>
      </c>
      <c r="H29" s="328">
        <f t="shared" si="1"/>
        <v>186192</v>
      </c>
    </row>
    <row r="30" spans="1:8" ht="38.25" customHeight="1">
      <c r="A30" s="324" t="s">
        <v>1497</v>
      </c>
      <c r="B30" s="324" t="s">
        <v>1496</v>
      </c>
      <c r="C30" s="359"/>
      <c r="D30" s="325">
        <v>1</v>
      </c>
      <c r="E30" s="326">
        <v>101</v>
      </c>
      <c r="F30" s="327">
        <v>7758</v>
      </c>
      <c r="G30" s="328">
        <f t="shared" si="0"/>
        <v>7758</v>
      </c>
      <c r="H30" s="328">
        <f t="shared" si="1"/>
        <v>93096</v>
      </c>
    </row>
    <row r="31" spans="1:8" ht="38.25" customHeight="1">
      <c r="A31" s="324" t="s">
        <v>1498</v>
      </c>
      <c r="B31" s="324" t="s">
        <v>1496</v>
      </c>
      <c r="C31" s="359"/>
      <c r="D31" s="325">
        <v>1</v>
      </c>
      <c r="E31" s="326">
        <v>101</v>
      </c>
      <c r="F31" s="327">
        <v>20694</v>
      </c>
      <c r="G31" s="328">
        <f t="shared" si="0"/>
        <v>20694</v>
      </c>
      <c r="H31" s="328">
        <f t="shared" si="1"/>
        <v>248328</v>
      </c>
    </row>
    <row r="32" spans="1:8" ht="38.25" customHeight="1">
      <c r="A32" s="324" t="s">
        <v>1499</v>
      </c>
      <c r="B32" s="324" t="s">
        <v>1496</v>
      </c>
      <c r="C32" s="359"/>
      <c r="D32" s="325">
        <v>1</v>
      </c>
      <c r="E32" s="326">
        <v>101</v>
      </c>
      <c r="F32" s="327">
        <v>16000</v>
      </c>
      <c r="G32" s="328">
        <f t="shared" si="0"/>
        <v>16000</v>
      </c>
      <c r="H32" s="328">
        <f t="shared" si="1"/>
        <v>192000</v>
      </c>
    </row>
    <row r="33" spans="1:8" ht="38.25" customHeight="1">
      <c r="A33" s="324" t="s">
        <v>1500</v>
      </c>
      <c r="B33" s="324" t="s">
        <v>1496</v>
      </c>
      <c r="C33" s="359"/>
      <c r="D33" s="325">
        <v>1</v>
      </c>
      <c r="E33" s="326">
        <v>101</v>
      </c>
      <c r="F33" s="327">
        <v>13402</v>
      </c>
      <c r="G33" s="328">
        <f t="shared" si="0"/>
        <v>13402</v>
      </c>
      <c r="H33" s="328">
        <f t="shared" si="1"/>
        <v>160824</v>
      </c>
    </row>
    <row r="34" spans="1:8" ht="38.25" customHeight="1">
      <c r="A34" s="324" t="s">
        <v>1501</v>
      </c>
      <c r="B34" s="324" t="s">
        <v>1496</v>
      </c>
      <c r="C34" s="359"/>
      <c r="D34" s="325">
        <v>1</v>
      </c>
      <c r="E34" s="326">
        <v>101</v>
      </c>
      <c r="F34" s="327">
        <v>8530</v>
      </c>
      <c r="G34" s="328">
        <f t="shared" si="0"/>
        <v>8530</v>
      </c>
      <c r="H34" s="328">
        <f t="shared" si="1"/>
        <v>102360</v>
      </c>
    </row>
    <row r="35" spans="1:8" ht="38.25" customHeight="1">
      <c r="A35" s="324" t="s">
        <v>1502</v>
      </c>
      <c r="B35" s="324" t="s">
        <v>1496</v>
      </c>
      <c r="C35" s="359"/>
      <c r="D35" s="325">
        <v>1</v>
      </c>
      <c r="E35" s="326">
        <v>101</v>
      </c>
      <c r="F35" s="327">
        <v>7758</v>
      </c>
      <c r="G35" s="328">
        <f t="shared" si="0"/>
        <v>7758</v>
      </c>
      <c r="H35" s="328">
        <f t="shared" si="1"/>
        <v>93096</v>
      </c>
    </row>
    <row r="36" spans="1:8" ht="38.25" customHeight="1">
      <c r="A36" s="324" t="s">
        <v>1503</v>
      </c>
      <c r="B36" s="324" t="s">
        <v>1496</v>
      </c>
      <c r="C36" s="359"/>
      <c r="D36" s="325">
        <v>1</v>
      </c>
      <c r="E36" s="326">
        <v>101</v>
      </c>
      <c r="F36" s="327">
        <v>7758</v>
      </c>
      <c r="G36" s="328">
        <f t="shared" si="0"/>
        <v>7758</v>
      </c>
      <c r="H36" s="328">
        <f t="shared" si="1"/>
        <v>93096</v>
      </c>
    </row>
    <row r="37" spans="1:8" ht="38.25" customHeight="1">
      <c r="A37" s="324" t="s">
        <v>1504</v>
      </c>
      <c r="B37" s="324" t="s">
        <v>1505</v>
      </c>
      <c r="C37" s="359"/>
      <c r="D37" s="325">
        <v>1</v>
      </c>
      <c r="E37" s="326">
        <v>101</v>
      </c>
      <c r="F37" s="327">
        <v>27360</v>
      </c>
      <c r="G37" s="328">
        <f t="shared" si="0"/>
        <v>27360</v>
      </c>
      <c r="H37" s="328">
        <f t="shared" si="1"/>
        <v>328320</v>
      </c>
    </row>
    <row r="38" spans="1:8" ht="38.25" customHeight="1">
      <c r="A38" s="324" t="s">
        <v>1506</v>
      </c>
      <c r="B38" s="324" t="s">
        <v>1505</v>
      </c>
      <c r="C38" s="359"/>
      <c r="D38" s="325">
        <v>3</v>
      </c>
      <c r="E38" s="326">
        <v>101</v>
      </c>
      <c r="F38" s="327">
        <v>17122</v>
      </c>
      <c r="G38" s="328">
        <f t="shared" si="0"/>
        <v>51366</v>
      </c>
      <c r="H38" s="328">
        <f t="shared" si="1"/>
        <v>616392</v>
      </c>
    </row>
    <row r="39" spans="1:8" ht="38.25" customHeight="1">
      <c r="A39" s="324" t="s">
        <v>1507</v>
      </c>
      <c r="B39" s="324" t="s">
        <v>1505</v>
      </c>
      <c r="C39" s="359"/>
      <c r="D39" s="325">
        <v>1</v>
      </c>
      <c r="E39" s="326">
        <v>101</v>
      </c>
      <c r="F39" s="327">
        <v>12118</v>
      </c>
      <c r="G39" s="328">
        <f t="shared" si="0"/>
        <v>12118</v>
      </c>
      <c r="H39" s="328">
        <f t="shared" si="1"/>
        <v>145416</v>
      </c>
    </row>
    <row r="40" spans="1:8" ht="38.25" customHeight="1">
      <c r="A40" s="324" t="s">
        <v>1508</v>
      </c>
      <c r="B40" s="324" t="s">
        <v>1505</v>
      </c>
      <c r="C40" s="359"/>
      <c r="D40" s="325">
        <v>1</v>
      </c>
      <c r="E40" s="326">
        <v>101</v>
      </c>
      <c r="F40" s="327">
        <v>8202</v>
      </c>
      <c r="G40" s="328">
        <f t="shared" si="0"/>
        <v>8202</v>
      </c>
      <c r="H40" s="328">
        <f t="shared" si="1"/>
        <v>98424</v>
      </c>
    </row>
    <row r="41" spans="1:8" ht="38.25" customHeight="1">
      <c r="A41" s="324" t="s">
        <v>1509</v>
      </c>
      <c r="B41" s="324" t="s">
        <v>1505</v>
      </c>
      <c r="C41" s="359"/>
      <c r="D41" s="325">
        <v>2</v>
      </c>
      <c r="E41" s="326">
        <v>101</v>
      </c>
      <c r="F41" s="327">
        <v>7758</v>
      </c>
      <c r="G41" s="328">
        <f t="shared" si="0"/>
        <v>15516</v>
      </c>
      <c r="H41" s="328">
        <f t="shared" si="1"/>
        <v>186192</v>
      </c>
    </row>
    <row r="42" spans="1:8" ht="38.25" customHeight="1">
      <c r="A42" s="324" t="s">
        <v>1510</v>
      </c>
      <c r="B42" s="324" t="s">
        <v>1505</v>
      </c>
      <c r="C42" s="359"/>
      <c r="D42" s="325">
        <v>2</v>
      </c>
      <c r="E42" s="326">
        <v>101</v>
      </c>
      <c r="F42" s="327">
        <v>11190</v>
      </c>
      <c r="G42" s="328">
        <f t="shared" si="0"/>
        <v>22380</v>
      </c>
      <c r="H42" s="328">
        <f t="shared" si="1"/>
        <v>268560</v>
      </c>
    </row>
    <row r="43" spans="1:8" ht="38.25" customHeight="1">
      <c r="A43" s="324" t="s">
        <v>1511</v>
      </c>
      <c r="B43" s="324" t="s">
        <v>1505</v>
      </c>
      <c r="C43" s="359"/>
      <c r="D43" s="325">
        <v>1</v>
      </c>
      <c r="E43" s="326">
        <v>101</v>
      </c>
      <c r="F43" s="327">
        <v>8568</v>
      </c>
      <c r="G43" s="328">
        <f t="shared" si="0"/>
        <v>8568</v>
      </c>
      <c r="H43" s="328">
        <f t="shared" si="1"/>
        <v>102816</v>
      </c>
    </row>
    <row r="44" spans="1:8" ht="38.25" customHeight="1">
      <c r="A44" s="324" t="s">
        <v>1512</v>
      </c>
      <c r="B44" s="324" t="s">
        <v>1505</v>
      </c>
      <c r="C44" s="359"/>
      <c r="D44" s="325">
        <v>1</v>
      </c>
      <c r="E44" s="326">
        <v>101</v>
      </c>
      <c r="F44" s="327">
        <v>5874</v>
      </c>
      <c r="G44" s="328">
        <f t="shared" si="0"/>
        <v>5874</v>
      </c>
      <c r="H44" s="328">
        <f t="shared" si="1"/>
        <v>70488</v>
      </c>
    </row>
    <row r="45" spans="1:8" ht="38.25" customHeight="1">
      <c r="A45" s="324" t="s">
        <v>1513</v>
      </c>
      <c r="B45" s="324" t="s">
        <v>1505</v>
      </c>
      <c r="C45" s="359"/>
      <c r="D45" s="325">
        <v>2</v>
      </c>
      <c r="E45" s="326">
        <v>101</v>
      </c>
      <c r="F45" s="327">
        <v>7500</v>
      </c>
      <c r="G45" s="328">
        <f t="shared" si="0"/>
        <v>15000</v>
      </c>
      <c r="H45" s="328">
        <f t="shared" si="1"/>
        <v>180000</v>
      </c>
    </row>
    <row r="46" spans="1:8" ht="38.25" customHeight="1">
      <c r="A46" s="324" t="s">
        <v>1514</v>
      </c>
      <c r="B46" s="324" t="s">
        <v>1505</v>
      </c>
      <c r="C46" s="359"/>
      <c r="D46" s="325">
        <v>1</v>
      </c>
      <c r="E46" s="326">
        <v>101</v>
      </c>
      <c r="F46" s="327">
        <v>6820</v>
      </c>
      <c r="G46" s="328">
        <f t="shared" si="0"/>
        <v>6820</v>
      </c>
      <c r="H46" s="328">
        <f t="shared" si="1"/>
        <v>81840</v>
      </c>
    </row>
    <row r="47" spans="1:8" ht="38.25" customHeight="1">
      <c r="A47" s="324" t="s">
        <v>1515</v>
      </c>
      <c r="B47" s="324" t="s">
        <v>1505</v>
      </c>
      <c r="C47" s="359"/>
      <c r="D47" s="325">
        <v>1</v>
      </c>
      <c r="E47" s="326">
        <v>101</v>
      </c>
      <c r="F47" s="327">
        <v>6314</v>
      </c>
      <c r="G47" s="328">
        <f t="shared" si="0"/>
        <v>6314</v>
      </c>
      <c r="H47" s="328">
        <f t="shared" si="1"/>
        <v>75768</v>
      </c>
    </row>
    <row r="48" spans="1:8" ht="38.25" customHeight="1">
      <c r="A48" s="324" t="s">
        <v>1516</v>
      </c>
      <c r="B48" s="324" t="s">
        <v>1505</v>
      </c>
      <c r="C48" s="359"/>
      <c r="D48" s="325">
        <v>1</v>
      </c>
      <c r="E48" s="326">
        <v>101</v>
      </c>
      <c r="F48" s="327">
        <v>8362</v>
      </c>
      <c r="G48" s="328">
        <f t="shared" si="0"/>
        <v>8362</v>
      </c>
      <c r="H48" s="328">
        <f t="shared" si="1"/>
        <v>100344</v>
      </c>
    </row>
    <row r="49" spans="1:12" ht="38.25" customHeight="1">
      <c r="A49" s="324" t="s">
        <v>1517</v>
      </c>
      <c r="B49" s="324" t="s">
        <v>1505</v>
      </c>
      <c r="C49" s="359"/>
      <c r="D49" s="325">
        <v>1</v>
      </c>
      <c r="E49" s="326">
        <v>101</v>
      </c>
      <c r="F49" s="327">
        <v>8066</v>
      </c>
      <c r="G49" s="328">
        <f t="shared" si="0"/>
        <v>8066</v>
      </c>
      <c r="H49" s="328">
        <f t="shared" si="1"/>
        <v>96792</v>
      </c>
    </row>
    <row r="50" spans="1:12" ht="38.25" customHeight="1">
      <c r="A50" s="324" t="s">
        <v>1518</v>
      </c>
      <c r="B50" s="324" t="s">
        <v>1505</v>
      </c>
      <c r="C50" s="359"/>
      <c r="D50" s="325">
        <v>6</v>
      </c>
      <c r="E50" s="326">
        <v>101</v>
      </c>
      <c r="F50" s="327">
        <v>10544</v>
      </c>
      <c r="G50" s="328">
        <f t="shared" si="0"/>
        <v>63264</v>
      </c>
      <c r="H50" s="328">
        <f t="shared" si="1"/>
        <v>759168</v>
      </c>
    </row>
    <row r="51" spans="1:12" ht="38.25" customHeight="1">
      <c r="A51" s="324" t="s">
        <v>1519</v>
      </c>
      <c r="B51" s="324" t="s">
        <v>1505</v>
      </c>
      <c r="C51" s="359"/>
      <c r="D51" s="325">
        <v>1</v>
      </c>
      <c r="E51" s="326">
        <v>101</v>
      </c>
      <c r="F51" s="327">
        <v>6146</v>
      </c>
      <c r="G51" s="328">
        <f t="shared" si="0"/>
        <v>6146</v>
      </c>
      <c r="H51" s="328">
        <f t="shared" si="1"/>
        <v>73752</v>
      </c>
    </row>
    <row r="52" spans="1:12" ht="38.25" customHeight="1">
      <c r="A52" s="324" t="s">
        <v>1520</v>
      </c>
      <c r="B52" s="324" t="s">
        <v>654</v>
      </c>
      <c r="C52" s="359"/>
      <c r="D52" s="325">
        <v>1</v>
      </c>
      <c r="E52" s="326">
        <v>101</v>
      </c>
      <c r="F52" s="327">
        <v>15470</v>
      </c>
      <c r="G52" s="328">
        <f t="shared" si="0"/>
        <v>15470</v>
      </c>
      <c r="H52" s="328">
        <f t="shared" si="1"/>
        <v>185640</v>
      </c>
    </row>
    <row r="53" spans="1:12" ht="38.25" customHeight="1">
      <c r="A53" s="324" t="s">
        <v>1521</v>
      </c>
      <c r="B53" s="324" t="s">
        <v>1522</v>
      </c>
      <c r="C53" s="359"/>
      <c r="D53" s="325">
        <v>1</v>
      </c>
      <c r="E53" s="326">
        <v>101</v>
      </c>
      <c r="F53" s="327">
        <v>15440</v>
      </c>
      <c r="G53" s="328">
        <f t="shared" si="0"/>
        <v>15440</v>
      </c>
      <c r="H53" s="328">
        <f t="shared" si="1"/>
        <v>185280</v>
      </c>
    </row>
    <row r="54" spans="1:12" ht="38.25" customHeight="1">
      <c r="A54" s="324" t="s">
        <v>1513</v>
      </c>
      <c r="B54" s="324" t="s">
        <v>1522</v>
      </c>
      <c r="C54" s="359"/>
      <c r="D54" s="325">
        <v>1</v>
      </c>
      <c r="E54" s="326">
        <v>101</v>
      </c>
      <c r="F54" s="327">
        <v>10992</v>
      </c>
      <c r="G54" s="328">
        <f t="shared" si="0"/>
        <v>10992</v>
      </c>
      <c r="H54" s="328">
        <f t="shared" si="1"/>
        <v>131904</v>
      </c>
    </row>
    <row r="55" spans="1:12" ht="38.25" customHeight="1">
      <c r="A55" s="324" t="s">
        <v>1514</v>
      </c>
      <c r="B55" s="324" t="s">
        <v>1522</v>
      </c>
      <c r="C55" s="359"/>
      <c r="D55" s="325">
        <v>1</v>
      </c>
      <c r="E55" s="326">
        <v>101</v>
      </c>
      <c r="F55" s="327">
        <v>7856</v>
      </c>
      <c r="G55" s="328">
        <f t="shared" si="0"/>
        <v>7856</v>
      </c>
      <c r="H55" s="328">
        <f t="shared" si="1"/>
        <v>94272</v>
      </c>
    </row>
    <row r="56" spans="1:12" ht="38.25" customHeight="1">
      <c r="A56" s="324" t="s">
        <v>1515</v>
      </c>
      <c r="B56" s="324" t="s">
        <v>1522</v>
      </c>
      <c r="C56" s="359"/>
      <c r="D56" s="325">
        <v>1</v>
      </c>
      <c r="E56" s="326">
        <v>101</v>
      </c>
      <c r="F56" s="327">
        <v>7758</v>
      </c>
      <c r="G56" s="328">
        <f t="shared" si="0"/>
        <v>7758</v>
      </c>
      <c r="H56" s="328">
        <f t="shared" si="1"/>
        <v>93096</v>
      </c>
    </row>
    <row r="57" spans="1:12" ht="38.25" customHeight="1">
      <c r="A57" s="324" t="s">
        <v>1523</v>
      </c>
      <c r="B57" s="324" t="s">
        <v>1524</v>
      </c>
      <c r="C57" s="359"/>
      <c r="D57" s="325">
        <v>1</v>
      </c>
      <c r="E57" s="326">
        <v>101</v>
      </c>
      <c r="F57" s="327">
        <v>14100</v>
      </c>
      <c r="G57" s="328">
        <f t="shared" si="0"/>
        <v>14100</v>
      </c>
      <c r="H57" s="328">
        <f t="shared" si="1"/>
        <v>169200</v>
      </c>
    </row>
    <row r="58" spans="1:12" s="332" customFormat="1" ht="38.25" customHeight="1">
      <c r="A58" s="324" t="s">
        <v>1525</v>
      </c>
      <c r="B58" s="324" t="s">
        <v>1526</v>
      </c>
      <c r="C58" s="359"/>
      <c r="D58" s="325">
        <v>1</v>
      </c>
      <c r="E58" s="326">
        <v>101</v>
      </c>
      <c r="F58" s="327">
        <v>7862</v>
      </c>
      <c r="G58" s="328">
        <f t="shared" si="0"/>
        <v>7862</v>
      </c>
      <c r="H58" s="328">
        <f t="shared" si="1"/>
        <v>94344</v>
      </c>
      <c r="I58" s="331"/>
      <c r="L58" s="332">
        <v>101</v>
      </c>
    </row>
    <row r="59" spans="1:12" s="332" customFormat="1" ht="38.25" customHeight="1">
      <c r="A59" s="324" t="s">
        <v>1527</v>
      </c>
      <c r="B59" s="324" t="s">
        <v>1526</v>
      </c>
      <c r="C59" s="359"/>
      <c r="D59" s="325">
        <v>1</v>
      </c>
      <c r="E59" s="326">
        <v>101</v>
      </c>
      <c r="F59" s="327">
        <v>14912</v>
      </c>
      <c r="G59" s="328">
        <f t="shared" si="0"/>
        <v>14912</v>
      </c>
      <c r="H59" s="328">
        <f t="shared" si="1"/>
        <v>178944</v>
      </c>
      <c r="I59" s="331"/>
      <c r="L59" s="332">
        <v>102</v>
      </c>
    </row>
    <row r="60" spans="1:12" s="332" customFormat="1" ht="38.25" customHeight="1">
      <c r="A60" s="324" t="s">
        <v>1469</v>
      </c>
      <c r="B60" s="324" t="s">
        <v>1526</v>
      </c>
      <c r="C60" s="359"/>
      <c r="D60" s="325">
        <v>1</v>
      </c>
      <c r="E60" s="326">
        <v>101</v>
      </c>
      <c r="F60" s="327">
        <v>7402</v>
      </c>
      <c r="G60" s="328">
        <f t="shared" si="0"/>
        <v>7402</v>
      </c>
      <c r="H60" s="328">
        <f t="shared" si="1"/>
        <v>88824</v>
      </c>
      <c r="I60" s="331"/>
      <c r="L60" s="332">
        <v>103</v>
      </c>
    </row>
    <row r="61" spans="1:12" s="332" customFormat="1" ht="38.25" customHeight="1">
      <c r="A61" s="324" t="s">
        <v>1528</v>
      </c>
      <c r="B61" s="324" t="s">
        <v>1526</v>
      </c>
      <c r="C61" s="359"/>
      <c r="D61" s="325">
        <v>1</v>
      </c>
      <c r="E61" s="326">
        <v>101</v>
      </c>
      <c r="F61" s="327">
        <v>6090</v>
      </c>
      <c r="G61" s="328">
        <f t="shared" si="0"/>
        <v>6090</v>
      </c>
      <c r="H61" s="328">
        <f t="shared" si="1"/>
        <v>73080</v>
      </c>
      <c r="I61" s="331"/>
      <c r="L61" s="332">
        <v>199</v>
      </c>
    </row>
    <row r="62" spans="1:12" s="332" customFormat="1" ht="38.25" customHeight="1">
      <c r="A62" s="324" t="s">
        <v>1490</v>
      </c>
      <c r="B62" s="324" t="s">
        <v>1529</v>
      </c>
      <c r="C62" s="359"/>
      <c r="D62" s="325">
        <v>1</v>
      </c>
      <c r="E62" s="326">
        <v>101</v>
      </c>
      <c r="F62" s="327">
        <v>7848</v>
      </c>
      <c r="G62" s="328">
        <f t="shared" si="0"/>
        <v>7848</v>
      </c>
      <c r="H62" s="328">
        <f t="shared" si="1"/>
        <v>94176</v>
      </c>
      <c r="I62" s="331"/>
      <c r="L62" s="332">
        <v>202</v>
      </c>
    </row>
    <row r="63" spans="1:12" s="332" customFormat="1" ht="38.25" customHeight="1">
      <c r="A63" s="324" t="s">
        <v>1469</v>
      </c>
      <c r="B63" s="324" t="s">
        <v>1530</v>
      </c>
      <c r="C63" s="359"/>
      <c r="D63" s="325">
        <v>1</v>
      </c>
      <c r="E63" s="326">
        <v>101</v>
      </c>
      <c r="F63" s="327">
        <v>7722</v>
      </c>
      <c r="G63" s="328">
        <f t="shared" si="0"/>
        <v>7722</v>
      </c>
      <c r="H63" s="328">
        <f t="shared" si="1"/>
        <v>92664</v>
      </c>
      <c r="I63" s="331"/>
      <c r="L63" s="332">
        <v>204</v>
      </c>
    </row>
    <row r="64" spans="1:12" s="332" customFormat="1" ht="38.25" customHeight="1">
      <c r="A64" s="324" t="s">
        <v>1531</v>
      </c>
      <c r="B64" s="324" t="s">
        <v>1530</v>
      </c>
      <c r="C64" s="359"/>
      <c r="D64" s="325">
        <v>3</v>
      </c>
      <c r="E64" s="326">
        <v>101</v>
      </c>
      <c r="F64" s="327">
        <v>7722</v>
      </c>
      <c r="G64" s="328">
        <f t="shared" si="0"/>
        <v>23166</v>
      </c>
      <c r="H64" s="328">
        <f t="shared" si="1"/>
        <v>277992</v>
      </c>
      <c r="I64" s="331"/>
      <c r="L64" s="332">
        <v>206</v>
      </c>
    </row>
    <row r="65" spans="1:13" s="332" customFormat="1" ht="38.25" customHeight="1">
      <c r="A65" s="324" t="s">
        <v>1532</v>
      </c>
      <c r="B65" s="324" t="s">
        <v>1529</v>
      </c>
      <c r="C65" s="359"/>
      <c r="D65" s="325">
        <v>1</v>
      </c>
      <c r="E65" s="326">
        <v>101</v>
      </c>
      <c r="F65" s="327">
        <v>9596</v>
      </c>
      <c r="G65" s="328">
        <f t="shared" si="0"/>
        <v>9596</v>
      </c>
      <c r="H65" s="328">
        <f t="shared" si="1"/>
        <v>115152</v>
      </c>
      <c r="I65" s="331"/>
      <c r="L65" s="332">
        <v>208</v>
      </c>
    </row>
    <row r="66" spans="1:13" s="332" customFormat="1" ht="38.25" customHeight="1">
      <c r="A66" s="324" t="s">
        <v>1533</v>
      </c>
      <c r="B66" s="324" t="s">
        <v>1534</v>
      </c>
      <c r="C66" s="359"/>
      <c r="D66" s="325">
        <v>1</v>
      </c>
      <c r="E66" s="326">
        <v>101</v>
      </c>
      <c r="F66" s="327">
        <v>7158</v>
      </c>
      <c r="G66" s="328">
        <f t="shared" si="0"/>
        <v>7158</v>
      </c>
      <c r="H66" s="328">
        <f t="shared" si="1"/>
        <v>85896</v>
      </c>
      <c r="I66" s="331"/>
      <c r="L66" s="332">
        <v>210</v>
      </c>
    </row>
    <row r="67" spans="1:13" s="332" customFormat="1" ht="38.25" customHeight="1">
      <c r="A67" s="324" t="s">
        <v>1535</v>
      </c>
      <c r="B67" s="324" t="s">
        <v>1534</v>
      </c>
      <c r="C67" s="359"/>
      <c r="D67" s="325">
        <v>1</v>
      </c>
      <c r="E67" s="326">
        <v>101</v>
      </c>
      <c r="F67" s="327">
        <v>5610</v>
      </c>
      <c r="G67" s="328">
        <f t="shared" si="0"/>
        <v>5610</v>
      </c>
      <c r="H67" s="328">
        <f t="shared" si="1"/>
        <v>67320</v>
      </c>
      <c r="I67" s="331"/>
      <c r="L67" s="332">
        <v>212</v>
      </c>
    </row>
    <row r="68" spans="1:13" s="332" customFormat="1" ht="38.25" customHeight="1">
      <c r="A68" s="324" t="s">
        <v>1523</v>
      </c>
      <c r="B68" s="324" t="s">
        <v>1534</v>
      </c>
      <c r="C68" s="359"/>
      <c r="D68" s="325">
        <v>1</v>
      </c>
      <c r="E68" s="326">
        <v>101</v>
      </c>
      <c r="F68" s="327">
        <v>6148</v>
      </c>
      <c r="G68" s="328">
        <f t="shared" ref="G68:G90" si="2">D68*F68</f>
        <v>6148</v>
      </c>
      <c r="H68" s="328">
        <f t="shared" ref="H68:H89" si="3">G68*12</f>
        <v>73776</v>
      </c>
      <c r="I68" s="331"/>
      <c r="L68" s="332">
        <v>214</v>
      </c>
    </row>
    <row r="69" spans="1:13" s="332" customFormat="1" ht="38.25" customHeight="1">
      <c r="A69" s="324" t="s">
        <v>1523</v>
      </c>
      <c r="B69" s="324" t="s">
        <v>1536</v>
      </c>
      <c r="C69" s="359"/>
      <c r="D69" s="325">
        <v>1</v>
      </c>
      <c r="E69" s="326">
        <v>101</v>
      </c>
      <c r="F69" s="327">
        <v>3880</v>
      </c>
      <c r="G69" s="328">
        <f t="shared" si="2"/>
        <v>3880</v>
      </c>
      <c r="H69" s="328">
        <f t="shared" si="3"/>
        <v>46560</v>
      </c>
      <c r="I69" s="331"/>
      <c r="L69" s="332">
        <v>216</v>
      </c>
    </row>
    <row r="70" spans="1:13" s="332" customFormat="1" ht="38.25" customHeight="1">
      <c r="A70" s="324" t="s">
        <v>1537</v>
      </c>
      <c r="B70" s="324" t="s">
        <v>1538</v>
      </c>
      <c r="C70" s="359"/>
      <c r="D70" s="325">
        <v>1</v>
      </c>
      <c r="E70" s="326">
        <v>101</v>
      </c>
      <c r="F70" s="327">
        <v>13948</v>
      </c>
      <c r="G70" s="328">
        <f t="shared" si="2"/>
        <v>13948</v>
      </c>
      <c r="H70" s="328">
        <f t="shared" si="3"/>
        <v>167376</v>
      </c>
      <c r="I70" s="331"/>
      <c r="L70" s="332">
        <v>218</v>
      </c>
    </row>
    <row r="71" spans="1:13" s="332" customFormat="1" ht="38.25" customHeight="1">
      <c r="A71" s="324" t="s">
        <v>1519</v>
      </c>
      <c r="B71" s="324" t="s">
        <v>1538</v>
      </c>
      <c r="C71" s="359"/>
      <c r="D71" s="325">
        <v>1</v>
      </c>
      <c r="E71" s="326">
        <v>101</v>
      </c>
      <c r="F71" s="327">
        <v>6348</v>
      </c>
      <c r="G71" s="328">
        <f t="shared" si="2"/>
        <v>6348</v>
      </c>
      <c r="H71" s="328">
        <f t="shared" si="3"/>
        <v>76176</v>
      </c>
      <c r="I71" s="331"/>
      <c r="L71" s="332">
        <v>220</v>
      </c>
    </row>
    <row r="72" spans="1:13" s="332" customFormat="1" ht="38.25" customHeight="1">
      <c r="A72" s="324" t="s">
        <v>1539</v>
      </c>
      <c r="B72" s="324" t="s">
        <v>1540</v>
      </c>
      <c r="C72" s="359"/>
      <c r="D72" s="325">
        <v>1</v>
      </c>
      <c r="E72" s="326">
        <v>101</v>
      </c>
      <c r="F72" s="327">
        <v>16000</v>
      </c>
      <c r="G72" s="328">
        <f t="shared" si="2"/>
        <v>16000</v>
      </c>
      <c r="H72" s="328">
        <f t="shared" si="3"/>
        <v>192000</v>
      </c>
      <c r="I72" s="331"/>
      <c r="L72" s="332">
        <v>222</v>
      </c>
    </row>
    <row r="73" spans="1:13" s="332" customFormat="1" ht="38.25" customHeight="1">
      <c r="A73" s="324" t="s">
        <v>1541</v>
      </c>
      <c r="B73" s="324" t="s">
        <v>1540</v>
      </c>
      <c r="C73" s="359"/>
      <c r="D73" s="325">
        <v>2</v>
      </c>
      <c r="E73" s="326">
        <v>101</v>
      </c>
      <c r="F73" s="327">
        <v>12398</v>
      </c>
      <c r="G73" s="328">
        <f t="shared" si="2"/>
        <v>24796</v>
      </c>
      <c r="H73" s="328">
        <f t="shared" si="3"/>
        <v>297552</v>
      </c>
      <c r="I73" s="331"/>
      <c r="L73" s="332">
        <v>224</v>
      </c>
    </row>
    <row r="74" spans="1:13" s="332" customFormat="1" ht="38.25" customHeight="1">
      <c r="A74" s="324" t="s">
        <v>1542</v>
      </c>
      <c r="B74" s="324" t="s">
        <v>1543</v>
      </c>
      <c r="C74" s="359"/>
      <c r="D74" s="325">
        <v>1</v>
      </c>
      <c r="E74" s="326">
        <v>101</v>
      </c>
      <c r="F74" s="327">
        <v>8826</v>
      </c>
      <c r="G74" s="328">
        <f t="shared" si="2"/>
        <v>8826</v>
      </c>
      <c r="H74" s="328">
        <f t="shared" si="3"/>
        <v>105912</v>
      </c>
      <c r="I74" s="331"/>
      <c r="L74" s="330">
        <v>226</v>
      </c>
      <c r="M74" s="330"/>
    </row>
    <row r="75" spans="1:13" s="332" customFormat="1" ht="38.25" customHeight="1">
      <c r="A75" s="324" t="s">
        <v>1544</v>
      </c>
      <c r="B75" s="324" t="s">
        <v>1540</v>
      </c>
      <c r="C75" s="359"/>
      <c r="D75" s="325">
        <v>1</v>
      </c>
      <c r="E75" s="326">
        <v>101</v>
      </c>
      <c r="F75" s="327">
        <v>10234</v>
      </c>
      <c r="G75" s="328">
        <f t="shared" si="2"/>
        <v>10234</v>
      </c>
      <c r="H75" s="328">
        <f t="shared" si="3"/>
        <v>122808</v>
      </c>
      <c r="I75" s="331"/>
      <c r="L75" s="330">
        <v>228</v>
      </c>
      <c r="M75" s="330"/>
    </row>
    <row r="76" spans="1:13" s="332" customFormat="1" ht="38.25" customHeight="1">
      <c r="A76" s="324" t="s">
        <v>1545</v>
      </c>
      <c r="B76" s="324" t="s">
        <v>1540</v>
      </c>
      <c r="C76" s="359"/>
      <c r="D76" s="325">
        <v>3</v>
      </c>
      <c r="E76" s="326">
        <v>101</v>
      </c>
      <c r="F76" s="327">
        <v>7826</v>
      </c>
      <c r="G76" s="328">
        <f t="shared" si="2"/>
        <v>23478</v>
      </c>
      <c r="H76" s="328">
        <f t="shared" si="3"/>
        <v>281736</v>
      </c>
      <c r="I76" s="331"/>
      <c r="L76" s="330"/>
      <c r="M76" s="330"/>
    </row>
    <row r="77" spans="1:13" s="332" customFormat="1" ht="38.25" customHeight="1">
      <c r="A77" s="324" t="s">
        <v>1546</v>
      </c>
      <c r="B77" s="324" t="s">
        <v>1540</v>
      </c>
      <c r="C77" s="359"/>
      <c r="D77" s="325">
        <v>1</v>
      </c>
      <c r="E77" s="326">
        <v>101</v>
      </c>
      <c r="F77" s="327">
        <v>6540</v>
      </c>
      <c r="G77" s="328">
        <f t="shared" si="2"/>
        <v>6540</v>
      </c>
      <c r="H77" s="328">
        <f t="shared" si="3"/>
        <v>78480</v>
      </c>
      <c r="I77" s="331"/>
      <c r="L77" s="330"/>
      <c r="M77" s="330"/>
    </row>
    <row r="78" spans="1:13" s="332" customFormat="1" ht="38.25" customHeight="1">
      <c r="A78" s="324" t="s">
        <v>1547</v>
      </c>
      <c r="B78" s="324" t="s">
        <v>1540</v>
      </c>
      <c r="C78" s="359"/>
      <c r="D78" s="325">
        <v>1</v>
      </c>
      <c r="E78" s="326">
        <v>101</v>
      </c>
      <c r="F78" s="327">
        <v>4460</v>
      </c>
      <c r="G78" s="328">
        <f t="shared" si="2"/>
        <v>4460</v>
      </c>
      <c r="H78" s="328">
        <f t="shared" si="3"/>
        <v>53520</v>
      </c>
      <c r="I78" s="331"/>
      <c r="L78" s="330"/>
      <c r="M78" s="330"/>
    </row>
    <row r="79" spans="1:13" s="332" customFormat="1" ht="38.25" customHeight="1">
      <c r="A79" s="324" t="s">
        <v>1548</v>
      </c>
      <c r="B79" s="324" t="s">
        <v>1530</v>
      </c>
      <c r="C79" s="359"/>
      <c r="D79" s="325">
        <v>1</v>
      </c>
      <c r="E79" s="326">
        <v>101</v>
      </c>
      <c r="F79" s="327">
        <v>6348</v>
      </c>
      <c r="G79" s="328">
        <f t="shared" si="2"/>
        <v>6348</v>
      </c>
      <c r="H79" s="328">
        <f t="shared" si="3"/>
        <v>76176</v>
      </c>
      <c r="I79" s="331"/>
      <c r="L79" s="330"/>
      <c r="M79" s="330"/>
    </row>
    <row r="80" spans="1:13" s="332" customFormat="1" ht="38.25" customHeight="1">
      <c r="A80" s="324" t="s">
        <v>1510</v>
      </c>
      <c r="B80" s="324" t="s">
        <v>1540</v>
      </c>
      <c r="C80" s="359"/>
      <c r="D80" s="325">
        <v>1</v>
      </c>
      <c r="E80" s="326">
        <v>101</v>
      </c>
      <c r="F80" s="327">
        <v>5042</v>
      </c>
      <c r="G80" s="328">
        <f t="shared" si="2"/>
        <v>5042</v>
      </c>
      <c r="H80" s="328">
        <f t="shared" si="3"/>
        <v>60504</v>
      </c>
      <c r="I80" s="331"/>
      <c r="L80" s="330"/>
      <c r="M80" s="330"/>
    </row>
    <row r="81" spans="1:13" s="332" customFormat="1" ht="38.25" customHeight="1">
      <c r="A81" s="324" t="s">
        <v>1511</v>
      </c>
      <c r="B81" s="324" t="s">
        <v>1540</v>
      </c>
      <c r="C81" s="359"/>
      <c r="D81" s="325">
        <v>1</v>
      </c>
      <c r="E81" s="326">
        <v>101</v>
      </c>
      <c r="F81" s="327">
        <v>4944</v>
      </c>
      <c r="G81" s="328">
        <f t="shared" si="2"/>
        <v>4944</v>
      </c>
      <c r="H81" s="328">
        <f t="shared" si="3"/>
        <v>59328</v>
      </c>
      <c r="I81" s="331"/>
      <c r="L81" s="330"/>
      <c r="M81" s="330"/>
    </row>
    <row r="82" spans="1:13" s="332" customFormat="1" ht="38.25" customHeight="1">
      <c r="A82" s="324" t="s">
        <v>1549</v>
      </c>
      <c r="B82" s="324" t="s">
        <v>1522</v>
      </c>
      <c r="C82" s="359"/>
      <c r="D82" s="325">
        <v>1</v>
      </c>
      <c r="E82" s="326">
        <v>101</v>
      </c>
      <c r="F82" s="327">
        <v>5490</v>
      </c>
      <c r="G82" s="328">
        <f t="shared" si="2"/>
        <v>5490</v>
      </c>
      <c r="H82" s="328">
        <f t="shared" si="3"/>
        <v>65880</v>
      </c>
      <c r="I82" s="331"/>
      <c r="L82" s="330"/>
      <c r="M82" s="330"/>
    </row>
    <row r="83" spans="1:13" s="332" customFormat="1" ht="38.25" customHeight="1">
      <c r="A83" s="324" t="s">
        <v>1539</v>
      </c>
      <c r="B83" s="324" t="s">
        <v>1550</v>
      </c>
      <c r="C83" s="359"/>
      <c r="D83" s="325">
        <v>1</v>
      </c>
      <c r="E83" s="326">
        <v>101</v>
      </c>
      <c r="F83" s="327">
        <v>16000</v>
      </c>
      <c r="G83" s="328">
        <f t="shared" si="2"/>
        <v>16000</v>
      </c>
      <c r="H83" s="328">
        <f t="shared" si="3"/>
        <v>192000</v>
      </c>
      <c r="I83" s="331"/>
      <c r="L83" s="330"/>
      <c r="M83" s="330"/>
    </row>
    <row r="84" spans="1:13" s="332" customFormat="1" ht="38.25" customHeight="1">
      <c r="A84" s="324" t="s">
        <v>1539</v>
      </c>
      <c r="B84" s="324" t="s">
        <v>1551</v>
      </c>
      <c r="C84" s="359"/>
      <c r="D84" s="325">
        <v>1</v>
      </c>
      <c r="E84" s="326">
        <v>101</v>
      </c>
      <c r="F84" s="327">
        <v>16000</v>
      </c>
      <c r="G84" s="328">
        <f t="shared" si="2"/>
        <v>16000</v>
      </c>
      <c r="H84" s="328">
        <f t="shared" si="3"/>
        <v>192000</v>
      </c>
      <c r="I84" s="331"/>
      <c r="L84" s="330"/>
      <c r="M84" s="330"/>
    </row>
    <row r="85" spans="1:13" s="332" customFormat="1" ht="38.25" customHeight="1">
      <c r="A85" s="324" t="s">
        <v>1539</v>
      </c>
      <c r="B85" s="324" t="s">
        <v>1552</v>
      </c>
      <c r="C85" s="359"/>
      <c r="D85" s="325">
        <v>1</v>
      </c>
      <c r="E85" s="326">
        <v>101</v>
      </c>
      <c r="F85" s="327">
        <v>16000</v>
      </c>
      <c r="G85" s="328">
        <f t="shared" si="2"/>
        <v>16000</v>
      </c>
      <c r="H85" s="328">
        <f t="shared" si="3"/>
        <v>192000</v>
      </c>
      <c r="I85" s="331"/>
      <c r="L85" s="330"/>
      <c r="M85" s="330"/>
    </row>
    <row r="86" spans="1:13" s="332" customFormat="1" ht="38.25" customHeight="1">
      <c r="A86" s="324" t="s">
        <v>1481</v>
      </c>
      <c r="B86" s="324" t="s">
        <v>1552</v>
      </c>
      <c r="C86" s="359"/>
      <c r="D86" s="325">
        <v>1</v>
      </c>
      <c r="E86" s="326">
        <v>101</v>
      </c>
      <c r="F86" s="327">
        <v>5000</v>
      </c>
      <c r="G86" s="328">
        <f t="shared" si="2"/>
        <v>5000</v>
      </c>
      <c r="H86" s="328">
        <f t="shared" si="3"/>
        <v>60000</v>
      </c>
      <c r="I86" s="331"/>
      <c r="L86" s="330"/>
      <c r="M86" s="330"/>
    </row>
    <row r="87" spans="1:13" s="332" customFormat="1" ht="38.25" customHeight="1">
      <c r="A87" s="324" t="s">
        <v>1553</v>
      </c>
      <c r="B87" s="324" t="s">
        <v>1552</v>
      </c>
      <c r="C87" s="359"/>
      <c r="D87" s="325">
        <v>1</v>
      </c>
      <c r="E87" s="326">
        <v>101</v>
      </c>
      <c r="F87" s="327">
        <v>4000</v>
      </c>
      <c r="G87" s="328">
        <f t="shared" si="2"/>
        <v>4000</v>
      </c>
      <c r="H87" s="328">
        <f t="shared" si="3"/>
        <v>48000</v>
      </c>
      <c r="I87" s="331"/>
      <c r="L87" s="330"/>
      <c r="M87" s="330"/>
    </row>
    <row r="88" spans="1:13" s="332" customFormat="1" ht="38.25" customHeight="1">
      <c r="A88" s="324" t="s">
        <v>1539</v>
      </c>
      <c r="B88" s="324" t="s">
        <v>1554</v>
      </c>
      <c r="C88" s="359"/>
      <c r="D88" s="325">
        <v>1</v>
      </c>
      <c r="E88" s="326">
        <v>101</v>
      </c>
      <c r="F88" s="327">
        <v>16000</v>
      </c>
      <c r="G88" s="328">
        <f t="shared" si="2"/>
        <v>16000</v>
      </c>
      <c r="H88" s="328">
        <f t="shared" si="3"/>
        <v>192000</v>
      </c>
      <c r="I88" s="331"/>
      <c r="L88" s="330"/>
      <c r="M88" s="330"/>
    </row>
    <row r="89" spans="1:13" s="332" customFormat="1" ht="38.25" customHeight="1">
      <c r="A89" s="324" t="s">
        <v>1539</v>
      </c>
      <c r="B89" s="324" t="s">
        <v>1555</v>
      </c>
      <c r="C89" s="359"/>
      <c r="D89" s="325">
        <v>1</v>
      </c>
      <c r="E89" s="326">
        <v>228</v>
      </c>
      <c r="F89" s="327">
        <v>26750</v>
      </c>
      <c r="G89" s="328">
        <f t="shared" si="2"/>
        <v>26750</v>
      </c>
      <c r="H89" s="328">
        <f t="shared" si="3"/>
        <v>321000</v>
      </c>
      <c r="I89" s="331"/>
      <c r="L89" s="330"/>
      <c r="M89" s="330"/>
    </row>
    <row r="90" spans="1:13" s="332" customFormat="1" ht="38.25" customHeight="1">
      <c r="A90" s="324" t="s">
        <v>1556</v>
      </c>
      <c r="B90" s="324" t="s">
        <v>1555</v>
      </c>
      <c r="C90" s="359"/>
      <c r="D90" s="325">
        <v>1</v>
      </c>
      <c r="E90" s="326">
        <v>228</v>
      </c>
      <c r="F90" s="327">
        <v>16000</v>
      </c>
      <c r="G90" s="328">
        <f t="shared" si="2"/>
        <v>16000</v>
      </c>
      <c r="H90" s="328">
        <f>G90*12</f>
        <v>192000</v>
      </c>
      <c r="I90" s="331"/>
      <c r="L90" s="330"/>
      <c r="M90" s="330"/>
    </row>
    <row r="91" spans="1:13" s="332" customFormat="1" ht="38.25" customHeight="1">
      <c r="A91" s="324" t="s">
        <v>1557</v>
      </c>
      <c r="B91" s="324" t="s">
        <v>1555</v>
      </c>
      <c r="C91" s="359"/>
      <c r="D91" s="325">
        <v>2</v>
      </c>
      <c r="E91" s="326">
        <v>228</v>
      </c>
      <c r="F91" s="327">
        <v>11924</v>
      </c>
      <c r="G91" s="328">
        <f>D91*F91</f>
        <v>23848</v>
      </c>
      <c r="H91" s="328">
        <f>G91*12</f>
        <v>286176</v>
      </c>
      <c r="I91" s="331"/>
      <c r="L91" s="330"/>
      <c r="M91" s="330"/>
    </row>
    <row r="92" spans="1:13" s="332" customFormat="1" ht="38.25" customHeight="1">
      <c r="A92" s="324" t="s">
        <v>1558</v>
      </c>
      <c r="B92" s="324" t="s">
        <v>1555</v>
      </c>
      <c r="C92" s="359"/>
      <c r="D92" s="325">
        <v>32</v>
      </c>
      <c r="E92" s="326">
        <v>228</v>
      </c>
      <c r="F92" s="327">
        <v>10252</v>
      </c>
      <c r="G92" s="328">
        <f>D92*F92</f>
        <v>328064</v>
      </c>
      <c r="H92" s="328">
        <f>G92*12</f>
        <v>3936768</v>
      </c>
      <c r="I92" s="331"/>
      <c r="L92" s="330"/>
      <c r="M92" s="330"/>
    </row>
    <row r="93" spans="1:13" ht="0.75" customHeight="1">
      <c r="A93" s="333"/>
      <c r="B93" s="334"/>
      <c r="D93" s="336"/>
      <c r="E93" s="337"/>
      <c r="F93" s="338"/>
      <c r="G93" s="339"/>
      <c r="H93" s="339"/>
    </row>
    <row r="94" spans="1:13" s="340" customFormat="1" ht="24.75" customHeight="1" thickBot="1">
      <c r="A94" s="352"/>
      <c r="B94" s="353"/>
      <c r="C94" s="354"/>
      <c r="D94" s="355"/>
      <c r="E94" s="353"/>
      <c r="F94" s="356"/>
      <c r="G94" s="357" t="s">
        <v>1344</v>
      </c>
      <c r="H94" s="358">
        <f>SUM(H2:H93)</f>
        <v>19529664</v>
      </c>
      <c r="I94" s="341"/>
      <c r="L94" s="330"/>
      <c r="M94" s="330"/>
    </row>
    <row r="95" spans="1:13" ht="15.75" hidden="1" thickTop="1">
      <c r="A95" s="342"/>
      <c r="B95" s="343"/>
      <c r="D95" s="344"/>
      <c r="E95" s="343"/>
      <c r="F95" s="345"/>
      <c r="G95" s="344"/>
      <c r="H95" s="345"/>
    </row>
    <row r="96" spans="1:13" ht="15.75" hidden="1" thickTop="1">
      <c r="A96" s="342"/>
      <c r="B96" s="343"/>
      <c r="D96" s="344"/>
      <c r="E96" s="343"/>
      <c r="F96" s="345"/>
      <c r="G96" s="344"/>
      <c r="H96" s="344"/>
    </row>
    <row r="97" spans="1:29" s="346" customFormat="1" ht="13.5" hidden="1" thickTop="1">
      <c r="A97" s="342"/>
      <c r="B97" s="343"/>
      <c r="D97" s="344"/>
      <c r="E97" s="343"/>
      <c r="F97" s="345"/>
      <c r="G97" s="344"/>
      <c r="H97" s="344"/>
      <c r="I97" s="329"/>
      <c r="J97" s="330"/>
      <c r="K97" s="330"/>
      <c r="L97" s="330"/>
      <c r="M97" s="330"/>
      <c r="N97" s="330"/>
      <c r="O97" s="330"/>
      <c r="P97" s="330"/>
      <c r="Q97" s="330"/>
      <c r="R97" s="330"/>
      <c r="S97" s="330"/>
      <c r="T97" s="330"/>
      <c r="U97" s="330"/>
      <c r="V97" s="330"/>
      <c r="W97" s="330"/>
      <c r="X97" s="330"/>
      <c r="Y97" s="330"/>
      <c r="Z97" s="330"/>
      <c r="AA97" s="330"/>
      <c r="AB97" s="330"/>
      <c r="AC97" s="330"/>
    </row>
    <row r="98" spans="1:29" s="346" customFormat="1" ht="13.5" hidden="1" thickTop="1">
      <c r="A98" s="330"/>
      <c r="B98" s="330"/>
      <c r="E98" s="347"/>
      <c r="F98" s="348"/>
      <c r="I98" s="329"/>
      <c r="J98" s="330"/>
      <c r="K98" s="330"/>
      <c r="L98" s="330"/>
      <c r="M98" s="330"/>
      <c r="N98" s="330"/>
      <c r="O98" s="330"/>
      <c r="P98" s="330"/>
      <c r="Q98" s="330"/>
      <c r="R98" s="330"/>
      <c r="S98" s="330"/>
      <c r="T98" s="330"/>
      <c r="U98" s="330"/>
      <c r="V98" s="330"/>
      <c r="W98" s="330"/>
      <c r="X98" s="330"/>
      <c r="Y98" s="330"/>
      <c r="Z98" s="330"/>
      <c r="AA98" s="330"/>
      <c r="AB98" s="330"/>
      <c r="AC98" s="330"/>
    </row>
    <row r="99" spans="1:29" s="346" customFormat="1" ht="13.5" hidden="1" thickTop="1">
      <c r="A99" s="330"/>
      <c r="B99" s="330"/>
      <c r="E99" s="347"/>
      <c r="F99" s="348"/>
      <c r="I99" s="329"/>
      <c r="J99" s="330"/>
      <c r="K99" s="330"/>
      <c r="L99" s="330"/>
      <c r="M99" s="330"/>
      <c r="N99" s="330"/>
      <c r="O99" s="330"/>
      <c r="P99" s="330"/>
      <c r="Q99" s="330"/>
      <c r="R99" s="330"/>
      <c r="S99" s="330"/>
      <c r="T99" s="330"/>
      <c r="U99" s="330"/>
      <c r="V99" s="330"/>
      <c r="W99" s="330"/>
      <c r="X99" s="330"/>
      <c r="Y99" s="330"/>
      <c r="Z99" s="330"/>
      <c r="AA99" s="330"/>
      <c r="AB99" s="330"/>
      <c r="AC99" s="330"/>
    </row>
    <row r="100" spans="1:29" s="346" customFormat="1" ht="13.5" hidden="1" thickTop="1">
      <c r="A100" s="330"/>
      <c r="B100" s="330"/>
      <c r="E100" s="347"/>
      <c r="F100" s="348"/>
      <c r="I100" s="329"/>
      <c r="J100" s="330"/>
      <c r="K100" s="330"/>
      <c r="L100" s="330"/>
      <c r="M100" s="330"/>
      <c r="N100" s="330"/>
      <c r="O100" s="330"/>
      <c r="P100" s="330"/>
      <c r="Q100" s="330"/>
      <c r="R100" s="330"/>
      <c r="S100" s="330"/>
      <c r="T100" s="330"/>
      <c r="U100" s="330"/>
      <c r="V100" s="330"/>
      <c r="W100" s="330"/>
      <c r="X100" s="330"/>
      <c r="Y100" s="330"/>
      <c r="Z100" s="330"/>
      <c r="AA100" s="330"/>
      <c r="AB100" s="330"/>
      <c r="AC100" s="330"/>
    </row>
    <row r="101" spans="1:29" s="346" customFormat="1" ht="13.5" hidden="1" thickTop="1">
      <c r="A101" s="330"/>
      <c r="B101" s="330"/>
      <c r="E101" s="347"/>
      <c r="F101" s="348"/>
      <c r="I101" s="329"/>
      <c r="J101" s="330"/>
      <c r="K101" s="330"/>
      <c r="L101" s="330"/>
      <c r="M101" s="330"/>
      <c r="N101" s="330"/>
      <c r="O101" s="330"/>
      <c r="P101" s="330"/>
      <c r="Q101" s="330"/>
      <c r="R101" s="330"/>
      <c r="S101" s="330"/>
      <c r="T101" s="330"/>
      <c r="U101" s="330"/>
      <c r="V101" s="330"/>
      <c r="W101" s="330"/>
      <c r="X101" s="330"/>
      <c r="Y101" s="330"/>
      <c r="Z101" s="330"/>
      <c r="AA101" s="330"/>
      <c r="AB101" s="330"/>
      <c r="AC101" s="330"/>
    </row>
    <row r="102" spans="1:29" s="346" customFormat="1" ht="13.5" hidden="1" thickTop="1">
      <c r="A102" s="330"/>
      <c r="B102" s="330"/>
      <c r="E102" s="347"/>
      <c r="F102" s="348"/>
      <c r="I102" s="329"/>
      <c r="J102" s="330"/>
      <c r="K102" s="330"/>
      <c r="L102" s="330"/>
      <c r="M102" s="330"/>
      <c r="N102" s="330"/>
      <c r="O102" s="330"/>
      <c r="P102" s="330"/>
      <c r="Q102" s="330"/>
      <c r="R102" s="330"/>
      <c r="S102" s="330"/>
      <c r="T102" s="330"/>
      <c r="U102" s="330"/>
      <c r="V102" s="330"/>
      <c r="W102" s="330"/>
      <c r="X102" s="330"/>
      <c r="Y102" s="330"/>
      <c r="Z102" s="330"/>
      <c r="AA102" s="330"/>
      <c r="AB102" s="330"/>
      <c r="AC102" s="330"/>
    </row>
    <row r="103" spans="1:29" s="346" customFormat="1" ht="13.5" hidden="1" thickTop="1">
      <c r="A103" s="330"/>
      <c r="B103" s="330"/>
      <c r="E103" s="347"/>
      <c r="F103" s="348"/>
      <c r="I103" s="329"/>
      <c r="J103" s="330"/>
      <c r="K103" s="330"/>
      <c r="L103" s="330"/>
      <c r="M103" s="330"/>
      <c r="N103" s="330"/>
      <c r="O103" s="330"/>
      <c r="P103" s="330"/>
      <c r="Q103" s="330"/>
      <c r="R103" s="330"/>
      <c r="S103" s="330"/>
      <c r="T103" s="330"/>
      <c r="U103" s="330"/>
      <c r="V103" s="330"/>
      <c r="W103" s="330"/>
      <c r="X103" s="330"/>
      <c r="Y103" s="330"/>
      <c r="Z103" s="330"/>
      <c r="AA103" s="330"/>
      <c r="AB103" s="330"/>
      <c r="AC103" s="330"/>
    </row>
    <row r="104" spans="1:29" s="346" customFormat="1" ht="13.5" hidden="1" thickTop="1">
      <c r="A104" s="330"/>
      <c r="B104" s="330"/>
      <c r="E104" s="347"/>
      <c r="F104" s="348"/>
      <c r="I104" s="329"/>
      <c r="J104" s="330"/>
      <c r="K104" s="330"/>
      <c r="L104" s="330"/>
      <c r="M104" s="330"/>
      <c r="N104" s="330"/>
      <c r="O104" s="330"/>
      <c r="P104" s="330"/>
      <c r="Q104" s="330"/>
      <c r="R104" s="330"/>
      <c r="S104" s="330"/>
      <c r="T104" s="330"/>
      <c r="U104" s="330"/>
      <c r="V104" s="330"/>
      <c r="W104" s="330"/>
      <c r="X104" s="330"/>
      <c r="Y104" s="330"/>
      <c r="Z104" s="330"/>
      <c r="AA104" s="330"/>
      <c r="AB104" s="330"/>
      <c r="AC104" s="330"/>
    </row>
    <row r="105" spans="1:29" s="346" customFormat="1" ht="13.5" hidden="1" thickTop="1">
      <c r="A105" s="330"/>
      <c r="B105" s="330"/>
      <c r="E105" s="347"/>
      <c r="F105" s="348"/>
      <c r="I105" s="329"/>
      <c r="J105" s="330"/>
      <c r="K105" s="330"/>
      <c r="L105" s="330"/>
      <c r="M105" s="330"/>
      <c r="N105" s="330"/>
      <c r="O105" s="330"/>
      <c r="P105" s="330"/>
      <c r="Q105" s="330"/>
      <c r="R105" s="330"/>
      <c r="S105" s="330"/>
      <c r="T105" s="330"/>
      <c r="U105" s="330"/>
      <c r="V105" s="330"/>
      <c r="W105" s="330"/>
      <c r="X105" s="330"/>
      <c r="Y105" s="330"/>
      <c r="Z105" s="330"/>
      <c r="AA105" s="330"/>
      <c r="AB105" s="330"/>
      <c r="AC105" s="330"/>
    </row>
    <row r="106" spans="1:29" s="346" customFormat="1" ht="13.5" hidden="1" thickTop="1">
      <c r="A106" s="330"/>
      <c r="B106" s="330"/>
      <c r="E106" s="347"/>
      <c r="F106" s="348"/>
      <c r="I106" s="329"/>
      <c r="J106" s="330"/>
      <c r="K106" s="330"/>
      <c r="L106" s="330"/>
      <c r="M106" s="330"/>
      <c r="N106" s="330"/>
      <c r="O106" s="330"/>
      <c r="P106" s="330"/>
      <c r="Q106" s="330"/>
      <c r="R106" s="330"/>
      <c r="S106" s="330"/>
      <c r="T106" s="330"/>
      <c r="U106" s="330"/>
      <c r="V106" s="330"/>
      <c r="W106" s="330"/>
      <c r="X106" s="330"/>
      <c r="Y106" s="330"/>
      <c r="Z106" s="330"/>
      <c r="AA106" s="330"/>
      <c r="AB106" s="330"/>
      <c r="AC106" s="330"/>
    </row>
    <row r="107" spans="1:29" s="346" customFormat="1" ht="13.5" hidden="1" thickTop="1">
      <c r="A107" s="330"/>
      <c r="B107" s="330"/>
      <c r="E107" s="347"/>
      <c r="F107" s="348"/>
      <c r="I107" s="329"/>
      <c r="J107" s="330"/>
      <c r="K107" s="330"/>
      <c r="L107" s="330"/>
      <c r="M107" s="330"/>
      <c r="N107" s="330"/>
      <c r="O107" s="330"/>
      <c r="P107" s="330"/>
      <c r="Q107" s="330"/>
      <c r="R107" s="330"/>
      <c r="S107" s="330"/>
      <c r="T107" s="330"/>
      <c r="U107" s="330"/>
      <c r="V107" s="330"/>
      <c r="W107" s="330"/>
      <c r="X107" s="330"/>
      <c r="Y107" s="330"/>
      <c r="Z107" s="330"/>
      <c r="AA107" s="330"/>
      <c r="AB107" s="330"/>
      <c r="AC107" s="330"/>
    </row>
    <row r="108" spans="1:29" s="346" customFormat="1" ht="13.5" hidden="1" thickTop="1">
      <c r="A108" s="330"/>
      <c r="B108" s="330"/>
      <c r="E108" s="347"/>
      <c r="F108" s="348"/>
      <c r="I108" s="329"/>
      <c r="J108" s="330"/>
      <c r="K108" s="330"/>
      <c r="L108" s="330"/>
      <c r="M108" s="330"/>
      <c r="N108" s="330"/>
      <c r="O108" s="330"/>
      <c r="P108" s="330"/>
      <c r="Q108" s="330"/>
      <c r="R108" s="330"/>
      <c r="S108" s="330"/>
      <c r="T108" s="330"/>
      <c r="U108" s="330"/>
      <c r="V108" s="330"/>
      <c r="W108" s="330"/>
      <c r="X108" s="330"/>
      <c r="Y108" s="330"/>
      <c r="Z108" s="330"/>
      <c r="AA108" s="330"/>
      <c r="AB108" s="330"/>
      <c r="AC108" s="330"/>
    </row>
    <row r="109" spans="1:29" s="346" customFormat="1" ht="13.5" hidden="1" thickTop="1">
      <c r="A109" s="330"/>
      <c r="B109" s="330"/>
      <c r="E109" s="347"/>
      <c r="F109" s="348"/>
      <c r="I109" s="329"/>
      <c r="J109" s="330"/>
      <c r="K109" s="330"/>
      <c r="L109" s="330"/>
      <c r="M109" s="330"/>
      <c r="N109" s="330"/>
      <c r="O109" s="330"/>
      <c r="P109" s="330"/>
      <c r="Q109" s="330"/>
      <c r="R109" s="330"/>
      <c r="S109" s="330"/>
      <c r="T109" s="330"/>
      <c r="U109" s="330"/>
      <c r="V109" s="330"/>
      <c r="W109" s="330"/>
      <c r="X109" s="330"/>
      <c r="Y109" s="330"/>
      <c r="Z109" s="330"/>
      <c r="AA109" s="330"/>
      <c r="AB109" s="330"/>
      <c r="AC109" s="330"/>
    </row>
    <row r="110" spans="1:29" s="346" customFormat="1" ht="13.5" hidden="1" thickTop="1">
      <c r="A110" s="330"/>
      <c r="B110" s="330"/>
      <c r="E110" s="347"/>
      <c r="F110" s="348"/>
      <c r="I110" s="329"/>
      <c r="J110" s="330"/>
      <c r="K110" s="330"/>
      <c r="L110" s="330"/>
      <c r="M110" s="330"/>
      <c r="N110" s="330"/>
      <c r="O110" s="330"/>
      <c r="P110" s="330"/>
      <c r="Q110" s="330"/>
      <c r="R110" s="330"/>
      <c r="S110" s="330"/>
      <c r="T110" s="330"/>
      <c r="U110" s="330"/>
      <c r="V110" s="330"/>
      <c r="W110" s="330"/>
      <c r="X110" s="330"/>
      <c r="Y110" s="330"/>
      <c r="Z110" s="330"/>
      <c r="AA110" s="330"/>
      <c r="AB110" s="330"/>
      <c r="AC110" s="330"/>
    </row>
    <row r="111" spans="1:29" s="346" customFormat="1" ht="13.5" hidden="1" thickTop="1">
      <c r="A111" s="330"/>
      <c r="B111" s="330"/>
      <c r="E111" s="347"/>
      <c r="F111" s="348"/>
      <c r="I111" s="329"/>
      <c r="J111" s="330"/>
      <c r="K111" s="330"/>
      <c r="L111" s="330"/>
      <c r="M111" s="330"/>
      <c r="N111" s="330"/>
      <c r="O111" s="330"/>
      <c r="P111" s="330"/>
      <c r="Q111" s="330"/>
      <c r="R111" s="330"/>
      <c r="S111" s="330"/>
      <c r="T111" s="330"/>
      <c r="U111" s="330"/>
      <c r="V111" s="330"/>
      <c r="W111" s="330"/>
      <c r="X111" s="330"/>
      <c r="Y111" s="330"/>
      <c r="Z111" s="330"/>
      <c r="AA111" s="330"/>
      <c r="AB111" s="330"/>
      <c r="AC111" s="330"/>
    </row>
    <row r="112" spans="1:29" s="346" customFormat="1" ht="13.5" hidden="1" thickTop="1">
      <c r="A112" s="330"/>
      <c r="B112" s="330"/>
      <c r="E112" s="347"/>
      <c r="F112" s="348"/>
      <c r="I112" s="329"/>
      <c r="J112" s="330"/>
      <c r="K112" s="330"/>
      <c r="L112" s="330"/>
      <c r="M112" s="330"/>
      <c r="N112" s="330"/>
      <c r="O112" s="330"/>
      <c r="P112" s="330"/>
      <c r="Q112" s="330"/>
      <c r="R112" s="330"/>
      <c r="S112" s="330"/>
      <c r="T112" s="330"/>
      <c r="U112" s="330"/>
      <c r="V112" s="330"/>
      <c r="W112" s="330"/>
      <c r="X112" s="330"/>
      <c r="Y112" s="330"/>
      <c r="Z112" s="330"/>
      <c r="AA112" s="330"/>
      <c r="AB112" s="330"/>
      <c r="AC112" s="330"/>
    </row>
    <row r="113" ht="15.75" hidden="1" thickTop="1"/>
    <row r="114" ht="15.75" hidden="1" thickTop="1"/>
    <row r="115" ht="15.75" hidden="1" thickTop="1"/>
    <row r="116" ht="15.75" hidden="1" thickTop="1"/>
    <row r="117" ht="15.75" hidden="1" thickTop="1"/>
    <row r="118" ht="15.75" hidden="1" thickTop="1"/>
    <row r="119" ht="15.75" hidden="1" thickTop="1"/>
    <row r="120" ht="15.75" hidden="1" thickTop="1"/>
    <row r="121" ht="15.75" hidden="1" thickTop="1"/>
    <row r="122" ht="15.75" hidden="1" thickTop="1"/>
    <row r="123" ht="15.75" hidden="1" thickTop="1"/>
    <row r="124" ht="15.75" hidden="1" thickTop="1"/>
    <row r="125" ht="15.75" hidden="1" thickTop="1"/>
    <row r="126" ht="15.75" hidden="1" thickTop="1"/>
    <row r="127" ht="15.75" hidden="1" thickTop="1"/>
    <row r="128" ht="15.75" hidden="1" thickTop="1"/>
    <row r="129" ht="15.75" hidden="1" thickTop="1"/>
    <row r="130" ht="15.75" hidden="1" thickTop="1"/>
    <row r="131" ht="15.75" hidden="1" thickTop="1"/>
    <row r="132" ht="15.75" hidden="1" thickTop="1"/>
    <row r="133" ht="15.75" hidden="1" thickTop="1"/>
    <row r="134" ht="15.75" hidden="1" thickTop="1"/>
    <row r="135" ht="15.75" hidden="1" thickTop="1"/>
    <row r="136" ht="15.75" hidden="1" thickTop="1"/>
    <row r="137" ht="15.75" hidden="1" thickTop="1"/>
    <row r="138" ht="15.75" hidden="1" thickTop="1"/>
    <row r="139" ht="15.75" hidden="1" thickTop="1"/>
    <row r="140" ht="15.75" hidden="1" thickTop="1"/>
    <row r="141" ht="15.75" hidden="1" thickTop="1"/>
    <row r="142" ht="15.75" hidden="1" thickTop="1"/>
    <row r="143" ht="15.75" hidden="1" thickTop="1"/>
    <row r="144" ht="15.75" hidden="1" thickTop="1"/>
    <row r="145" ht="15.75" hidden="1" thickTop="1"/>
    <row r="146" ht="15.75" hidden="1" thickTop="1"/>
    <row r="147" ht="15.75" hidden="1" thickTop="1"/>
    <row r="148" ht="15.75" hidden="1" thickTop="1"/>
    <row r="149" ht="15.75" hidden="1" thickTop="1"/>
    <row r="150" ht="15.75" hidden="1" thickTop="1"/>
    <row r="151" ht="15.75" hidden="1" thickTop="1"/>
  </sheetData>
  <sheetProtection password="CC49" sheet="1" insertRows="0" deleteRows="0"/>
  <mergeCells count="5">
    <mergeCell ref="A1:A2"/>
    <mergeCell ref="B1:B2"/>
    <mergeCell ref="E1:E2"/>
    <mergeCell ref="D1:D2"/>
    <mergeCell ref="F1:H1"/>
  </mergeCells>
  <dataValidations count="29">
    <dataValidation type="list" allowBlank="1" showInputMessage="1" showErrorMessage="1" errorTitle="Error en el dato introducido" error="Se ingreso una referencia distinta a &quot;P&quot;, &quot;I&quot; o &quot;F&quot; en el origen del recurso de la plaza." prompt="Selecciona o captura la incial si la plaza se paga:_x000a_&quot;P&quot; cuando corresponda al tipo de recurso Propios._x000a_&quot;I&quot; cuando corresponda al tipo de recurso Infraestructura._x000a_&quot;F&quot; cuando corresponde al tipo de recurso Fortalecimiento." sqref="WVA983099:WVA983133 WLE983099:WLE983133 WBI983099:WBI983133 VRM983099:VRM983133 VHQ983099:VHQ983133 UXU983099:UXU983133 UNY983099:UNY983133 UEC983099:UEC983133 TUG983099:TUG983133 TKK983099:TKK983133 TAO983099:TAO983133 SQS983099:SQS983133 SGW983099:SGW983133 RXA983099:RXA983133 RNE983099:RNE983133 RDI983099:RDI983133 QTM983099:QTM983133 QJQ983099:QJQ983133 PZU983099:PZU983133 PPY983099:PPY983133 PGC983099:PGC983133 OWG983099:OWG983133 OMK983099:OMK983133 OCO983099:OCO983133 NSS983099:NSS983133 NIW983099:NIW983133 MZA983099:MZA983133 MPE983099:MPE983133 MFI983099:MFI983133 LVM983099:LVM983133 LLQ983099:LLQ983133 LBU983099:LBU983133 KRY983099:KRY983133 KIC983099:KIC983133 JYG983099:JYG983133 JOK983099:JOK983133 JEO983099:JEO983133 IUS983099:IUS983133 IKW983099:IKW983133 IBA983099:IBA983133 HRE983099:HRE983133 HHI983099:HHI983133 GXM983099:GXM983133 GNQ983099:GNQ983133 GDU983099:GDU983133 FTY983099:FTY983133 FKC983099:FKC983133 FAG983099:FAG983133 EQK983099:EQK983133 EGO983099:EGO983133 DWS983099:DWS983133 DMW983099:DMW983133 DDA983099:DDA983133 CTE983099:CTE983133 CJI983099:CJI983133 BZM983099:BZM983133 BPQ983099:BPQ983133 BFU983099:BFU983133 AVY983099:AVY983133 AMC983099:AMC983133 ACG983099:ACG983133 SK983099:SK983133 IO983099:IO983133 WVA917563:WVA917597 WLE917563:WLE917597 WBI917563:WBI917597 VRM917563:VRM917597 VHQ917563:VHQ917597 UXU917563:UXU917597 UNY917563:UNY917597 UEC917563:UEC917597 TUG917563:TUG917597 TKK917563:TKK917597 TAO917563:TAO917597 SQS917563:SQS917597 SGW917563:SGW917597 RXA917563:RXA917597 RNE917563:RNE917597 RDI917563:RDI917597 QTM917563:QTM917597 QJQ917563:QJQ917597 PZU917563:PZU917597 PPY917563:PPY917597 PGC917563:PGC917597 OWG917563:OWG917597 OMK917563:OMK917597 OCO917563:OCO917597 NSS917563:NSS917597 NIW917563:NIW917597 MZA917563:MZA917597 MPE917563:MPE917597 MFI917563:MFI917597 LVM917563:LVM917597 LLQ917563:LLQ917597 LBU917563:LBU917597 KRY917563:KRY917597 KIC917563:KIC917597 JYG917563:JYG917597 JOK917563:JOK917597 JEO917563:JEO917597 IUS917563:IUS917597 IKW917563:IKW917597 IBA917563:IBA917597 HRE917563:HRE917597 HHI917563:HHI917597 GXM917563:GXM917597 GNQ917563:GNQ917597 GDU917563:GDU917597 FTY917563:FTY917597 FKC917563:FKC917597 FAG917563:FAG917597 EQK917563:EQK917597 EGO917563:EGO917597 DWS917563:DWS917597 DMW917563:DMW917597 DDA917563:DDA917597 CTE917563:CTE917597 CJI917563:CJI917597 BZM917563:BZM917597 BPQ917563:BPQ917597 BFU917563:BFU917597 AVY917563:AVY917597 AMC917563:AMC917597 ACG917563:ACG917597 SK917563:SK917597 IO917563:IO917597 WVA852027:WVA852061 WLE852027:WLE852061 WBI852027:WBI852061 VRM852027:VRM852061 VHQ852027:VHQ852061 UXU852027:UXU852061 UNY852027:UNY852061 UEC852027:UEC852061 TUG852027:TUG852061 TKK852027:TKK852061 TAO852027:TAO852061 SQS852027:SQS852061 SGW852027:SGW852061 RXA852027:RXA852061 RNE852027:RNE852061 RDI852027:RDI852061 QTM852027:QTM852061 QJQ852027:QJQ852061 PZU852027:PZU852061 PPY852027:PPY852061 PGC852027:PGC852061 OWG852027:OWG852061 OMK852027:OMK852061 OCO852027:OCO852061 NSS852027:NSS852061 NIW852027:NIW852061 MZA852027:MZA852061 MPE852027:MPE852061 MFI852027:MFI852061 LVM852027:LVM852061 LLQ852027:LLQ852061 LBU852027:LBU852061 KRY852027:KRY852061 KIC852027:KIC852061 JYG852027:JYG852061 JOK852027:JOK852061 JEO852027:JEO852061 IUS852027:IUS852061 IKW852027:IKW852061 IBA852027:IBA852061 HRE852027:HRE852061 HHI852027:HHI852061 GXM852027:GXM852061 GNQ852027:GNQ852061 GDU852027:GDU852061 FTY852027:FTY852061 FKC852027:FKC852061 FAG852027:FAG852061 EQK852027:EQK852061 EGO852027:EGO852061 DWS852027:DWS852061 DMW852027:DMW852061 DDA852027:DDA852061 CTE852027:CTE852061 CJI852027:CJI852061 BZM852027:BZM852061 BPQ852027:BPQ852061 BFU852027:BFU852061 AVY852027:AVY852061 AMC852027:AMC852061 ACG852027:ACG852061 SK852027:SK852061 IO852027:IO852061 WVA786491:WVA786525 WLE786491:WLE786525 WBI786491:WBI786525 VRM786491:VRM786525 VHQ786491:VHQ786525 UXU786491:UXU786525 UNY786491:UNY786525 UEC786491:UEC786525 TUG786491:TUG786525 TKK786491:TKK786525 TAO786491:TAO786525 SQS786491:SQS786525 SGW786491:SGW786525 RXA786491:RXA786525 RNE786491:RNE786525 RDI786491:RDI786525 QTM786491:QTM786525 QJQ786491:QJQ786525 PZU786491:PZU786525 PPY786491:PPY786525 PGC786491:PGC786525 OWG786491:OWG786525 OMK786491:OMK786525 OCO786491:OCO786525 NSS786491:NSS786525 NIW786491:NIW786525 MZA786491:MZA786525 MPE786491:MPE786525 MFI786491:MFI786525 LVM786491:LVM786525 LLQ786491:LLQ786525 LBU786491:LBU786525 KRY786491:KRY786525 KIC786491:KIC786525 JYG786491:JYG786525 JOK786491:JOK786525 JEO786491:JEO786525 IUS786491:IUS786525 IKW786491:IKW786525 IBA786491:IBA786525 HRE786491:HRE786525 HHI786491:HHI786525 GXM786491:GXM786525 GNQ786491:GNQ786525 GDU786491:GDU786525 FTY786491:FTY786525 FKC786491:FKC786525 FAG786491:FAG786525 EQK786491:EQK786525 EGO786491:EGO786525 DWS786491:DWS786525 DMW786491:DMW786525 DDA786491:DDA786525 CTE786491:CTE786525 CJI786491:CJI786525 BZM786491:BZM786525 BPQ786491:BPQ786525 BFU786491:BFU786525 AVY786491:AVY786525 AMC786491:AMC786525 ACG786491:ACG786525 SK786491:SK786525 IO786491:IO786525 WVA720955:WVA720989 WLE720955:WLE720989 WBI720955:WBI720989 VRM720955:VRM720989 VHQ720955:VHQ720989 UXU720955:UXU720989 UNY720955:UNY720989 UEC720955:UEC720989 TUG720955:TUG720989 TKK720955:TKK720989 TAO720955:TAO720989 SQS720955:SQS720989 SGW720955:SGW720989 RXA720955:RXA720989 RNE720955:RNE720989 RDI720955:RDI720989 QTM720955:QTM720989 QJQ720955:QJQ720989 PZU720955:PZU720989 PPY720955:PPY720989 PGC720955:PGC720989 OWG720955:OWG720989 OMK720955:OMK720989 OCO720955:OCO720989 NSS720955:NSS720989 NIW720955:NIW720989 MZA720955:MZA720989 MPE720955:MPE720989 MFI720955:MFI720989 LVM720955:LVM720989 LLQ720955:LLQ720989 LBU720955:LBU720989 KRY720955:KRY720989 KIC720955:KIC720989 JYG720955:JYG720989 JOK720955:JOK720989 JEO720955:JEO720989 IUS720955:IUS720989 IKW720955:IKW720989 IBA720955:IBA720989 HRE720955:HRE720989 HHI720955:HHI720989 GXM720955:GXM720989 GNQ720955:GNQ720989 GDU720955:GDU720989 FTY720955:FTY720989 FKC720955:FKC720989 FAG720955:FAG720989 EQK720955:EQK720989 EGO720955:EGO720989 DWS720955:DWS720989 DMW720955:DMW720989 DDA720955:DDA720989 CTE720955:CTE720989 CJI720955:CJI720989 BZM720955:BZM720989 BPQ720955:BPQ720989 BFU720955:BFU720989 AVY720955:AVY720989 AMC720955:AMC720989 ACG720955:ACG720989 SK720955:SK720989 IO720955:IO720989 WVA655419:WVA655453 WLE655419:WLE655453 WBI655419:WBI655453 VRM655419:VRM655453 VHQ655419:VHQ655453 UXU655419:UXU655453 UNY655419:UNY655453 UEC655419:UEC655453 TUG655419:TUG655453 TKK655419:TKK655453 TAO655419:TAO655453 SQS655419:SQS655453 SGW655419:SGW655453 RXA655419:RXA655453 RNE655419:RNE655453 RDI655419:RDI655453 QTM655419:QTM655453 QJQ655419:QJQ655453 PZU655419:PZU655453 PPY655419:PPY655453 PGC655419:PGC655453 OWG655419:OWG655453 OMK655419:OMK655453 OCO655419:OCO655453 NSS655419:NSS655453 NIW655419:NIW655453 MZA655419:MZA655453 MPE655419:MPE655453 MFI655419:MFI655453 LVM655419:LVM655453 LLQ655419:LLQ655453 LBU655419:LBU655453 KRY655419:KRY655453 KIC655419:KIC655453 JYG655419:JYG655453 JOK655419:JOK655453 JEO655419:JEO655453 IUS655419:IUS655453 IKW655419:IKW655453 IBA655419:IBA655453 HRE655419:HRE655453 HHI655419:HHI655453 GXM655419:GXM655453 GNQ655419:GNQ655453 GDU655419:GDU655453 FTY655419:FTY655453 FKC655419:FKC655453 FAG655419:FAG655453 EQK655419:EQK655453 EGO655419:EGO655453 DWS655419:DWS655453 DMW655419:DMW655453 DDA655419:DDA655453 CTE655419:CTE655453 CJI655419:CJI655453 BZM655419:BZM655453 BPQ655419:BPQ655453 BFU655419:BFU655453 AVY655419:AVY655453 AMC655419:AMC655453 ACG655419:ACG655453 SK655419:SK655453 IO655419:IO655453 WVA589883:WVA589917 WLE589883:WLE589917 WBI589883:WBI589917 VRM589883:VRM589917 VHQ589883:VHQ589917 UXU589883:UXU589917 UNY589883:UNY589917 UEC589883:UEC589917 TUG589883:TUG589917 TKK589883:TKK589917 TAO589883:TAO589917 SQS589883:SQS589917 SGW589883:SGW589917 RXA589883:RXA589917 RNE589883:RNE589917 RDI589883:RDI589917 QTM589883:QTM589917 QJQ589883:QJQ589917 PZU589883:PZU589917 PPY589883:PPY589917 PGC589883:PGC589917 OWG589883:OWG589917 OMK589883:OMK589917 OCO589883:OCO589917 NSS589883:NSS589917 NIW589883:NIW589917 MZA589883:MZA589917 MPE589883:MPE589917 MFI589883:MFI589917 LVM589883:LVM589917 LLQ589883:LLQ589917 LBU589883:LBU589917 KRY589883:KRY589917 KIC589883:KIC589917 JYG589883:JYG589917 JOK589883:JOK589917 JEO589883:JEO589917 IUS589883:IUS589917 IKW589883:IKW589917 IBA589883:IBA589917 HRE589883:HRE589917 HHI589883:HHI589917 GXM589883:GXM589917 GNQ589883:GNQ589917 GDU589883:GDU589917 FTY589883:FTY589917 FKC589883:FKC589917 FAG589883:FAG589917 EQK589883:EQK589917 EGO589883:EGO589917 DWS589883:DWS589917 DMW589883:DMW589917 DDA589883:DDA589917 CTE589883:CTE589917 CJI589883:CJI589917 BZM589883:BZM589917 BPQ589883:BPQ589917 BFU589883:BFU589917 AVY589883:AVY589917 AMC589883:AMC589917 ACG589883:ACG589917 SK589883:SK589917 IO589883:IO589917 WVA524347:WVA524381 WLE524347:WLE524381 WBI524347:WBI524381 VRM524347:VRM524381 VHQ524347:VHQ524381 UXU524347:UXU524381 UNY524347:UNY524381 UEC524347:UEC524381 TUG524347:TUG524381 TKK524347:TKK524381 TAO524347:TAO524381 SQS524347:SQS524381 SGW524347:SGW524381 RXA524347:RXA524381 RNE524347:RNE524381 RDI524347:RDI524381 QTM524347:QTM524381 QJQ524347:QJQ524381 PZU524347:PZU524381 PPY524347:PPY524381 PGC524347:PGC524381 OWG524347:OWG524381 OMK524347:OMK524381 OCO524347:OCO524381 NSS524347:NSS524381 NIW524347:NIW524381 MZA524347:MZA524381 MPE524347:MPE524381 MFI524347:MFI524381 LVM524347:LVM524381 LLQ524347:LLQ524381 LBU524347:LBU524381 KRY524347:KRY524381 KIC524347:KIC524381 JYG524347:JYG524381 JOK524347:JOK524381 JEO524347:JEO524381 IUS524347:IUS524381 IKW524347:IKW524381 IBA524347:IBA524381 HRE524347:HRE524381 HHI524347:HHI524381 GXM524347:GXM524381 GNQ524347:GNQ524381 GDU524347:GDU524381 FTY524347:FTY524381 FKC524347:FKC524381 FAG524347:FAG524381 EQK524347:EQK524381 EGO524347:EGO524381 DWS524347:DWS524381 DMW524347:DMW524381 DDA524347:DDA524381 CTE524347:CTE524381 CJI524347:CJI524381 BZM524347:BZM524381 BPQ524347:BPQ524381 BFU524347:BFU524381 AVY524347:AVY524381 AMC524347:AMC524381 ACG524347:ACG524381 SK524347:SK524381 IO524347:IO524381 WVA458811:WVA458845 WLE458811:WLE458845 WBI458811:WBI458845 VRM458811:VRM458845 VHQ458811:VHQ458845 UXU458811:UXU458845 UNY458811:UNY458845 UEC458811:UEC458845 TUG458811:TUG458845 TKK458811:TKK458845 TAO458811:TAO458845 SQS458811:SQS458845 SGW458811:SGW458845 RXA458811:RXA458845 RNE458811:RNE458845 RDI458811:RDI458845 QTM458811:QTM458845 QJQ458811:QJQ458845 PZU458811:PZU458845 PPY458811:PPY458845 PGC458811:PGC458845 OWG458811:OWG458845 OMK458811:OMK458845 OCO458811:OCO458845 NSS458811:NSS458845 NIW458811:NIW458845 MZA458811:MZA458845 MPE458811:MPE458845 MFI458811:MFI458845 LVM458811:LVM458845 LLQ458811:LLQ458845 LBU458811:LBU458845 KRY458811:KRY458845 KIC458811:KIC458845 JYG458811:JYG458845 JOK458811:JOK458845 JEO458811:JEO458845 IUS458811:IUS458845 IKW458811:IKW458845 IBA458811:IBA458845 HRE458811:HRE458845 HHI458811:HHI458845 GXM458811:GXM458845 GNQ458811:GNQ458845 GDU458811:GDU458845 FTY458811:FTY458845 FKC458811:FKC458845 FAG458811:FAG458845 EQK458811:EQK458845 EGO458811:EGO458845 DWS458811:DWS458845 DMW458811:DMW458845 DDA458811:DDA458845 CTE458811:CTE458845 CJI458811:CJI458845 BZM458811:BZM458845 BPQ458811:BPQ458845 BFU458811:BFU458845 AVY458811:AVY458845 AMC458811:AMC458845 ACG458811:ACG458845 SK458811:SK458845 IO458811:IO458845 WVA393275:WVA393309 WLE393275:WLE393309 WBI393275:WBI393309 VRM393275:VRM393309 VHQ393275:VHQ393309 UXU393275:UXU393309 UNY393275:UNY393309 UEC393275:UEC393309 TUG393275:TUG393309 TKK393275:TKK393309 TAO393275:TAO393309 SQS393275:SQS393309 SGW393275:SGW393309 RXA393275:RXA393309 RNE393275:RNE393309 RDI393275:RDI393309 QTM393275:QTM393309 QJQ393275:QJQ393309 PZU393275:PZU393309 PPY393275:PPY393309 PGC393275:PGC393309 OWG393275:OWG393309 OMK393275:OMK393309 OCO393275:OCO393309 NSS393275:NSS393309 NIW393275:NIW393309 MZA393275:MZA393309 MPE393275:MPE393309 MFI393275:MFI393309 LVM393275:LVM393309 LLQ393275:LLQ393309 LBU393275:LBU393309 KRY393275:KRY393309 KIC393275:KIC393309 JYG393275:JYG393309 JOK393275:JOK393309 JEO393275:JEO393309 IUS393275:IUS393309 IKW393275:IKW393309 IBA393275:IBA393309 HRE393275:HRE393309 HHI393275:HHI393309 GXM393275:GXM393309 GNQ393275:GNQ393309 GDU393275:GDU393309 FTY393275:FTY393309 FKC393275:FKC393309 FAG393275:FAG393309 EQK393275:EQK393309 EGO393275:EGO393309 DWS393275:DWS393309 DMW393275:DMW393309 DDA393275:DDA393309 CTE393275:CTE393309 CJI393275:CJI393309 BZM393275:BZM393309 BPQ393275:BPQ393309 BFU393275:BFU393309 AVY393275:AVY393309 AMC393275:AMC393309 ACG393275:ACG393309 SK393275:SK393309 IO393275:IO393309 WVA327739:WVA327773 WLE327739:WLE327773 WBI327739:WBI327773 VRM327739:VRM327773 VHQ327739:VHQ327773 UXU327739:UXU327773 UNY327739:UNY327773 UEC327739:UEC327773 TUG327739:TUG327773 TKK327739:TKK327773 TAO327739:TAO327773 SQS327739:SQS327773 SGW327739:SGW327773 RXA327739:RXA327773 RNE327739:RNE327773 RDI327739:RDI327773 QTM327739:QTM327773 QJQ327739:QJQ327773 PZU327739:PZU327773 PPY327739:PPY327773 PGC327739:PGC327773 OWG327739:OWG327773 OMK327739:OMK327773 OCO327739:OCO327773 NSS327739:NSS327773 NIW327739:NIW327773 MZA327739:MZA327773 MPE327739:MPE327773 MFI327739:MFI327773 LVM327739:LVM327773 LLQ327739:LLQ327773 LBU327739:LBU327773 KRY327739:KRY327773 KIC327739:KIC327773 JYG327739:JYG327773 JOK327739:JOK327773 JEO327739:JEO327773 IUS327739:IUS327773 IKW327739:IKW327773 IBA327739:IBA327773 HRE327739:HRE327773 HHI327739:HHI327773 GXM327739:GXM327773 GNQ327739:GNQ327773 GDU327739:GDU327773 FTY327739:FTY327773 FKC327739:FKC327773 FAG327739:FAG327773 EQK327739:EQK327773 EGO327739:EGO327773 DWS327739:DWS327773 DMW327739:DMW327773 DDA327739:DDA327773 CTE327739:CTE327773 CJI327739:CJI327773 BZM327739:BZM327773 BPQ327739:BPQ327773 BFU327739:BFU327773 AVY327739:AVY327773 AMC327739:AMC327773 ACG327739:ACG327773 SK327739:SK327773 IO327739:IO327773 WVA262203:WVA262237 WLE262203:WLE262237 WBI262203:WBI262237 VRM262203:VRM262237 VHQ262203:VHQ262237 UXU262203:UXU262237 UNY262203:UNY262237 UEC262203:UEC262237 TUG262203:TUG262237 TKK262203:TKK262237 TAO262203:TAO262237 SQS262203:SQS262237 SGW262203:SGW262237 RXA262203:RXA262237 RNE262203:RNE262237 RDI262203:RDI262237 QTM262203:QTM262237 QJQ262203:QJQ262237 PZU262203:PZU262237 PPY262203:PPY262237 PGC262203:PGC262237 OWG262203:OWG262237 OMK262203:OMK262237 OCO262203:OCO262237 NSS262203:NSS262237 NIW262203:NIW262237 MZA262203:MZA262237 MPE262203:MPE262237 MFI262203:MFI262237 LVM262203:LVM262237 LLQ262203:LLQ262237 LBU262203:LBU262237 KRY262203:KRY262237 KIC262203:KIC262237 JYG262203:JYG262237 JOK262203:JOK262237 JEO262203:JEO262237 IUS262203:IUS262237 IKW262203:IKW262237 IBA262203:IBA262237 HRE262203:HRE262237 HHI262203:HHI262237 GXM262203:GXM262237 GNQ262203:GNQ262237 GDU262203:GDU262237 FTY262203:FTY262237 FKC262203:FKC262237 FAG262203:FAG262237 EQK262203:EQK262237 EGO262203:EGO262237 DWS262203:DWS262237 DMW262203:DMW262237 DDA262203:DDA262237 CTE262203:CTE262237 CJI262203:CJI262237 BZM262203:BZM262237 BPQ262203:BPQ262237 BFU262203:BFU262237 AVY262203:AVY262237 AMC262203:AMC262237 ACG262203:ACG262237 SK262203:SK262237 IO262203:IO262237 WVA196667:WVA196701 WLE196667:WLE196701 WBI196667:WBI196701 VRM196667:VRM196701 VHQ196667:VHQ196701 UXU196667:UXU196701 UNY196667:UNY196701 UEC196667:UEC196701 TUG196667:TUG196701 TKK196667:TKK196701 TAO196667:TAO196701 SQS196667:SQS196701 SGW196667:SGW196701 RXA196667:RXA196701 RNE196667:RNE196701 RDI196667:RDI196701 QTM196667:QTM196701 QJQ196667:QJQ196701 PZU196667:PZU196701 PPY196667:PPY196701 PGC196667:PGC196701 OWG196667:OWG196701 OMK196667:OMK196701 OCO196667:OCO196701 NSS196667:NSS196701 NIW196667:NIW196701 MZA196667:MZA196701 MPE196667:MPE196701 MFI196667:MFI196701 LVM196667:LVM196701 LLQ196667:LLQ196701 LBU196667:LBU196701 KRY196667:KRY196701 KIC196667:KIC196701 JYG196667:JYG196701 JOK196667:JOK196701 JEO196667:JEO196701 IUS196667:IUS196701 IKW196667:IKW196701 IBA196667:IBA196701 HRE196667:HRE196701 HHI196667:HHI196701 GXM196667:GXM196701 GNQ196667:GNQ196701 GDU196667:GDU196701 FTY196667:FTY196701 FKC196667:FKC196701 FAG196667:FAG196701 EQK196667:EQK196701 EGO196667:EGO196701 DWS196667:DWS196701 DMW196667:DMW196701 DDA196667:DDA196701 CTE196667:CTE196701 CJI196667:CJI196701 BZM196667:BZM196701 BPQ196667:BPQ196701 BFU196667:BFU196701 AVY196667:AVY196701 AMC196667:AMC196701 ACG196667:ACG196701 SK196667:SK196701 IO196667:IO196701 WVA131131:WVA131165 WLE131131:WLE131165 WBI131131:WBI131165 VRM131131:VRM131165 VHQ131131:VHQ131165 UXU131131:UXU131165 UNY131131:UNY131165 UEC131131:UEC131165 TUG131131:TUG131165 TKK131131:TKK131165 TAO131131:TAO131165 SQS131131:SQS131165 SGW131131:SGW131165 RXA131131:RXA131165 RNE131131:RNE131165 RDI131131:RDI131165 QTM131131:QTM131165 QJQ131131:QJQ131165 PZU131131:PZU131165 PPY131131:PPY131165 PGC131131:PGC131165 OWG131131:OWG131165 OMK131131:OMK131165 OCO131131:OCO131165 NSS131131:NSS131165 NIW131131:NIW131165 MZA131131:MZA131165 MPE131131:MPE131165 MFI131131:MFI131165 LVM131131:LVM131165 LLQ131131:LLQ131165 LBU131131:LBU131165 KRY131131:KRY131165 KIC131131:KIC131165 JYG131131:JYG131165 JOK131131:JOK131165 JEO131131:JEO131165 IUS131131:IUS131165 IKW131131:IKW131165 IBA131131:IBA131165 HRE131131:HRE131165 HHI131131:HHI131165 GXM131131:GXM131165 GNQ131131:GNQ131165 GDU131131:GDU131165 FTY131131:FTY131165 FKC131131:FKC131165 FAG131131:FAG131165 EQK131131:EQK131165 EGO131131:EGO131165 DWS131131:DWS131165 DMW131131:DMW131165 DDA131131:DDA131165 CTE131131:CTE131165 CJI131131:CJI131165 BZM131131:BZM131165 BPQ131131:BPQ131165 BFU131131:BFU131165 AVY131131:AVY131165 AMC131131:AMC131165 ACG131131:ACG131165 SK131131:SK131165 IO131131:IO131165 WVA65595:WVA65629 WLE65595:WLE65629 WBI65595:WBI65629 VRM65595:VRM65629 VHQ65595:VHQ65629 UXU65595:UXU65629 UNY65595:UNY65629 UEC65595:UEC65629 TUG65595:TUG65629 TKK65595:TKK65629 TAO65595:TAO65629 SQS65595:SQS65629 SGW65595:SGW65629 RXA65595:RXA65629 RNE65595:RNE65629 RDI65595:RDI65629 QTM65595:QTM65629 QJQ65595:QJQ65629 PZU65595:PZU65629 PPY65595:PPY65629 PGC65595:PGC65629 OWG65595:OWG65629 OMK65595:OMK65629 OCO65595:OCO65629 NSS65595:NSS65629 NIW65595:NIW65629 MZA65595:MZA65629 MPE65595:MPE65629 MFI65595:MFI65629 LVM65595:LVM65629 LLQ65595:LLQ65629 LBU65595:LBU65629 KRY65595:KRY65629 KIC65595:KIC65629 JYG65595:JYG65629 JOK65595:JOK65629 JEO65595:JEO65629 IUS65595:IUS65629 IKW65595:IKW65629 IBA65595:IBA65629 HRE65595:HRE65629 HHI65595:HHI65629 GXM65595:GXM65629 GNQ65595:GNQ65629 GDU65595:GDU65629 FTY65595:FTY65629 FKC65595:FKC65629 FAG65595:FAG65629 EQK65595:EQK65629 EGO65595:EGO65629 DWS65595:DWS65629 DMW65595:DMW65629 DDA65595:DDA65629 CTE65595:CTE65629 CJI65595:CJI65629 BZM65595:BZM65629 BPQ65595:BPQ65629 BFU65595:BFU65629 AVY65595:AVY65629 AMC65595:AMC65629 ACG65595:ACG65629 SK65595:SK65629 IO65595:IO65629 E983099:E983133 E65595:E65629 E131131:E131165 E196667:E196701 E262203:E262237 E327739:E327773 E393275:E393309 E458811:E458845 E524347:E524381 E589883:E589917 E655419:E655453 E720955:E720989 E786491:E786525 E852027:E852061 E917563:E917597 E93 WVA3:WVA93 WLE3:WLE93 WBI3:WBI93 VRM3:VRM93 VHQ3:VHQ93 UXU3:UXU93 UNY3:UNY93 UEC3:UEC93 TUG3:TUG93 TKK3:TKK93 TAO3:TAO93 SQS3:SQS93 SGW3:SGW93 RXA3:RXA93 RNE3:RNE93 RDI3:RDI93 QTM3:QTM93 QJQ3:QJQ93 PZU3:PZU93 PPY3:PPY93 PGC3:PGC93 OWG3:OWG93 OMK3:OMK93 OCO3:OCO93 NSS3:NSS93 NIW3:NIW93 MZA3:MZA93 MPE3:MPE93 MFI3:MFI93 LVM3:LVM93 LLQ3:LLQ93 LBU3:LBU93 KRY3:KRY93 KIC3:KIC93 JYG3:JYG93 JOK3:JOK93 JEO3:JEO93 IUS3:IUS93 IKW3:IKW93 IBA3:IBA93 HRE3:HRE93 HHI3:HHI93 GXM3:GXM93 GNQ3:GNQ93 GDU3:GDU93 FTY3:FTY93 FKC3:FKC93 FAG3:FAG93 EQK3:EQK93 EGO3:EGO93 DWS3:DWS93 DMW3:DMW93 DDA3:DDA93 CTE3:CTE93 CJI3:CJI93 BZM3:BZM93 BPQ3:BPQ93 BFU3:BFU93 AVY3:AVY93 AMC3:AMC93 ACG3:ACG93 SK3:SK93 IO3:IO93">
      <formula1>#REF!</formula1>
    </dataValidation>
    <dataValidation type="list" allowBlank="1" showInputMessage="1" showErrorMessage="1" errorTitle="Error en el dato introducido" error="Se ingreso una referencia distinta a &quot;P&quot;, &quot;I&quot; o &quot;F&quot; en el origen del recurso de la plaza." prompt="Seleccióna o captura la incial si la plaza se paga:_x000a_&quot;P&quot; cuando corresponda al tipo de recurso Propios._x000a_&quot;I&quot; cuando corresponda al tipo de recurso Infraestructura._x000a_&quot;F&quot; cuando corresponde al tipo de recurso Fortalecimiento." sqref="WLE983135:WLE1048576 WBI983135:WBI1048576 VRM983135:VRM1048576 VHQ983135:VHQ1048576 UXU983135:UXU1048576 UNY983135:UNY1048576 UEC983135:UEC1048576 TUG983135:TUG1048576 TKK983135:TKK1048576 TAO983135:TAO1048576 SQS983135:SQS1048576 SGW983135:SGW1048576 RXA983135:RXA1048576 RNE983135:RNE1048576 RDI983135:RDI1048576 QTM983135:QTM1048576 QJQ983135:QJQ1048576 PZU983135:PZU1048576 PPY983135:PPY1048576 PGC983135:PGC1048576 OWG983135:OWG1048576 OMK983135:OMK1048576 OCO983135:OCO1048576 NSS983135:NSS1048576 NIW983135:NIW1048576 MZA983135:MZA1048576 MPE983135:MPE1048576 MFI983135:MFI1048576 LVM983135:LVM1048576 LLQ983135:LLQ1048576 LBU983135:LBU1048576 KRY983135:KRY1048576 KIC983135:KIC1048576 JYG983135:JYG1048576 JOK983135:JOK1048576 JEO983135:JEO1048576 IUS983135:IUS1048576 IKW983135:IKW1048576 IBA983135:IBA1048576 HRE983135:HRE1048576 HHI983135:HHI1048576 GXM983135:GXM1048576 GNQ983135:GNQ1048576 GDU983135:GDU1048576 FTY983135:FTY1048576 FKC983135:FKC1048576 FAG983135:FAG1048576 EQK983135:EQK1048576 EGO983135:EGO1048576 DWS983135:DWS1048576 DMW983135:DMW1048576 DDA983135:DDA1048576 CTE983135:CTE1048576 CJI983135:CJI1048576 BZM983135:BZM1048576 BPQ983135:BPQ1048576 BFU983135:BFU1048576 AVY983135:AVY1048576 AMC983135:AMC1048576 ACG983135:ACG1048576 SK983135:SK1048576 IO983135:IO1048576 WVA917599:WVA983088 WLE917599:WLE983088 WBI917599:WBI983088 VRM917599:VRM983088 VHQ917599:VHQ983088 UXU917599:UXU983088 UNY917599:UNY983088 UEC917599:UEC983088 TUG917599:TUG983088 TKK917599:TKK983088 TAO917599:TAO983088 SQS917599:SQS983088 SGW917599:SGW983088 RXA917599:RXA983088 RNE917599:RNE983088 RDI917599:RDI983088 QTM917599:QTM983088 QJQ917599:QJQ983088 PZU917599:PZU983088 PPY917599:PPY983088 PGC917599:PGC983088 OWG917599:OWG983088 OMK917599:OMK983088 OCO917599:OCO983088 NSS917599:NSS983088 NIW917599:NIW983088 MZA917599:MZA983088 MPE917599:MPE983088 MFI917599:MFI983088 LVM917599:LVM983088 LLQ917599:LLQ983088 LBU917599:LBU983088 KRY917599:KRY983088 KIC917599:KIC983088 JYG917599:JYG983088 JOK917599:JOK983088 JEO917599:JEO983088 IUS917599:IUS983088 IKW917599:IKW983088 IBA917599:IBA983088 HRE917599:HRE983088 HHI917599:HHI983088 GXM917599:GXM983088 GNQ917599:GNQ983088 GDU917599:GDU983088 FTY917599:FTY983088 FKC917599:FKC983088 FAG917599:FAG983088 EQK917599:EQK983088 EGO917599:EGO983088 DWS917599:DWS983088 DMW917599:DMW983088 DDA917599:DDA983088 CTE917599:CTE983088 CJI917599:CJI983088 BZM917599:BZM983088 BPQ917599:BPQ983088 BFU917599:BFU983088 AVY917599:AVY983088 AMC917599:AMC983088 ACG917599:ACG983088 SK917599:SK983088 IO917599:IO983088 WVA852063:WVA917552 WLE852063:WLE917552 WBI852063:WBI917552 VRM852063:VRM917552 VHQ852063:VHQ917552 UXU852063:UXU917552 UNY852063:UNY917552 UEC852063:UEC917552 TUG852063:TUG917552 TKK852063:TKK917552 TAO852063:TAO917552 SQS852063:SQS917552 SGW852063:SGW917552 RXA852063:RXA917552 RNE852063:RNE917552 RDI852063:RDI917552 QTM852063:QTM917552 QJQ852063:QJQ917552 PZU852063:PZU917552 PPY852063:PPY917552 PGC852063:PGC917552 OWG852063:OWG917552 OMK852063:OMK917552 OCO852063:OCO917552 NSS852063:NSS917552 NIW852063:NIW917552 MZA852063:MZA917552 MPE852063:MPE917552 MFI852063:MFI917552 LVM852063:LVM917552 LLQ852063:LLQ917552 LBU852063:LBU917552 KRY852063:KRY917552 KIC852063:KIC917552 JYG852063:JYG917552 JOK852063:JOK917552 JEO852063:JEO917552 IUS852063:IUS917552 IKW852063:IKW917552 IBA852063:IBA917552 HRE852063:HRE917552 HHI852063:HHI917552 GXM852063:GXM917552 GNQ852063:GNQ917552 GDU852063:GDU917552 FTY852063:FTY917552 FKC852063:FKC917552 FAG852063:FAG917552 EQK852063:EQK917552 EGO852063:EGO917552 DWS852063:DWS917552 DMW852063:DMW917552 DDA852063:DDA917552 CTE852063:CTE917552 CJI852063:CJI917552 BZM852063:BZM917552 BPQ852063:BPQ917552 BFU852063:BFU917552 AVY852063:AVY917552 AMC852063:AMC917552 ACG852063:ACG917552 SK852063:SK917552 IO852063:IO917552 WVA786527:WVA852016 WLE786527:WLE852016 WBI786527:WBI852016 VRM786527:VRM852016 VHQ786527:VHQ852016 UXU786527:UXU852016 UNY786527:UNY852016 UEC786527:UEC852016 TUG786527:TUG852016 TKK786527:TKK852016 TAO786527:TAO852016 SQS786527:SQS852016 SGW786527:SGW852016 RXA786527:RXA852016 RNE786527:RNE852016 RDI786527:RDI852016 QTM786527:QTM852016 QJQ786527:QJQ852016 PZU786527:PZU852016 PPY786527:PPY852016 PGC786527:PGC852016 OWG786527:OWG852016 OMK786527:OMK852016 OCO786527:OCO852016 NSS786527:NSS852016 NIW786527:NIW852016 MZA786527:MZA852016 MPE786527:MPE852016 MFI786527:MFI852016 LVM786527:LVM852016 LLQ786527:LLQ852016 LBU786527:LBU852016 KRY786527:KRY852016 KIC786527:KIC852016 JYG786527:JYG852016 JOK786527:JOK852016 JEO786527:JEO852016 IUS786527:IUS852016 IKW786527:IKW852016 IBA786527:IBA852016 HRE786527:HRE852016 HHI786527:HHI852016 GXM786527:GXM852016 GNQ786527:GNQ852016 GDU786527:GDU852016 FTY786527:FTY852016 FKC786527:FKC852016 FAG786527:FAG852016 EQK786527:EQK852016 EGO786527:EGO852016 DWS786527:DWS852016 DMW786527:DMW852016 DDA786527:DDA852016 CTE786527:CTE852016 CJI786527:CJI852016 BZM786527:BZM852016 BPQ786527:BPQ852016 BFU786527:BFU852016 AVY786527:AVY852016 AMC786527:AMC852016 ACG786527:ACG852016 SK786527:SK852016 IO786527:IO852016 WVA720991:WVA786480 WLE720991:WLE786480 WBI720991:WBI786480 VRM720991:VRM786480 VHQ720991:VHQ786480 UXU720991:UXU786480 UNY720991:UNY786480 UEC720991:UEC786480 TUG720991:TUG786480 TKK720991:TKK786480 TAO720991:TAO786480 SQS720991:SQS786480 SGW720991:SGW786480 RXA720991:RXA786480 RNE720991:RNE786480 RDI720991:RDI786480 QTM720991:QTM786480 QJQ720991:QJQ786480 PZU720991:PZU786480 PPY720991:PPY786480 PGC720991:PGC786480 OWG720991:OWG786480 OMK720991:OMK786480 OCO720991:OCO786480 NSS720991:NSS786480 NIW720991:NIW786480 MZA720991:MZA786480 MPE720991:MPE786480 MFI720991:MFI786480 LVM720991:LVM786480 LLQ720991:LLQ786480 LBU720991:LBU786480 KRY720991:KRY786480 KIC720991:KIC786480 JYG720991:JYG786480 JOK720991:JOK786480 JEO720991:JEO786480 IUS720991:IUS786480 IKW720991:IKW786480 IBA720991:IBA786480 HRE720991:HRE786480 HHI720991:HHI786480 GXM720991:GXM786480 GNQ720991:GNQ786480 GDU720991:GDU786480 FTY720991:FTY786480 FKC720991:FKC786480 FAG720991:FAG786480 EQK720991:EQK786480 EGO720991:EGO786480 DWS720991:DWS786480 DMW720991:DMW786480 DDA720991:DDA786480 CTE720991:CTE786480 CJI720991:CJI786480 BZM720991:BZM786480 BPQ720991:BPQ786480 BFU720991:BFU786480 AVY720991:AVY786480 AMC720991:AMC786480 ACG720991:ACG786480 SK720991:SK786480 IO720991:IO786480 WVA655455:WVA720944 WLE655455:WLE720944 WBI655455:WBI720944 VRM655455:VRM720944 VHQ655455:VHQ720944 UXU655455:UXU720944 UNY655455:UNY720944 UEC655455:UEC720944 TUG655455:TUG720944 TKK655455:TKK720944 TAO655455:TAO720944 SQS655455:SQS720944 SGW655455:SGW720944 RXA655455:RXA720944 RNE655455:RNE720944 RDI655455:RDI720944 QTM655455:QTM720944 QJQ655455:QJQ720944 PZU655455:PZU720944 PPY655455:PPY720944 PGC655455:PGC720944 OWG655455:OWG720944 OMK655455:OMK720944 OCO655455:OCO720944 NSS655455:NSS720944 NIW655455:NIW720944 MZA655455:MZA720944 MPE655455:MPE720944 MFI655455:MFI720944 LVM655455:LVM720944 LLQ655455:LLQ720944 LBU655455:LBU720944 KRY655455:KRY720944 KIC655455:KIC720944 JYG655455:JYG720944 JOK655455:JOK720944 JEO655455:JEO720944 IUS655455:IUS720944 IKW655455:IKW720944 IBA655455:IBA720944 HRE655455:HRE720944 HHI655455:HHI720944 GXM655455:GXM720944 GNQ655455:GNQ720944 GDU655455:GDU720944 FTY655455:FTY720944 FKC655455:FKC720944 FAG655455:FAG720944 EQK655455:EQK720944 EGO655455:EGO720944 DWS655455:DWS720944 DMW655455:DMW720944 DDA655455:DDA720944 CTE655455:CTE720944 CJI655455:CJI720944 BZM655455:BZM720944 BPQ655455:BPQ720944 BFU655455:BFU720944 AVY655455:AVY720944 AMC655455:AMC720944 ACG655455:ACG720944 SK655455:SK720944 IO655455:IO720944 WVA589919:WVA655408 WLE589919:WLE655408 WBI589919:WBI655408 VRM589919:VRM655408 VHQ589919:VHQ655408 UXU589919:UXU655408 UNY589919:UNY655408 UEC589919:UEC655408 TUG589919:TUG655408 TKK589919:TKK655408 TAO589919:TAO655408 SQS589919:SQS655408 SGW589919:SGW655408 RXA589919:RXA655408 RNE589919:RNE655408 RDI589919:RDI655408 QTM589919:QTM655408 QJQ589919:QJQ655408 PZU589919:PZU655408 PPY589919:PPY655408 PGC589919:PGC655408 OWG589919:OWG655408 OMK589919:OMK655408 OCO589919:OCO655408 NSS589919:NSS655408 NIW589919:NIW655408 MZA589919:MZA655408 MPE589919:MPE655408 MFI589919:MFI655408 LVM589919:LVM655408 LLQ589919:LLQ655408 LBU589919:LBU655408 KRY589919:KRY655408 KIC589919:KIC655408 JYG589919:JYG655408 JOK589919:JOK655408 JEO589919:JEO655408 IUS589919:IUS655408 IKW589919:IKW655408 IBA589919:IBA655408 HRE589919:HRE655408 HHI589919:HHI655408 GXM589919:GXM655408 GNQ589919:GNQ655408 GDU589919:GDU655408 FTY589919:FTY655408 FKC589919:FKC655408 FAG589919:FAG655408 EQK589919:EQK655408 EGO589919:EGO655408 DWS589919:DWS655408 DMW589919:DMW655408 DDA589919:DDA655408 CTE589919:CTE655408 CJI589919:CJI655408 BZM589919:BZM655408 BPQ589919:BPQ655408 BFU589919:BFU655408 AVY589919:AVY655408 AMC589919:AMC655408 ACG589919:ACG655408 SK589919:SK655408 IO589919:IO655408 WVA524383:WVA589872 WLE524383:WLE589872 WBI524383:WBI589872 VRM524383:VRM589872 VHQ524383:VHQ589872 UXU524383:UXU589872 UNY524383:UNY589872 UEC524383:UEC589872 TUG524383:TUG589872 TKK524383:TKK589872 TAO524383:TAO589872 SQS524383:SQS589872 SGW524383:SGW589872 RXA524383:RXA589872 RNE524383:RNE589872 RDI524383:RDI589872 QTM524383:QTM589872 QJQ524383:QJQ589872 PZU524383:PZU589872 PPY524383:PPY589872 PGC524383:PGC589872 OWG524383:OWG589872 OMK524383:OMK589872 OCO524383:OCO589872 NSS524383:NSS589872 NIW524383:NIW589872 MZA524383:MZA589872 MPE524383:MPE589872 MFI524383:MFI589872 LVM524383:LVM589872 LLQ524383:LLQ589872 LBU524383:LBU589872 KRY524383:KRY589872 KIC524383:KIC589872 JYG524383:JYG589872 JOK524383:JOK589872 JEO524383:JEO589872 IUS524383:IUS589872 IKW524383:IKW589872 IBA524383:IBA589872 HRE524383:HRE589872 HHI524383:HHI589872 GXM524383:GXM589872 GNQ524383:GNQ589872 GDU524383:GDU589872 FTY524383:FTY589872 FKC524383:FKC589872 FAG524383:FAG589872 EQK524383:EQK589872 EGO524383:EGO589872 DWS524383:DWS589872 DMW524383:DMW589872 DDA524383:DDA589872 CTE524383:CTE589872 CJI524383:CJI589872 BZM524383:BZM589872 BPQ524383:BPQ589872 BFU524383:BFU589872 AVY524383:AVY589872 AMC524383:AMC589872 ACG524383:ACG589872 SK524383:SK589872 IO524383:IO589872 WVA458847:WVA524336 WLE458847:WLE524336 WBI458847:WBI524336 VRM458847:VRM524336 VHQ458847:VHQ524336 UXU458847:UXU524336 UNY458847:UNY524336 UEC458847:UEC524336 TUG458847:TUG524336 TKK458847:TKK524336 TAO458847:TAO524336 SQS458847:SQS524336 SGW458847:SGW524336 RXA458847:RXA524336 RNE458847:RNE524336 RDI458847:RDI524336 QTM458847:QTM524336 QJQ458847:QJQ524336 PZU458847:PZU524336 PPY458847:PPY524336 PGC458847:PGC524336 OWG458847:OWG524336 OMK458847:OMK524336 OCO458847:OCO524336 NSS458847:NSS524336 NIW458847:NIW524336 MZA458847:MZA524336 MPE458847:MPE524336 MFI458847:MFI524336 LVM458847:LVM524336 LLQ458847:LLQ524336 LBU458847:LBU524336 KRY458847:KRY524336 KIC458847:KIC524336 JYG458847:JYG524336 JOK458847:JOK524336 JEO458847:JEO524336 IUS458847:IUS524336 IKW458847:IKW524336 IBA458847:IBA524336 HRE458847:HRE524336 HHI458847:HHI524336 GXM458847:GXM524336 GNQ458847:GNQ524336 GDU458847:GDU524336 FTY458847:FTY524336 FKC458847:FKC524336 FAG458847:FAG524336 EQK458847:EQK524336 EGO458847:EGO524336 DWS458847:DWS524336 DMW458847:DMW524336 DDA458847:DDA524336 CTE458847:CTE524336 CJI458847:CJI524336 BZM458847:BZM524336 BPQ458847:BPQ524336 BFU458847:BFU524336 AVY458847:AVY524336 AMC458847:AMC524336 ACG458847:ACG524336 SK458847:SK524336 IO458847:IO524336 WVA393311:WVA458800 WLE393311:WLE458800 WBI393311:WBI458800 VRM393311:VRM458800 VHQ393311:VHQ458800 UXU393311:UXU458800 UNY393311:UNY458800 UEC393311:UEC458800 TUG393311:TUG458800 TKK393311:TKK458800 TAO393311:TAO458800 SQS393311:SQS458800 SGW393311:SGW458800 RXA393311:RXA458800 RNE393311:RNE458800 RDI393311:RDI458800 QTM393311:QTM458800 QJQ393311:QJQ458800 PZU393311:PZU458800 PPY393311:PPY458800 PGC393311:PGC458800 OWG393311:OWG458800 OMK393311:OMK458800 OCO393311:OCO458800 NSS393311:NSS458800 NIW393311:NIW458800 MZA393311:MZA458800 MPE393311:MPE458800 MFI393311:MFI458800 LVM393311:LVM458800 LLQ393311:LLQ458800 LBU393311:LBU458800 KRY393311:KRY458800 KIC393311:KIC458800 JYG393311:JYG458800 JOK393311:JOK458800 JEO393311:JEO458800 IUS393311:IUS458800 IKW393311:IKW458800 IBA393311:IBA458800 HRE393311:HRE458800 HHI393311:HHI458800 GXM393311:GXM458800 GNQ393311:GNQ458800 GDU393311:GDU458800 FTY393311:FTY458800 FKC393311:FKC458800 FAG393311:FAG458800 EQK393311:EQK458800 EGO393311:EGO458800 DWS393311:DWS458800 DMW393311:DMW458800 DDA393311:DDA458800 CTE393311:CTE458800 CJI393311:CJI458800 BZM393311:BZM458800 BPQ393311:BPQ458800 BFU393311:BFU458800 AVY393311:AVY458800 AMC393311:AMC458800 ACG393311:ACG458800 SK393311:SK458800 IO393311:IO458800 WVA327775:WVA393264 WLE327775:WLE393264 WBI327775:WBI393264 VRM327775:VRM393264 VHQ327775:VHQ393264 UXU327775:UXU393264 UNY327775:UNY393264 UEC327775:UEC393264 TUG327775:TUG393264 TKK327775:TKK393264 TAO327775:TAO393264 SQS327775:SQS393264 SGW327775:SGW393264 RXA327775:RXA393264 RNE327775:RNE393264 RDI327775:RDI393264 QTM327775:QTM393264 QJQ327775:QJQ393264 PZU327775:PZU393264 PPY327775:PPY393264 PGC327775:PGC393264 OWG327775:OWG393264 OMK327775:OMK393264 OCO327775:OCO393264 NSS327775:NSS393264 NIW327775:NIW393264 MZA327775:MZA393264 MPE327775:MPE393264 MFI327775:MFI393264 LVM327775:LVM393264 LLQ327775:LLQ393264 LBU327775:LBU393264 KRY327775:KRY393264 KIC327775:KIC393264 JYG327775:JYG393264 JOK327775:JOK393264 JEO327775:JEO393264 IUS327775:IUS393264 IKW327775:IKW393264 IBA327775:IBA393264 HRE327775:HRE393264 HHI327775:HHI393264 GXM327775:GXM393264 GNQ327775:GNQ393264 GDU327775:GDU393264 FTY327775:FTY393264 FKC327775:FKC393264 FAG327775:FAG393264 EQK327775:EQK393264 EGO327775:EGO393264 DWS327775:DWS393264 DMW327775:DMW393264 DDA327775:DDA393264 CTE327775:CTE393264 CJI327775:CJI393264 BZM327775:BZM393264 BPQ327775:BPQ393264 BFU327775:BFU393264 AVY327775:AVY393264 AMC327775:AMC393264 ACG327775:ACG393264 SK327775:SK393264 IO327775:IO393264 WVA262239:WVA327728 WLE262239:WLE327728 WBI262239:WBI327728 VRM262239:VRM327728 VHQ262239:VHQ327728 UXU262239:UXU327728 UNY262239:UNY327728 UEC262239:UEC327728 TUG262239:TUG327728 TKK262239:TKK327728 TAO262239:TAO327728 SQS262239:SQS327728 SGW262239:SGW327728 RXA262239:RXA327728 RNE262239:RNE327728 RDI262239:RDI327728 QTM262239:QTM327728 QJQ262239:QJQ327728 PZU262239:PZU327728 PPY262239:PPY327728 PGC262239:PGC327728 OWG262239:OWG327728 OMK262239:OMK327728 OCO262239:OCO327728 NSS262239:NSS327728 NIW262239:NIW327728 MZA262239:MZA327728 MPE262239:MPE327728 MFI262239:MFI327728 LVM262239:LVM327728 LLQ262239:LLQ327728 LBU262239:LBU327728 KRY262239:KRY327728 KIC262239:KIC327728 JYG262239:JYG327728 JOK262239:JOK327728 JEO262239:JEO327728 IUS262239:IUS327728 IKW262239:IKW327728 IBA262239:IBA327728 HRE262239:HRE327728 HHI262239:HHI327728 GXM262239:GXM327728 GNQ262239:GNQ327728 GDU262239:GDU327728 FTY262239:FTY327728 FKC262239:FKC327728 FAG262239:FAG327728 EQK262239:EQK327728 EGO262239:EGO327728 DWS262239:DWS327728 DMW262239:DMW327728 DDA262239:DDA327728 CTE262239:CTE327728 CJI262239:CJI327728 BZM262239:BZM327728 BPQ262239:BPQ327728 BFU262239:BFU327728 AVY262239:AVY327728 AMC262239:AMC327728 ACG262239:ACG327728 SK262239:SK327728 IO262239:IO327728 WVA196703:WVA262192 WLE196703:WLE262192 WBI196703:WBI262192 VRM196703:VRM262192 VHQ196703:VHQ262192 UXU196703:UXU262192 UNY196703:UNY262192 UEC196703:UEC262192 TUG196703:TUG262192 TKK196703:TKK262192 TAO196703:TAO262192 SQS196703:SQS262192 SGW196703:SGW262192 RXA196703:RXA262192 RNE196703:RNE262192 RDI196703:RDI262192 QTM196703:QTM262192 QJQ196703:QJQ262192 PZU196703:PZU262192 PPY196703:PPY262192 PGC196703:PGC262192 OWG196703:OWG262192 OMK196703:OMK262192 OCO196703:OCO262192 NSS196703:NSS262192 NIW196703:NIW262192 MZA196703:MZA262192 MPE196703:MPE262192 MFI196703:MFI262192 LVM196703:LVM262192 LLQ196703:LLQ262192 LBU196703:LBU262192 KRY196703:KRY262192 KIC196703:KIC262192 JYG196703:JYG262192 JOK196703:JOK262192 JEO196703:JEO262192 IUS196703:IUS262192 IKW196703:IKW262192 IBA196703:IBA262192 HRE196703:HRE262192 HHI196703:HHI262192 GXM196703:GXM262192 GNQ196703:GNQ262192 GDU196703:GDU262192 FTY196703:FTY262192 FKC196703:FKC262192 FAG196703:FAG262192 EQK196703:EQK262192 EGO196703:EGO262192 DWS196703:DWS262192 DMW196703:DMW262192 DDA196703:DDA262192 CTE196703:CTE262192 CJI196703:CJI262192 BZM196703:BZM262192 BPQ196703:BPQ262192 BFU196703:BFU262192 AVY196703:AVY262192 AMC196703:AMC262192 ACG196703:ACG262192 SK196703:SK262192 IO196703:IO262192 WVA131167:WVA196656 WLE131167:WLE196656 WBI131167:WBI196656 VRM131167:VRM196656 VHQ131167:VHQ196656 UXU131167:UXU196656 UNY131167:UNY196656 UEC131167:UEC196656 TUG131167:TUG196656 TKK131167:TKK196656 TAO131167:TAO196656 SQS131167:SQS196656 SGW131167:SGW196656 RXA131167:RXA196656 RNE131167:RNE196656 RDI131167:RDI196656 QTM131167:QTM196656 QJQ131167:QJQ196656 PZU131167:PZU196656 PPY131167:PPY196656 PGC131167:PGC196656 OWG131167:OWG196656 OMK131167:OMK196656 OCO131167:OCO196656 NSS131167:NSS196656 NIW131167:NIW196656 MZA131167:MZA196656 MPE131167:MPE196656 MFI131167:MFI196656 LVM131167:LVM196656 LLQ131167:LLQ196656 LBU131167:LBU196656 KRY131167:KRY196656 KIC131167:KIC196656 JYG131167:JYG196656 JOK131167:JOK196656 JEO131167:JEO196656 IUS131167:IUS196656 IKW131167:IKW196656 IBA131167:IBA196656 HRE131167:HRE196656 HHI131167:HHI196656 GXM131167:GXM196656 GNQ131167:GNQ196656 GDU131167:GDU196656 FTY131167:FTY196656 FKC131167:FKC196656 FAG131167:FAG196656 EQK131167:EQK196656 EGO131167:EGO196656 DWS131167:DWS196656 DMW131167:DMW196656 DDA131167:DDA196656 CTE131167:CTE196656 CJI131167:CJI196656 BZM131167:BZM196656 BPQ131167:BPQ196656 BFU131167:BFU196656 AVY131167:AVY196656 AMC131167:AMC196656 ACG131167:ACG196656 SK131167:SK196656 IO131167:IO196656 WVA65631:WVA131120 WLE65631:WLE131120 WBI65631:WBI131120 VRM65631:VRM131120 VHQ65631:VHQ131120 UXU65631:UXU131120 UNY65631:UNY131120 UEC65631:UEC131120 TUG65631:TUG131120 TKK65631:TKK131120 TAO65631:TAO131120 SQS65631:SQS131120 SGW65631:SGW131120 RXA65631:RXA131120 RNE65631:RNE131120 RDI65631:RDI131120 QTM65631:QTM131120 QJQ65631:QJQ131120 PZU65631:PZU131120 PPY65631:PPY131120 PGC65631:PGC131120 OWG65631:OWG131120 OMK65631:OMK131120 OCO65631:OCO131120 NSS65631:NSS131120 NIW65631:NIW131120 MZA65631:MZA131120 MPE65631:MPE131120 MFI65631:MFI131120 LVM65631:LVM131120 LLQ65631:LLQ131120 LBU65631:LBU131120 KRY65631:KRY131120 KIC65631:KIC131120 JYG65631:JYG131120 JOK65631:JOK131120 JEO65631:JEO131120 IUS65631:IUS131120 IKW65631:IKW131120 IBA65631:IBA131120 HRE65631:HRE131120 HHI65631:HHI131120 GXM65631:GXM131120 GNQ65631:GNQ131120 GDU65631:GDU131120 FTY65631:FTY131120 FKC65631:FKC131120 FAG65631:FAG131120 EQK65631:EQK131120 EGO65631:EGO131120 DWS65631:DWS131120 DMW65631:DMW131120 DDA65631:DDA131120 CTE65631:CTE131120 CJI65631:CJI131120 BZM65631:BZM131120 BPQ65631:BPQ131120 BFU65631:BFU131120 AVY65631:AVY131120 AMC65631:AMC131120 ACG65631:ACG131120 SK65631:SK131120 IO65631:IO131120 WVA95:WVA65584 WLE95:WLE65584 WBI95:WBI65584 VRM95:VRM65584 VHQ95:VHQ65584 UXU95:UXU65584 UNY95:UNY65584 UEC95:UEC65584 TUG95:TUG65584 TKK95:TKK65584 TAO95:TAO65584 SQS95:SQS65584 SGW95:SGW65584 RXA95:RXA65584 RNE95:RNE65584 RDI95:RDI65584 QTM95:QTM65584 QJQ95:QJQ65584 PZU95:PZU65584 PPY95:PPY65584 PGC95:PGC65584 OWG95:OWG65584 OMK95:OMK65584 OCO95:OCO65584 NSS95:NSS65584 NIW95:NIW65584 MZA95:MZA65584 MPE95:MPE65584 MFI95:MFI65584 LVM95:LVM65584 LLQ95:LLQ65584 LBU95:LBU65584 KRY95:KRY65584 KIC95:KIC65584 JYG95:JYG65584 JOK95:JOK65584 JEO95:JEO65584 IUS95:IUS65584 IKW95:IKW65584 IBA95:IBA65584 HRE95:HRE65584 HHI95:HHI65584 GXM95:GXM65584 GNQ95:GNQ65584 GDU95:GDU65584 FTY95:FTY65584 FKC95:FKC65584 FAG95:FAG65584 EQK95:EQK65584 EGO95:EGO65584 DWS95:DWS65584 DMW95:DMW65584 DDA95:DDA65584 CTE95:CTE65584 CJI95:CJI65584 BZM95:BZM65584 BPQ95:BPQ65584 BFU95:BFU65584 AVY95:AVY65584 AMC95:AMC65584 ACG95:ACG65584 SK95:SK65584 IO95:IO65584 WVA983135:WVA1048576 E65631:E131120 E131167:E196656 E196703:E262192 E262239:E327728 E327775:E393264 E393311:E458800 E458847:E524336 E524383:E589872 E589919:E655408 E655455:E720944 E720991:E786480 E786527:E852016 E852063:E917552 E917599:E983088 E983135:E1048576 E95:E65584">
      <formula1>#REF!</formula1>
    </dataValidation>
    <dataValidation type="whole" allowBlank="1" showInputMessage="1" showErrorMessage="1" errorTitle="Error en el dato de la celda" error="La cantidad a ingresar solo permite datos en el rango comprendido del 0 al 500." prompt="Ingresa el número de plazas para dicha adscripción, este se multiplica  automaticamente por el sueldo mensual (ejem. Regidores, número de        plazas &quot;9&quot;)." sqref="WVB983099:WVB983133 WLF983099:WLF983133 WBJ983099:WBJ983133 VRN983099:VRN983133 VHR983099:VHR983133 UXV983099:UXV983133 UNZ983099:UNZ983133 UED983099:UED983133 TUH983099:TUH983133 TKL983099:TKL983133 TAP983099:TAP983133 SQT983099:SQT983133 SGX983099:SGX983133 RXB983099:RXB983133 RNF983099:RNF983133 RDJ983099:RDJ983133 QTN983099:QTN983133 QJR983099:QJR983133 PZV983099:PZV983133 PPZ983099:PPZ983133 PGD983099:PGD983133 OWH983099:OWH983133 OML983099:OML983133 OCP983099:OCP983133 NST983099:NST983133 NIX983099:NIX983133 MZB983099:MZB983133 MPF983099:MPF983133 MFJ983099:MFJ983133 LVN983099:LVN983133 LLR983099:LLR983133 LBV983099:LBV983133 KRZ983099:KRZ983133 KID983099:KID983133 JYH983099:JYH983133 JOL983099:JOL983133 JEP983099:JEP983133 IUT983099:IUT983133 IKX983099:IKX983133 IBB983099:IBB983133 HRF983099:HRF983133 HHJ983099:HHJ983133 GXN983099:GXN983133 GNR983099:GNR983133 GDV983099:GDV983133 FTZ983099:FTZ983133 FKD983099:FKD983133 FAH983099:FAH983133 EQL983099:EQL983133 EGP983099:EGP983133 DWT983099:DWT983133 DMX983099:DMX983133 DDB983099:DDB983133 CTF983099:CTF983133 CJJ983099:CJJ983133 BZN983099:BZN983133 BPR983099:BPR983133 BFV983099:BFV983133 AVZ983099:AVZ983133 AMD983099:AMD983133 ACH983099:ACH983133 SL983099:SL983133 IP983099:IP983133 WVB917563:WVB917597 WLF917563:WLF917597 WBJ917563:WBJ917597 VRN917563:VRN917597 VHR917563:VHR917597 UXV917563:UXV917597 UNZ917563:UNZ917597 UED917563:UED917597 TUH917563:TUH917597 TKL917563:TKL917597 TAP917563:TAP917597 SQT917563:SQT917597 SGX917563:SGX917597 RXB917563:RXB917597 RNF917563:RNF917597 RDJ917563:RDJ917597 QTN917563:QTN917597 QJR917563:QJR917597 PZV917563:PZV917597 PPZ917563:PPZ917597 PGD917563:PGD917597 OWH917563:OWH917597 OML917563:OML917597 OCP917563:OCP917597 NST917563:NST917597 NIX917563:NIX917597 MZB917563:MZB917597 MPF917563:MPF917597 MFJ917563:MFJ917597 LVN917563:LVN917597 LLR917563:LLR917597 LBV917563:LBV917597 KRZ917563:KRZ917597 KID917563:KID917597 JYH917563:JYH917597 JOL917563:JOL917597 JEP917563:JEP917597 IUT917563:IUT917597 IKX917563:IKX917597 IBB917563:IBB917597 HRF917563:HRF917597 HHJ917563:HHJ917597 GXN917563:GXN917597 GNR917563:GNR917597 GDV917563:GDV917597 FTZ917563:FTZ917597 FKD917563:FKD917597 FAH917563:FAH917597 EQL917563:EQL917597 EGP917563:EGP917597 DWT917563:DWT917597 DMX917563:DMX917597 DDB917563:DDB917597 CTF917563:CTF917597 CJJ917563:CJJ917597 BZN917563:BZN917597 BPR917563:BPR917597 BFV917563:BFV917597 AVZ917563:AVZ917597 AMD917563:AMD917597 ACH917563:ACH917597 SL917563:SL917597 IP917563:IP917597 WVB852027:WVB852061 WLF852027:WLF852061 WBJ852027:WBJ852061 VRN852027:VRN852061 VHR852027:VHR852061 UXV852027:UXV852061 UNZ852027:UNZ852061 UED852027:UED852061 TUH852027:TUH852061 TKL852027:TKL852061 TAP852027:TAP852061 SQT852027:SQT852061 SGX852027:SGX852061 RXB852027:RXB852061 RNF852027:RNF852061 RDJ852027:RDJ852061 QTN852027:QTN852061 QJR852027:QJR852061 PZV852027:PZV852061 PPZ852027:PPZ852061 PGD852027:PGD852061 OWH852027:OWH852061 OML852027:OML852061 OCP852027:OCP852061 NST852027:NST852061 NIX852027:NIX852061 MZB852027:MZB852061 MPF852027:MPF852061 MFJ852027:MFJ852061 LVN852027:LVN852061 LLR852027:LLR852061 LBV852027:LBV852061 KRZ852027:KRZ852061 KID852027:KID852061 JYH852027:JYH852061 JOL852027:JOL852061 JEP852027:JEP852061 IUT852027:IUT852061 IKX852027:IKX852061 IBB852027:IBB852061 HRF852027:HRF852061 HHJ852027:HHJ852061 GXN852027:GXN852061 GNR852027:GNR852061 GDV852027:GDV852061 FTZ852027:FTZ852061 FKD852027:FKD852061 FAH852027:FAH852061 EQL852027:EQL852061 EGP852027:EGP852061 DWT852027:DWT852061 DMX852027:DMX852061 DDB852027:DDB852061 CTF852027:CTF852061 CJJ852027:CJJ852061 BZN852027:BZN852061 BPR852027:BPR852061 BFV852027:BFV852061 AVZ852027:AVZ852061 AMD852027:AMD852061 ACH852027:ACH852061 SL852027:SL852061 IP852027:IP852061 WVB786491:WVB786525 WLF786491:WLF786525 WBJ786491:WBJ786525 VRN786491:VRN786525 VHR786491:VHR786525 UXV786491:UXV786525 UNZ786491:UNZ786525 UED786491:UED786525 TUH786491:TUH786525 TKL786491:TKL786525 TAP786491:TAP786525 SQT786491:SQT786525 SGX786491:SGX786525 RXB786491:RXB786525 RNF786491:RNF786525 RDJ786491:RDJ786525 QTN786491:QTN786525 QJR786491:QJR786525 PZV786491:PZV786525 PPZ786491:PPZ786525 PGD786491:PGD786525 OWH786491:OWH786525 OML786491:OML786525 OCP786491:OCP786525 NST786491:NST786525 NIX786491:NIX786525 MZB786491:MZB786525 MPF786491:MPF786525 MFJ786491:MFJ786525 LVN786491:LVN786525 LLR786491:LLR786525 LBV786491:LBV786525 KRZ786491:KRZ786525 KID786491:KID786525 JYH786491:JYH786525 JOL786491:JOL786525 JEP786491:JEP786525 IUT786491:IUT786525 IKX786491:IKX786525 IBB786491:IBB786525 HRF786491:HRF786525 HHJ786491:HHJ786525 GXN786491:GXN786525 GNR786491:GNR786525 GDV786491:GDV786525 FTZ786491:FTZ786525 FKD786491:FKD786525 FAH786491:FAH786525 EQL786491:EQL786525 EGP786491:EGP786525 DWT786491:DWT786525 DMX786491:DMX786525 DDB786491:DDB786525 CTF786491:CTF786525 CJJ786491:CJJ786525 BZN786491:BZN786525 BPR786491:BPR786525 BFV786491:BFV786525 AVZ786491:AVZ786525 AMD786491:AMD786525 ACH786491:ACH786525 SL786491:SL786525 IP786491:IP786525 WVB720955:WVB720989 WLF720955:WLF720989 WBJ720955:WBJ720989 VRN720955:VRN720989 VHR720955:VHR720989 UXV720955:UXV720989 UNZ720955:UNZ720989 UED720955:UED720989 TUH720955:TUH720989 TKL720955:TKL720989 TAP720955:TAP720989 SQT720955:SQT720989 SGX720955:SGX720989 RXB720955:RXB720989 RNF720955:RNF720989 RDJ720955:RDJ720989 QTN720955:QTN720989 QJR720955:QJR720989 PZV720955:PZV720989 PPZ720955:PPZ720989 PGD720955:PGD720989 OWH720955:OWH720989 OML720955:OML720989 OCP720955:OCP720989 NST720955:NST720989 NIX720955:NIX720989 MZB720955:MZB720989 MPF720955:MPF720989 MFJ720955:MFJ720989 LVN720955:LVN720989 LLR720955:LLR720989 LBV720955:LBV720989 KRZ720955:KRZ720989 KID720955:KID720989 JYH720955:JYH720989 JOL720955:JOL720989 JEP720955:JEP720989 IUT720955:IUT720989 IKX720955:IKX720989 IBB720955:IBB720989 HRF720955:HRF720989 HHJ720955:HHJ720989 GXN720955:GXN720989 GNR720955:GNR720989 GDV720955:GDV720989 FTZ720955:FTZ720989 FKD720955:FKD720989 FAH720955:FAH720989 EQL720955:EQL720989 EGP720955:EGP720989 DWT720955:DWT720989 DMX720955:DMX720989 DDB720955:DDB720989 CTF720955:CTF720989 CJJ720955:CJJ720989 BZN720955:BZN720989 BPR720955:BPR720989 BFV720955:BFV720989 AVZ720955:AVZ720989 AMD720955:AMD720989 ACH720955:ACH720989 SL720955:SL720989 IP720955:IP720989 WVB655419:WVB655453 WLF655419:WLF655453 WBJ655419:WBJ655453 VRN655419:VRN655453 VHR655419:VHR655453 UXV655419:UXV655453 UNZ655419:UNZ655453 UED655419:UED655453 TUH655419:TUH655453 TKL655419:TKL655453 TAP655419:TAP655453 SQT655419:SQT655453 SGX655419:SGX655453 RXB655419:RXB655453 RNF655419:RNF655453 RDJ655419:RDJ655453 QTN655419:QTN655453 QJR655419:QJR655453 PZV655419:PZV655453 PPZ655419:PPZ655453 PGD655419:PGD655453 OWH655419:OWH655453 OML655419:OML655453 OCP655419:OCP655453 NST655419:NST655453 NIX655419:NIX655453 MZB655419:MZB655453 MPF655419:MPF655453 MFJ655419:MFJ655453 LVN655419:LVN655453 LLR655419:LLR655453 LBV655419:LBV655453 KRZ655419:KRZ655453 KID655419:KID655453 JYH655419:JYH655453 JOL655419:JOL655453 JEP655419:JEP655453 IUT655419:IUT655453 IKX655419:IKX655453 IBB655419:IBB655453 HRF655419:HRF655453 HHJ655419:HHJ655453 GXN655419:GXN655453 GNR655419:GNR655453 GDV655419:GDV655453 FTZ655419:FTZ655453 FKD655419:FKD655453 FAH655419:FAH655453 EQL655419:EQL655453 EGP655419:EGP655453 DWT655419:DWT655453 DMX655419:DMX655453 DDB655419:DDB655453 CTF655419:CTF655453 CJJ655419:CJJ655453 BZN655419:BZN655453 BPR655419:BPR655453 BFV655419:BFV655453 AVZ655419:AVZ655453 AMD655419:AMD655453 ACH655419:ACH655453 SL655419:SL655453 IP655419:IP655453 WVB589883:WVB589917 WLF589883:WLF589917 WBJ589883:WBJ589917 VRN589883:VRN589917 VHR589883:VHR589917 UXV589883:UXV589917 UNZ589883:UNZ589917 UED589883:UED589917 TUH589883:TUH589917 TKL589883:TKL589917 TAP589883:TAP589917 SQT589883:SQT589917 SGX589883:SGX589917 RXB589883:RXB589917 RNF589883:RNF589917 RDJ589883:RDJ589917 QTN589883:QTN589917 QJR589883:QJR589917 PZV589883:PZV589917 PPZ589883:PPZ589917 PGD589883:PGD589917 OWH589883:OWH589917 OML589883:OML589917 OCP589883:OCP589917 NST589883:NST589917 NIX589883:NIX589917 MZB589883:MZB589917 MPF589883:MPF589917 MFJ589883:MFJ589917 LVN589883:LVN589917 LLR589883:LLR589917 LBV589883:LBV589917 KRZ589883:KRZ589917 KID589883:KID589917 JYH589883:JYH589917 JOL589883:JOL589917 JEP589883:JEP589917 IUT589883:IUT589917 IKX589883:IKX589917 IBB589883:IBB589917 HRF589883:HRF589917 HHJ589883:HHJ589917 GXN589883:GXN589917 GNR589883:GNR589917 GDV589883:GDV589917 FTZ589883:FTZ589917 FKD589883:FKD589917 FAH589883:FAH589917 EQL589883:EQL589917 EGP589883:EGP589917 DWT589883:DWT589917 DMX589883:DMX589917 DDB589883:DDB589917 CTF589883:CTF589917 CJJ589883:CJJ589917 BZN589883:BZN589917 BPR589883:BPR589917 BFV589883:BFV589917 AVZ589883:AVZ589917 AMD589883:AMD589917 ACH589883:ACH589917 SL589883:SL589917 IP589883:IP589917 WVB524347:WVB524381 WLF524347:WLF524381 WBJ524347:WBJ524381 VRN524347:VRN524381 VHR524347:VHR524381 UXV524347:UXV524381 UNZ524347:UNZ524381 UED524347:UED524381 TUH524347:TUH524381 TKL524347:TKL524381 TAP524347:TAP524381 SQT524347:SQT524381 SGX524347:SGX524381 RXB524347:RXB524381 RNF524347:RNF524381 RDJ524347:RDJ524381 QTN524347:QTN524381 QJR524347:QJR524381 PZV524347:PZV524381 PPZ524347:PPZ524381 PGD524347:PGD524381 OWH524347:OWH524381 OML524347:OML524381 OCP524347:OCP524381 NST524347:NST524381 NIX524347:NIX524381 MZB524347:MZB524381 MPF524347:MPF524381 MFJ524347:MFJ524381 LVN524347:LVN524381 LLR524347:LLR524381 LBV524347:LBV524381 KRZ524347:KRZ524381 KID524347:KID524381 JYH524347:JYH524381 JOL524347:JOL524381 JEP524347:JEP524381 IUT524347:IUT524381 IKX524347:IKX524381 IBB524347:IBB524381 HRF524347:HRF524381 HHJ524347:HHJ524381 GXN524347:GXN524381 GNR524347:GNR524381 GDV524347:GDV524381 FTZ524347:FTZ524381 FKD524347:FKD524381 FAH524347:FAH524381 EQL524347:EQL524381 EGP524347:EGP524381 DWT524347:DWT524381 DMX524347:DMX524381 DDB524347:DDB524381 CTF524347:CTF524381 CJJ524347:CJJ524381 BZN524347:BZN524381 BPR524347:BPR524381 BFV524347:BFV524381 AVZ524347:AVZ524381 AMD524347:AMD524381 ACH524347:ACH524381 SL524347:SL524381 IP524347:IP524381 WVB458811:WVB458845 WLF458811:WLF458845 WBJ458811:WBJ458845 VRN458811:VRN458845 VHR458811:VHR458845 UXV458811:UXV458845 UNZ458811:UNZ458845 UED458811:UED458845 TUH458811:TUH458845 TKL458811:TKL458845 TAP458811:TAP458845 SQT458811:SQT458845 SGX458811:SGX458845 RXB458811:RXB458845 RNF458811:RNF458845 RDJ458811:RDJ458845 QTN458811:QTN458845 QJR458811:QJR458845 PZV458811:PZV458845 PPZ458811:PPZ458845 PGD458811:PGD458845 OWH458811:OWH458845 OML458811:OML458845 OCP458811:OCP458845 NST458811:NST458845 NIX458811:NIX458845 MZB458811:MZB458845 MPF458811:MPF458845 MFJ458811:MFJ458845 LVN458811:LVN458845 LLR458811:LLR458845 LBV458811:LBV458845 KRZ458811:KRZ458845 KID458811:KID458845 JYH458811:JYH458845 JOL458811:JOL458845 JEP458811:JEP458845 IUT458811:IUT458845 IKX458811:IKX458845 IBB458811:IBB458845 HRF458811:HRF458845 HHJ458811:HHJ458845 GXN458811:GXN458845 GNR458811:GNR458845 GDV458811:GDV458845 FTZ458811:FTZ458845 FKD458811:FKD458845 FAH458811:FAH458845 EQL458811:EQL458845 EGP458811:EGP458845 DWT458811:DWT458845 DMX458811:DMX458845 DDB458811:DDB458845 CTF458811:CTF458845 CJJ458811:CJJ458845 BZN458811:BZN458845 BPR458811:BPR458845 BFV458811:BFV458845 AVZ458811:AVZ458845 AMD458811:AMD458845 ACH458811:ACH458845 SL458811:SL458845 IP458811:IP458845 WVB393275:WVB393309 WLF393275:WLF393309 WBJ393275:WBJ393309 VRN393275:VRN393309 VHR393275:VHR393309 UXV393275:UXV393309 UNZ393275:UNZ393309 UED393275:UED393309 TUH393275:TUH393309 TKL393275:TKL393309 TAP393275:TAP393309 SQT393275:SQT393309 SGX393275:SGX393309 RXB393275:RXB393309 RNF393275:RNF393309 RDJ393275:RDJ393309 QTN393275:QTN393309 QJR393275:QJR393309 PZV393275:PZV393309 PPZ393275:PPZ393309 PGD393275:PGD393309 OWH393275:OWH393309 OML393275:OML393309 OCP393275:OCP393309 NST393275:NST393309 NIX393275:NIX393309 MZB393275:MZB393309 MPF393275:MPF393309 MFJ393275:MFJ393309 LVN393275:LVN393309 LLR393275:LLR393309 LBV393275:LBV393309 KRZ393275:KRZ393309 KID393275:KID393309 JYH393275:JYH393309 JOL393275:JOL393309 JEP393275:JEP393309 IUT393275:IUT393309 IKX393275:IKX393309 IBB393275:IBB393309 HRF393275:HRF393309 HHJ393275:HHJ393309 GXN393275:GXN393309 GNR393275:GNR393309 GDV393275:GDV393309 FTZ393275:FTZ393309 FKD393275:FKD393309 FAH393275:FAH393309 EQL393275:EQL393309 EGP393275:EGP393309 DWT393275:DWT393309 DMX393275:DMX393309 DDB393275:DDB393309 CTF393275:CTF393309 CJJ393275:CJJ393309 BZN393275:BZN393309 BPR393275:BPR393309 BFV393275:BFV393309 AVZ393275:AVZ393309 AMD393275:AMD393309 ACH393275:ACH393309 SL393275:SL393309 IP393275:IP393309 WVB327739:WVB327773 WLF327739:WLF327773 WBJ327739:WBJ327773 VRN327739:VRN327773 VHR327739:VHR327773 UXV327739:UXV327773 UNZ327739:UNZ327773 UED327739:UED327773 TUH327739:TUH327773 TKL327739:TKL327773 TAP327739:TAP327773 SQT327739:SQT327773 SGX327739:SGX327773 RXB327739:RXB327773 RNF327739:RNF327773 RDJ327739:RDJ327773 QTN327739:QTN327773 QJR327739:QJR327773 PZV327739:PZV327773 PPZ327739:PPZ327773 PGD327739:PGD327773 OWH327739:OWH327773 OML327739:OML327773 OCP327739:OCP327773 NST327739:NST327773 NIX327739:NIX327773 MZB327739:MZB327773 MPF327739:MPF327773 MFJ327739:MFJ327773 LVN327739:LVN327773 LLR327739:LLR327773 LBV327739:LBV327773 KRZ327739:KRZ327773 KID327739:KID327773 JYH327739:JYH327773 JOL327739:JOL327773 JEP327739:JEP327773 IUT327739:IUT327773 IKX327739:IKX327773 IBB327739:IBB327773 HRF327739:HRF327773 HHJ327739:HHJ327773 GXN327739:GXN327773 GNR327739:GNR327773 GDV327739:GDV327773 FTZ327739:FTZ327773 FKD327739:FKD327773 FAH327739:FAH327773 EQL327739:EQL327773 EGP327739:EGP327773 DWT327739:DWT327773 DMX327739:DMX327773 DDB327739:DDB327773 CTF327739:CTF327773 CJJ327739:CJJ327773 BZN327739:BZN327773 BPR327739:BPR327773 BFV327739:BFV327773 AVZ327739:AVZ327773 AMD327739:AMD327773 ACH327739:ACH327773 SL327739:SL327773 IP327739:IP327773 WVB262203:WVB262237 WLF262203:WLF262237 WBJ262203:WBJ262237 VRN262203:VRN262237 VHR262203:VHR262237 UXV262203:UXV262237 UNZ262203:UNZ262237 UED262203:UED262237 TUH262203:TUH262237 TKL262203:TKL262237 TAP262203:TAP262237 SQT262203:SQT262237 SGX262203:SGX262237 RXB262203:RXB262237 RNF262203:RNF262237 RDJ262203:RDJ262237 QTN262203:QTN262237 QJR262203:QJR262237 PZV262203:PZV262237 PPZ262203:PPZ262237 PGD262203:PGD262237 OWH262203:OWH262237 OML262203:OML262237 OCP262203:OCP262237 NST262203:NST262237 NIX262203:NIX262237 MZB262203:MZB262237 MPF262203:MPF262237 MFJ262203:MFJ262237 LVN262203:LVN262237 LLR262203:LLR262237 LBV262203:LBV262237 KRZ262203:KRZ262237 KID262203:KID262237 JYH262203:JYH262237 JOL262203:JOL262237 JEP262203:JEP262237 IUT262203:IUT262237 IKX262203:IKX262237 IBB262203:IBB262237 HRF262203:HRF262237 HHJ262203:HHJ262237 GXN262203:GXN262237 GNR262203:GNR262237 GDV262203:GDV262237 FTZ262203:FTZ262237 FKD262203:FKD262237 FAH262203:FAH262237 EQL262203:EQL262237 EGP262203:EGP262237 DWT262203:DWT262237 DMX262203:DMX262237 DDB262203:DDB262237 CTF262203:CTF262237 CJJ262203:CJJ262237 BZN262203:BZN262237 BPR262203:BPR262237 BFV262203:BFV262237 AVZ262203:AVZ262237 AMD262203:AMD262237 ACH262203:ACH262237 SL262203:SL262237 IP262203:IP262237 WVB196667:WVB196701 WLF196667:WLF196701 WBJ196667:WBJ196701 VRN196667:VRN196701 VHR196667:VHR196701 UXV196667:UXV196701 UNZ196667:UNZ196701 UED196667:UED196701 TUH196667:TUH196701 TKL196667:TKL196701 TAP196667:TAP196701 SQT196667:SQT196701 SGX196667:SGX196701 RXB196667:RXB196701 RNF196667:RNF196701 RDJ196667:RDJ196701 QTN196667:QTN196701 QJR196667:QJR196701 PZV196667:PZV196701 PPZ196667:PPZ196701 PGD196667:PGD196701 OWH196667:OWH196701 OML196667:OML196701 OCP196667:OCP196701 NST196667:NST196701 NIX196667:NIX196701 MZB196667:MZB196701 MPF196667:MPF196701 MFJ196667:MFJ196701 LVN196667:LVN196701 LLR196667:LLR196701 LBV196667:LBV196701 KRZ196667:KRZ196701 KID196667:KID196701 JYH196667:JYH196701 JOL196667:JOL196701 JEP196667:JEP196701 IUT196667:IUT196701 IKX196667:IKX196701 IBB196667:IBB196701 HRF196667:HRF196701 HHJ196667:HHJ196701 GXN196667:GXN196701 GNR196667:GNR196701 GDV196667:GDV196701 FTZ196667:FTZ196701 FKD196667:FKD196701 FAH196667:FAH196701 EQL196667:EQL196701 EGP196667:EGP196701 DWT196667:DWT196701 DMX196667:DMX196701 DDB196667:DDB196701 CTF196667:CTF196701 CJJ196667:CJJ196701 BZN196667:BZN196701 BPR196667:BPR196701 BFV196667:BFV196701 AVZ196667:AVZ196701 AMD196667:AMD196701 ACH196667:ACH196701 SL196667:SL196701 IP196667:IP196701 WVB131131:WVB131165 WLF131131:WLF131165 WBJ131131:WBJ131165 VRN131131:VRN131165 VHR131131:VHR131165 UXV131131:UXV131165 UNZ131131:UNZ131165 UED131131:UED131165 TUH131131:TUH131165 TKL131131:TKL131165 TAP131131:TAP131165 SQT131131:SQT131165 SGX131131:SGX131165 RXB131131:RXB131165 RNF131131:RNF131165 RDJ131131:RDJ131165 QTN131131:QTN131165 QJR131131:QJR131165 PZV131131:PZV131165 PPZ131131:PPZ131165 PGD131131:PGD131165 OWH131131:OWH131165 OML131131:OML131165 OCP131131:OCP131165 NST131131:NST131165 NIX131131:NIX131165 MZB131131:MZB131165 MPF131131:MPF131165 MFJ131131:MFJ131165 LVN131131:LVN131165 LLR131131:LLR131165 LBV131131:LBV131165 KRZ131131:KRZ131165 KID131131:KID131165 JYH131131:JYH131165 JOL131131:JOL131165 JEP131131:JEP131165 IUT131131:IUT131165 IKX131131:IKX131165 IBB131131:IBB131165 HRF131131:HRF131165 HHJ131131:HHJ131165 GXN131131:GXN131165 GNR131131:GNR131165 GDV131131:GDV131165 FTZ131131:FTZ131165 FKD131131:FKD131165 FAH131131:FAH131165 EQL131131:EQL131165 EGP131131:EGP131165 DWT131131:DWT131165 DMX131131:DMX131165 DDB131131:DDB131165 CTF131131:CTF131165 CJJ131131:CJJ131165 BZN131131:BZN131165 BPR131131:BPR131165 BFV131131:BFV131165 AVZ131131:AVZ131165 AMD131131:AMD131165 ACH131131:ACH131165 SL131131:SL131165 IP131131:IP131165 WVB65595:WVB65629 WLF65595:WLF65629 WBJ65595:WBJ65629 VRN65595:VRN65629 VHR65595:VHR65629 UXV65595:UXV65629 UNZ65595:UNZ65629 UED65595:UED65629 TUH65595:TUH65629 TKL65595:TKL65629 TAP65595:TAP65629 SQT65595:SQT65629 SGX65595:SGX65629 RXB65595:RXB65629 RNF65595:RNF65629 RDJ65595:RDJ65629 QTN65595:QTN65629 QJR65595:QJR65629 PZV65595:PZV65629 PPZ65595:PPZ65629 PGD65595:PGD65629 OWH65595:OWH65629 OML65595:OML65629 OCP65595:OCP65629 NST65595:NST65629 NIX65595:NIX65629 MZB65595:MZB65629 MPF65595:MPF65629 MFJ65595:MFJ65629 LVN65595:LVN65629 LLR65595:LLR65629 LBV65595:LBV65629 KRZ65595:KRZ65629 KID65595:KID65629 JYH65595:JYH65629 JOL65595:JOL65629 JEP65595:JEP65629 IUT65595:IUT65629 IKX65595:IKX65629 IBB65595:IBB65629 HRF65595:HRF65629 HHJ65595:HHJ65629 GXN65595:GXN65629 GNR65595:GNR65629 GDV65595:GDV65629 FTZ65595:FTZ65629 FKD65595:FKD65629 FAH65595:FAH65629 EQL65595:EQL65629 EGP65595:EGP65629 DWT65595:DWT65629 DMX65595:DMX65629 DDB65595:DDB65629 CTF65595:CTF65629 CJJ65595:CJJ65629 BZN65595:BZN65629 BPR65595:BPR65629 BFV65595:BFV65629 AVZ65595:AVZ65629 AMD65595:AMD65629 ACH65595:ACH65629 SL65595:SL65629 IP65595:IP65629 D917563:D917597 D852027:D852061 D786491:D786525 D720955:D720989 D655419:D655453 D589883:D589917 D524347:D524381 D458811:D458845 D393275:D393309 D327739:D327773 D262203:D262237 D196667:D196701 D131131:D131165 D65595:D65629 D983099:D983133 D93 IP3:IP93 WVB3:WVB93 WLF3:WLF93 WBJ3:WBJ93 VRN3:VRN93 VHR3:VHR93 UXV3:UXV93 UNZ3:UNZ93 UED3:UED93 TUH3:TUH93 TKL3:TKL93 TAP3:TAP93 SQT3:SQT93 SGX3:SGX93 RXB3:RXB93 RNF3:RNF93 RDJ3:RDJ93 QTN3:QTN93 QJR3:QJR93 PZV3:PZV93 PPZ3:PPZ93 PGD3:PGD93 OWH3:OWH93 OML3:OML93 OCP3:OCP93 NST3:NST93 NIX3:NIX93 MZB3:MZB93 MPF3:MPF93 MFJ3:MFJ93 LVN3:LVN93 LLR3:LLR93 LBV3:LBV93 KRZ3:KRZ93 KID3:KID93 JYH3:JYH93 JOL3:JOL93 JEP3:JEP93 IUT3:IUT93 IKX3:IKX93 IBB3:IBB93 HRF3:HRF93 HHJ3:HHJ93 GXN3:GXN93 GNR3:GNR93 GDV3:GDV93 FTZ3:FTZ93 FKD3:FKD93 FAH3:FAH93 EQL3:EQL93 EGP3:EGP93 DWT3:DWT93 DMX3:DMX93 DDB3:DDB93 CTF3:CTF93 CJJ3:CJJ93 BZN3:BZN93 BPR3:BPR93 BFV3:BFV93 AVZ3:AVZ93 AMD3:AMD93 ACH3:ACH93 SL3:SL93">
      <formula1>0</formula1>
      <formula2>500</formula2>
    </dataValidation>
    <dataValidation type="list" allowBlank="1" showInputMessage="1" showErrorMessage="1" errorTitle="Error en los datos introducidos" error="Se ingreso una referencia distinta a &quot;B&quot; o &quot;C&quot; en la categoría de la plaza." prompt="Seleccione o introduzca en la categoría solo una inicial:_x000a_&quot;B&quot; si corresponde la plaza a Base._x000a_&quot;C&quot; si corresponde la plaza a Confianza." sqref="IN65595:IN65629 SJ65595:SJ65629 ACF65595:ACF65629 AMB65595:AMB65629 AVX65595:AVX65629 BFT65595:BFT65629 BPP65595:BPP65629 BZL65595:BZL65629 CJH65595:CJH65629 CTD65595:CTD65629 DCZ65595:DCZ65629 DMV65595:DMV65629 DWR65595:DWR65629 EGN65595:EGN65629 EQJ65595:EQJ65629 FAF65595:FAF65629 FKB65595:FKB65629 FTX65595:FTX65629 GDT65595:GDT65629 GNP65595:GNP65629 GXL65595:GXL65629 HHH65595:HHH65629 HRD65595:HRD65629 IAZ65595:IAZ65629 IKV65595:IKV65629 IUR65595:IUR65629 JEN65595:JEN65629 JOJ65595:JOJ65629 JYF65595:JYF65629 KIB65595:KIB65629 KRX65595:KRX65629 LBT65595:LBT65629 LLP65595:LLP65629 LVL65595:LVL65629 MFH65595:MFH65629 MPD65595:MPD65629 MYZ65595:MYZ65629 NIV65595:NIV65629 NSR65595:NSR65629 OCN65595:OCN65629 OMJ65595:OMJ65629 OWF65595:OWF65629 PGB65595:PGB65629 PPX65595:PPX65629 PZT65595:PZT65629 QJP65595:QJP65629 QTL65595:QTL65629 RDH65595:RDH65629 RND65595:RND65629 RWZ65595:RWZ65629 SGV65595:SGV65629 SQR65595:SQR65629 TAN65595:TAN65629 TKJ65595:TKJ65629 TUF65595:TUF65629 UEB65595:UEB65629 UNX65595:UNX65629 UXT65595:UXT65629 VHP65595:VHP65629 VRL65595:VRL65629 WBH65595:WBH65629 WLD65595:WLD65629 WUZ65595:WUZ65629 IN131131:IN131165 SJ131131:SJ131165 ACF131131:ACF131165 AMB131131:AMB131165 AVX131131:AVX131165 BFT131131:BFT131165 BPP131131:BPP131165 BZL131131:BZL131165 CJH131131:CJH131165 CTD131131:CTD131165 DCZ131131:DCZ131165 DMV131131:DMV131165 DWR131131:DWR131165 EGN131131:EGN131165 EQJ131131:EQJ131165 FAF131131:FAF131165 FKB131131:FKB131165 FTX131131:FTX131165 GDT131131:GDT131165 GNP131131:GNP131165 GXL131131:GXL131165 HHH131131:HHH131165 HRD131131:HRD131165 IAZ131131:IAZ131165 IKV131131:IKV131165 IUR131131:IUR131165 JEN131131:JEN131165 JOJ131131:JOJ131165 JYF131131:JYF131165 KIB131131:KIB131165 KRX131131:KRX131165 LBT131131:LBT131165 LLP131131:LLP131165 LVL131131:LVL131165 MFH131131:MFH131165 MPD131131:MPD131165 MYZ131131:MYZ131165 NIV131131:NIV131165 NSR131131:NSR131165 OCN131131:OCN131165 OMJ131131:OMJ131165 OWF131131:OWF131165 PGB131131:PGB131165 PPX131131:PPX131165 PZT131131:PZT131165 QJP131131:QJP131165 QTL131131:QTL131165 RDH131131:RDH131165 RND131131:RND131165 RWZ131131:RWZ131165 SGV131131:SGV131165 SQR131131:SQR131165 TAN131131:TAN131165 TKJ131131:TKJ131165 TUF131131:TUF131165 UEB131131:UEB131165 UNX131131:UNX131165 UXT131131:UXT131165 VHP131131:VHP131165 VRL131131:VRL131165 WBH131131:WBH131165 WLD131131:WLD131165 WUZ131131:WUZ131165 IN196667:IN196701 SJ196667:SJ196701 ACF196667:ACF196701 AMB196667:AMB196701 AVX196667:AVX196701 BFT196667:BFT196701 BPP196667:BPP196701 BZL196667:BZL196701 CJH196667:CJH196701 CTD196667:CTD196701 DCZ196667:DCZ196701 DMV196667:DMV196701 DWR196667:DWR196701 EGN196667:EGN196701 EQJ196667:EQJ196701 FAF196667:FAF196701 FKB196667:FKB196701 FTX196667:FTX196701 GDT196667:GDT196701 GNP196667:GNP196701 GXL196667:GXL196701 HHH196667:HHH196701 HRD196667:HRD196701 IAZ196667:IAZ196701 IKV196667:IKV196701 IUR196667:IUR196701 JEN196667:JEN196701 JOJ196667:JOJ196701 JYF196667:JYF196701 KIB196667:KIB196701 KRX196667:KRX196701 LBT196667:LBT196701 LLP196667:LLP196701 LVL196667:LVL196701 MFH196667:MFH196701 MPD196667:MPD196701 MYZ196667:MYZ196701 NIV196667:NIV196701 NSR196667:NSR196701 OCN196667:OCN196701 OMJ196667:OMJ196701 OWF196667:OWF196701 PGB196667:PGB196701 PPX196667:PPX196701 PZT196667:PZT196701 QJP196667:QJP196701 QTL196667:QTL196701 RDH196667:RDH196701 RND196667:RND196701 RWZ196667:RWZ196701 SGV196667:SGV196701 SQR196667:SQR196701 TAN196667:TAN196701 TKJ196667:TKJ196701 TUF196667:TUF196701 UEB196667:UEB196701 UNX196667:UNX196701 UXT196667:UXT196701 VHP196667:VHP196701 VRL196667:VRL196701 WBH196667:WBH196701 WLD196667:WLD196701 WUZ196667:WUZ196701 IN262203:IN262237 SJ262203:SJ262237 ACF262203:ACF262237 AMB262203:AMB262237 AVX262203:AVX262237 BFT262203:BFT262237 BPP262203:BPP262237 BZL262203:BZL262237 CJH262203:CJH262237 CTD262203:CTD262237 DCZ262203:DCZ262237 DMV262203:DMV262237 DWR262203:DWR262237 EGN262203:EGN262237 EQJ262203:EQJ262237 FAF262203:FAF262237 FKB262203:FKB262237 FTX262203:FTX262237 GDT262203:GDT262237 GNP262203:GNP262237 GXL262203:GXL262237 HHH262203:HHH262237 HRD262203:HRD262237 IAZ262203:IAZ262237 IKV262203:IKV262237 IUR262203:IUR262237 JEN262203:JEN262237 JOJ262203:JOJ262237 JYF262203:JYF262237 KIB262203:KIB262237 KRX262203:KRX262237 LBT262203:LBT262237 LLP262203:LLP262237 LVL262203:LVL262237 MFH262203:MFH262237 MPD262203:MPD262237 MYZ262203:MYZ262237 NIV262203:NIV262237 NSR262203:NSR262237 OCN262203:OCN262237 OMJ262203:OMJ262237 OWF262203:OWF262237 PGB262203:PGB262237 PPX262203:PPX262237 PZT262203:PZT262237 QJP262203:QJP262237 QTL262203:QTL262237 RDH262203:RDH262237 RND262203:RND262237 RWZ262203:RWZ262237 SGV262203:SGV262237 SQR262203:SQR262237 TAN262203:TAN262237 TKJ262203:TKJ262237 TUF262203:TUF262237 UEB262203:UEB262237 UNX262203:UNX262237 UXT262203:UXT262237 VHP262203:VHP262237 VRL262203:VRL262237 WBH262203:WBH262237 WLD262203:WLD262237 WUZ262203:WUZ262237 IN327739:IN327773 SJ327739:SJ327773 ACF327739:ACF327773 AMB327739:AMB327773 AVX327739:AVX327773 BFT327739:BFT327773 BPP327739:BPP327773 BZL327739:BZL327773 CJH327739:CJH327773 CTD327739:CTD327773 DCZ327739:DCZ327773 DMV327739:DMV327773 DWR327739:DWR327773 EGN327739:EGN327773 EQJ327739:EQJ327773 FAF327739:FAF327773 FKB327739:FKB327773 FTX327739:FTX327773 GDT327739:GDT327773 GNP327739:GNP327773 GXL327739:GXL327773 HHH327739:HHH327773 HRD327739:HRD327773 IAZ327739:IAZ327773 IKV327739:IKV327773 IUR327739:IUR327773 JEN327739:JEN327773 JOJ327739:JOJ327773 JYF327739:JYF327773 KIB327739:KIB327773 KRX327739:KRX327773 LBT327739:LBT327773 LLP327739:LLP327773 LVL327739:LVL327773 MFH327739:MFH327773 MPD327739:MPD327773 MYZ327739:MYZ327773 NIV327739:NIV327773 NSR327739:NSR327773 OCN327739:OCN327773 OMJ327739:OMJ327773 OWF327739:OWF327773 PGB327739:PGB327773 PPX327739:PPX327773 PZT327739:PZT327773 QJP327739:QJP327773 QTL327739:QTL327773 RDH327739:RDH327773 RND327739:RND327773 RWZ327739:RWZ327773 SGV327739:SGV327773 SQR327739:SQR327773 TAN327739:TAN327773 TKJ327739:TKJ327773 TUF327739:TUF327773 UEB327739:UEB327773 UNX327739:UNX327773 UXT327739:UXT327773 VHP327739:VHP327773 VRL327739:VRL327773 WBH327739:WBH327773 WLD327739:WLD327773 WUZ327739:WUZ327773 IN393275:IN393309 SJ393275:SJ393309 ACF393275:ACF393309 AMB393275:AMB393309 AVX393275:AVX393309 BFT393275:BFT393309 BPP393275:BPP393309 BZL393275:BZL393309 CJH393275:CJH393309 CTD393275:CTD393309 DCZ393275:DCZ393309 DMV393275:DMV393309 DWR393275:DWR393309 EGN393275:EGN393309 EQJ393275:EQJ393309 FAF393275:FAF393309 FKB393275:FKB393309 FTX393275:FTX393309 GDT393275:GDT393309 GNP393275:GNP393309 GXL393275:GXL393309 HHH393275:HHH393309 HRD393275:HRD393309 IAZ393275:IAZ393309 IKV393275:IKV393309 IUR393275:IUR393309 JEN393275:JEN393309 JOJ393275:JOJ393309 JYF393275:JYF393309 KIB393275:KIB393309 KRX393275:KRX393309 LBT393275:LBT393309 LLP393275:LLP393309 LVL393275:LVL393309 MFH393275:MFH393309 MPD393275:MPD393309 MYZ393275:MYZ393309 NIV393275:NIV393309 NSR393275:NSR393309 OCN393275:OCN393309 OMJ393275:OMJ393309 OWF393275:OWF393309 PGB393275:PGB393309 PPX393275:PPX393309 PZT393275:PZT393309 QJP393275:QJP393309 QTL393275:QTL393309 RDH393275:RDH393309 RND393275:RND393309 RWZ393275:RWZ393309 SGV393275:SGV393309 SQR393275:SQR393309 TAN393275:TAN393309 TKJ393275:TKJ393309 TUF393275:TUF393309 UEB393275:UEB393309 UNX393275:UNX393309 UXT393275:UXT393309 VHP393275:VHP393309 VRL393275:VRL393309 WBH393275:WBH393309 WLD393275:WLD393309 WUZ393275:WUZ393309 IN458811:IN458845 SJ458811:SJ458845 ACF458811:ACF458845 AMB458811:AMB458845 AVX458811:AVX458845 BFT458811:BFT458845 BPP458811:BPP458845 BZL458811:BZL458845 CJH458811:CJH458845 CTD458811:CTD458845 DCZ458811:DCZ458845 DMV458811:DMV458845 DWR458811:DWR458845 EGN458811:EGN458845 EQJ458811:EQJ458845 FAF458811:FAF458845 FKB458811:FKB458845 FTX458811:FTX458845 GDT458811:GDT458845 GNP458811:GNP458845 GXL458811:GXL458845 HHH458811:HHH458845 HRD458811:HRD458845 IAZ458811:IAZ458845 IKV458811:IKV458845 IUR458811:IUR458845 JEN458811:JEN458845 JOJ458811:JOJ458845 JYF458811:JYF458845 KIB458811:KIB458845 KRX458811:KRX458845 LBT458811:LBT458845 LLP458811:LLP458845 LVL458811:LVL458845 MFH458811:MFH458845 MPD458811:MPD458845 MYZ458811:MYZ458845 NIV458811:NIV458845 NSR458811:NSR458845 OCN458811:OCN458845 OMJ458811:OMJ458845 OWF458811:OWF458845 PGB458811:PGB458845 PPX458811:PPX458845 PZT458811:PZT458845 QJP458811:QJP458845 QTL458811:QTL458845 RDH458811:RDH458845 RND458811:RND458845 RWZ458811:RWZ458845 SGV458811:SGV458845 SQR458811:SQR458845 TAN458811:TAN458845 TKJ458811:TKJ458845 TUF458811:TUF458845 UEB458811:UEB458845 UNX458811:UNX458845 UXT458811:UXT458845 VHP458811:VHP458845 VRL458811:VRL458845 WBH458811:WBH458845 WLD458811:WLD458845 WUZ458811:WUZ458845 IN524347:IN524381 SJ524347:SJ524381 ACF524347:ACF524381 AMB524347:AMB524381 AVX524347:AVX524381 BFT524347:BFT524381 BPP524347:BPP524381 BZL524347:BZL524381 CJH524347:CJH524381 CTD524347:CTD524381 DCZ524347:DCZ524381 DMV524347:DMV524381 DWR524347:DWR524381 EGN524347:EGN524381 EQJ524347:EQJ524381 FAF524347:FAF524381 FKB524347:FKB524381 FTX524347:FTX524381 GDT524347:GDT524381 GNP524347:GNP524381 GXL524347:GXL524381 HHH524347:HHH524381 HRD524347:HRD524381 IAZ524347:IAZ524381 IKV524347:IKV524381 IUR524347:IUR524381 JEN524347:JEN524381 JOJ524347:JOJ524381 JYF524347:JYF524381 KIB524347:KIB524381 KRX524347:KRX524381 LBT524347:LBT524381 LLP524347:LLP524381 LVL524347:LVL524381 MFH524347:MFH524381 MPD524347:MPD524381 MYZ524347:MYZ524381 NIV524347:NIV524381 NSR524347:NSR524381 OCN524347:OCN524381 OMJ524347:OMJ524381 OWF524347:OWF524381 PGB524347:PGB524381 PPX524347:PPX524381 PZT524347:PZT524381 QJP524347:QJP524381 QTL524347:QTL524381 RDH524347:RDH524381 RND524347:RND524381 RWZ524347:RWZ524381 SGV524347:SGV524381 SQR524347:SQR524381 TAN524347:TAN524381 TKJ524347:TKJ524381 TUF524347:TUF524381 UEB524347:UEB524381 UNX524347:UNX524381 UXT524347:UXT524381 VHP524347:VHP524381 VRL524347:VRL524381 WBH524347:WBH524381 WLD524347:WLD524381 WUZ524347:WUZ524381 IN589883:IN589917 SJ589883:SJ589917 ACF589883:ACF589917 AMB589883:AMB589917 AVX589883:AVX589917 BFT589883:BFT589917 BPP589883:BPP589917 BZL589883:BZL589917 CJH589883:CJH589917 CTD589883:CTD589917 DCZ589883:DCZ589917 DMV589883:DMV589917 DWR589883:DWR589917 EGN589883:EGN589917 EQJ589883:EQJ589917 FAF589883:FAF589917 FKB589883:FKB589917 FTX589883:FTX589917 GDT589883:GDT589917 GNP589883:GNP589917 GXL589883:GXL589917 HHH589883:HHH589917 HRD589883:HRD589917 IAZ589883:IAZ589917 IKV589883:IKV589917 IUR589883:IUR589917 JEN589883:JEN589917 JOJ589883:JOJ589917 JYF589883:JYF589917 KIB589883:KIB589917 KRX589883:KRX589917 LBT589883:LBT589917 LLP589883:LLP589917 LVL589883:LVL589917 MFH589883:MFH589917 MPD589883:MPD589917 MYZ589883:MYZ589917 NIV589883:NIV589917 NSR589883:NSR589917 OCN589883:OCN589917 OMJ589883:OMJ589917 OWF589883:OWF589917 PGB589883:PGB589917 PPX589883:PPX589917 PZT589883:PZT589917 QJP589883:QJP589917 QTL589883:QTL589917 RDH589883:RDH589917 RND589883:RND589917 RWZ589883:RWZ589917 SGV589883:SGV589917 SQR589883:SQR589917 TAN589883:TAN589917 TKJ589883:TKJ589917 TUF589883:TUF589917 UEB589883:UEB589917 UNX589883:UNX589917 UXT589883:UXT589917 VHP589883:VHP589917 VRL589883:VRL589917 WBH589883:WBH589917 WLD589883:WLD589917 WUZ589883:WUZ589917 IN655419:IN655453 SJ655419:SJ655453 ACF655419:ACF655453 AMB655419:AMB655453 AVX655419:AVX655453 BFT655419:BFT655453 BPP655419:BPP655453 BZL655419:BZL655453 CJH655419:CJH655453 CTD655419:CTD655453 DCZ655419:DCZ655453 DMV655419:DMV655453 DWR655419:DWR655453 EGN655419:EGN655453 EQJ655419:EQJ655453 FAF655419:FAF655453 FKB655419:FKB655453 FTX655419:FTX655453 GDT655419:GDT655453 GNP655419:GNP655453 GXL655419:GXL655453 HHH655419:HHH655453 HRD655419:HRD655453 IAZ655419:IAZ655453 IKV655419:IKV655453 IUR655419:IUR655453 JEN655419:JEN655453 JOJ655419:JOJ655453 JYF655419:JYF655453 KIB655419:KIB655453 KRX655419:KRX655453 LBT655419:LBT655453 LLP655419:LLP655453 LVL655419:LVL655453 MFH655419:MFH655453 MPD655419:MPD655453 MYZ655419:MYZ655453 NIV655419:NIV655453 NSR655419:NSR655453 OCN655419:OCN655453 OMJ655419:OMJ655453 OWF655419:OWF655453 PGB655419:PGB655453 PPX655419:PPX655453 PZT655419:PZT655453 QJP655419:QJP655453 QTL655419:QTL655453 RDH655419:RDH655453 RND655419:RND655453 RWZ655419:RWZ655453 SGV655419:SGV655453 SQR655419:SQR655453 TAN655419:TAN655453 TKJ655419:TKJ655453 TUF655419:TUF655453 UEB655419:UEB655453 UNX655419:UNX655453 UXT655419:UXT655453 VHP655419:VHP655453 VRL655419:VRL655453 WBH655419:WBH655453 WLD655419:WLD655453 WUZ655419:WUZ655453 IN720955:IN720989 SJ720955:SJ720989 ACF720955:ACF720989 AMB720955:AMB720989 AVX720955:AVX720989 BFT720955:BFT720989 BPP720955:BPP720989 BZL720955:BZL720989 CJH720955:CJH720989 CTD720955:CTD720989 DCZ720955:DCZ720989 DMV720955:DMV720989 DWR720955:DWR720989 EGN720955:EGN720989 EQJ720955:EQJ720989 FAF720955:FAF720989 FKB720955:FKB720989 FTX720955:FTX720989 GDT720955:GDT720989 GNP720955:GNP720989 GXL720955:GXL720989 HHH720955:HHH720989 HRD720955:HRD720989 IAZ720955:IAZ720989 IKV720955:IKV720989 IUR720955:IUR720989 JEN720955:JEN720989 JOJ720955:JOJ720989 JYF720955:JYF720989 KIB720955:KIB720989 KRX720955:KRX720989 LBT720955:LBT720989 LLP720955:LLP720989 LVL720955:LVL720989 MFH720955:MFH720989 MPD720955:MPD720989 MYZ720955:MYZ720989 NIV720955:NIV720989 NSR720955:NSR720989 OCN720955:OCN720989 OMJ720955:OMJ720989 OWF720955:OWF720989 PGB720955:PGB720989 PPX720955:PPX720989 PZT720955:PZT720989 QJP720955:QJP720989 QTL720955:QTL720989 RDH720955:RDH720989 RND720955:RND720989 RWZ720955:RWZ720989 SGV720955:SGV720989 SQR720955:SQR720989 TAN720955:TAN720989 TKJ720955:TKJ720989 TUF720955:TUF720989 UEB720955:UEB720989 UNX720955:UNX720989 UXT720955:UXT720989 VHP720955:VHP720989 VRL720955:VRL720989 WBH720955:WBH720989 WLD720955:WLD720989 WUZ720955:WUZ720989 IN786491:IN786525 SJ786491:SJ786525 ACF786491:ACF786525 AMB786491:AMB786525 AVX786491:AVX786525 BFT786491:BFT786525 BPP786491:BPP786525 BZL786491:BZL786525 CJH786491:CJH786525 CTD786491:CTD786525 DCZ786491:DCZ786525 DMV786491:DMV786525 DWR786491:DWR786525 EGN786491:EGN786525 EQJ786491:EQJ786525 FAF786491:FAF786525 FKB786491:FKB786525 FTX786491:FTX786525 GDT786491:GDT786525 GNP786491:GNP786525 GXL786491:GXL786525 HHH786491:HHH786525 HRD786491:HRD786525 IAZ786491:IAZ786525 IKV786491:IKV786525 IUR786491:IUR786525 JEN786491:JEN786525 JOJ786491:JOJ786525 JYF786491:JYF786525 KIB786491:KIB786525 KRX786491:KRX786525 LBT786491:LBT786525 LLP786491:LLP786525 LVL786491:LVL786525 MFH786491:MFH786525 MPD786491:MPD786525 MYZ786491:MYZ786525 NIV786491:NIV786525 NSR786491:NSR786525 OCN786491:OCN786525 OMJ786491:OMJ786525 OWF786491:OWF786525 PGB786491:PGB786525 PPX786491:PPX786525 PZT786491:PZT786525 QJP786491:QJP786525 QTL786491:QTL786525 RDH786491:RDH786525 RND786491:RND786525 RWZ786491:RWZ786525 SGV786491:SGV786525 SQR786491:SQR786525 TAN786491:TAN786525 TKJ786491:TKJ786525 TUF786491:TUF786525 UEB786491:UEB786525 UNX786491:UNX786525 UXT786491:UXT786525 VHP786491:VHP786525 VRL786491:VRL786525 WBH786491:WBH786525 WLD786491:WLD786525 WUZ786491:WUZ786525 IN852027:IN852061 SJ852027:SJ852061 ACF852027:ACF852061 AMB852027:AMB852061 AVX852027:AVX852061 BFT852027:BFT852061 BPP852027:BPP852061 BZL852027:BZL852061 CJH852027:CJH852061 CTD852027:CTD852061 DCZ852027:DCZ852061 DMV852027:DMV852061 DWR852027:DWR852061 EGN852027:EGN852061 EQJ852027:EQJ852061 FAF852027:FAF852061 FKB852027:FKB852061 FTX852027:FTX852061 GDT852027:GDT852061 GNP852027:GNP852061 GXL852027:GXL852061 HHH852027:HHH852061 HRD852027:HRD852061 IAZ852027:IAZ852061 IKV852027:IKV852061 IUR852027:IUR852061 JEN852027:JEN852061 JOJ852027:JOJ852061 JYF852027:JYF852061 KIB852027:KIB852061 KRX852027:KRX852061 LBT852027:LBT852061 LLP852027:LLP852061 LVL852027:LVL852061 MFH852027:MFH852061 MPD852027:MPD852061 MYZ852027:MYZ852061 NIV852027:NIV852061 NSR852027:NSR852061 OCN852027:OCN852061 OMJ852027:OMJ852061 OWF852027:OWF852061 PGB852027:PGB852061 PPX852027:PPX852061 PZT852027:PZT852061 QJP852027:QJP852061 QTL852027:QTL852061 RDH852027:RDH852061 RND852027:RND852061 RWZ852027:RWZ852061 SGV852027:SGV852061 SQR852027:SQR852061 TAN852027:TAN852061 TKJ852027:TKJ852061 TUF852027:TUF852061 UEB852027:UEB852061 UNX852027:UNX852061 UXT852027:UXT852061 VHP852027:VHP852061 VRL852027:VRL852061 WBH852027:WBH852061 WLD852027:WLD852061 WUZ852027:WUZ852061 IN917563:IN917597 SJ917563:SJ917597 ACF917563:ACF917597 AMB917563:AMB917597 AVX917563:AVX917597 BFT917563:BFT917597 BPP917563:BPP917597 BZL917563:BZL917597 CJH917563:CJH917597 CTD917563:CTD917597 DCZ917563:DCZ917597 DMV917563:DMV917597 DWR917563:DWR917597 EGN917563:EGN917597 EQJ917563:EQJ917597 FAF917563:FAF917597 FKB917563:FKB917597 FTX917563:FTX917597 GDT917563:GDT917597 GNP917563:GNP917597 GXL917563:GXL917597 HHH917563:HHH917597 HRD917563:HRD917597 IAZ917563:IAZ917597 IKV917563:IKV917597 IUR917563:IUR917597 JEN917563:JEN917597 JOJ917563:JOJ917597 JYF917563:JYF917597 KIB917563:KIB917597 KRX917563:KRX917597 LBT917563:LBT917597 LLP917563:LLP917597 LVL917563:LVL917597 MFH917563:MFH917597 MPD917563:MPD917597 MYZ917563:MYZ917597 NIV917563:NIV917597 NSR917563:NSR917597 OCN917563:OCN917597 OMJ917563:OMJ917597 OWF917563:OWF917597 PGB917563:PGB917597 PPX917563:PPX917597 PZT917563:PZT917597 QJP917563:QJP917597 QTL917563:QTL917597 RDH917563:RDH917597 RND917563:RND917597 RWZ917563:RWZ917597 SGV917563:SGV917597 SQR917563:SQR917597 TAN917563:TAN917597 TKJ917563:TKJ917597 TUF917563:TUF917597 UEB917563:UEB917597 UNX917563:UNX917597 UXT917563:UXT917597 VHP917563:VHP917597 VRL917563:VRL917597 WBH917563:WBH917597 WLD917563:WLD917597 WUZ917563:WUZ917597 IN983099:IN983133 SJ983099:SJ983133 ACF983099:ACF983133 AMB983099:AMB983133 AVX983099:AVX983133 BFT983099:BFT983133 BPP983099:BPP983133 BZL983099:BZL983133 CJH983099:CJH983133 CTD983099:CTD983133 DCZ983099:DCZ983133 DMV983099:DMV983133 DWR983099:DWR983133 EGN983099:EGN983133 EQJ983099:EQJ983133 FAF983099:FAF983133 FKB983099:FKB983133 FTX983099:FTX983133 GDT983099:GDT983133 GNP983099:GNP983133 GXL983099:GXL983133 HHH983099:HHH983133 HRD983099:HRD983133 IAZ983099:IAZ983133 IKV983099:IKV983133 IUR983099:IUR983133 JEN983099:JEN983133 JOJ983099:JOJ983133 JYF983099:JYF983133 KIB983099:KIB983133 KRX983099:KRX983133 LBT983099:LBT983133 LLP983099:LLP983133 LVL983099:LVL983133 MFH983099:MFH983133 MPD983099:MPD983133 MYZ983099:MYZ983133 NIV983099:NIV983133 NSR983099:NSR983133 OCN983099:OCN983133 OMJ983099:OMJ983133 OWF983099:OWF983133 PGB983099:PGB983133 PPX983099:PPX983133 PZT983099:PZT983133 QJP983099:QJP983133 QTL983099:QTL983133 RDH983099:RDH983133 RND983099:RND983133 RWZ983099:RWZ983133 SGV983099:SGV983133 SQR983099:SQR983133 TAN983099:TAN983133 TKJ983099:TKJ983133 TUF983099:TUF983133 UEB983099:UEB983133 UNX983099:UNX983133 UXT983099:UXT983133 VHP983099:VHP983133 VRL983099:VRL983133 WBH983099:WBH983133 WLD983099:WLD983133 WUZ983099:WUZ983133 IN3:IN93 SJ3:SJ93 ACF3:ACF93 AMB3:AMB93 AVX3:AVX93 BFT3:BFT93 BPP3:BPP93 BZL3:BZL93 CJH3:CJH93 CTD3:CTD93 DCZ3:DCZ93 DMV3:DMV93 DWR3:DWR93 EGN3:EGN93 EQJ3:EQJ93 FAF3:FAF93 FKB3:FKB93 FTX3:FTX93 GDT3:GDT93 GNP3:GNP93 GXL3:GXL93 HHH3:HHH93 HRD3:HRD93 IAZ3:IAZ93 IKV3:IKV93 IUR3:IUR93 JEN3:JEN93 JOJ3:JOJ93 JYF3:JYF93 KIB3:KIB93 KRX3:KRX93 LBT3:LBT93 LLP3:LLP93 LVL3:LVL93 MFH3:MFH93 MPD3:MPD93 MYZ3:MYZ93 NIV3:NIV93 NSR3:NSR93 OCN3:OCN93 OMJ3:OMJ93 OWF3:OWF93 PGB3:PGB93 PPX3:PPX93 PZT3:PZT93 QJP3:QJP93 QTL3:QTL93 RDH3:RDH93 RND3:RND93 RWZ3:RWZ93 SGV3:SGV93 SQR3:SQR93 TAN3:TAN93 TKJ3:TKJ93 TUF3:TUF93 UEB3:UEB93 UNX3:UNX93 UXT3:UXT93 VHP3:VHP93 VRL3:VRL93 WBH3:WBH93 WLD3:WLD93 WUZ3:WUZ93">
      <formula1>#REF!</formula1>
    </dataValidation>
    <dataValidation allowBlank="1" showInputMessage="1" showErrorMessage="1" prompt="Introduce el área, departamento o dirección a la que pertenece la plaza (ejem. Jefe de Ingresos pertenece al área de &quot;Hacienda Pública Municipal&quot;, Secretario Particular a &quot;Presidencia&quot;, Oficial Mayor a &quot;Departamento de Recursos Humanos&quot;, etc." sqref="WUX983099:WUX983133 WLB983099:WLB983133 WBF983099:WBF983133 VRJ983099:VRJ983133 VHN983099:VHN983133 UXR983099:UXR983133 UNV983099:UNV983133 UDZ983099:UDZ983133 TUD983099:TUD983133 TKH983099:TKH983133 TAL983099:TAL983133 SQP983099:SQP983133 SGT983099:SGT983133 RWX983099:RWX983133 RNB983099:RNB983133 RDF983099:RDF983133 QTJ983099:QTJ983133 QJN983099:QJN983133 PZR983099:PZR983133 PPV983099:PPV983133 PFZ983099:PFZ983133 OWD983099:OWD983133 OMH983099:OMH983133 OCL983099:OCL983133 NSP983099:NSP983133 NIT983099:NIT983133 MYX983099:MYX983133 MPB983099:MPB983133 MFF983099:MFF983133 LVJ983099:LVJ983133 LLN983099:LLN983133 LBR983099:LBR983133 KRV983099:KRV983133 KHZ983099:KHZ983133 JYD983099:JYD983133 JOH983099:JOH983133 JEL983099:JEL983133 IUP983099:IUP983133 IKT983099:IKT983133 IAX983099:IAX983133 HRB983099:HRB983133 HHF983099:HHF983133 GXJ983099:GXJ983133 GNN983099:GNN983133 GDR983099:GDR983133 FTV983099:FTV983133 FJZ983099:FJZ983133 FAD983099:FAD983133 EQH983099:EQH983133 EGL983099:EGL983133 DWP983099:DWP983133 DMT983099:DMT983133 DCX983099:DCX983133 CTB983099:CTB983133 CJF983099:CJF983133 BZJ983099:BZJ983133 BPN983099:BPN983133 BFR983099:BFR983133 AVV983099:AVV983133 ALZ983099:ALZ983133 ACD983099:ACD983133 SH983099:SH983133 IL983099:IL983133 WUX917563:WUX917597 WLB917563:WLB917597 WBF917563:WBF917597 VRJ917563:VRJ917597 VHN917563:VHN917597 UXR917563:UXR917597 UNV917563:UNV917597 UDZ917563:UDZ917597 TUD917563:TUD917597 TKH917563:TKH917597 TAL917563:TAL917597 SQP917563:SQP917597 SGT917563:SGT917597 RWX917563:RWX917597 RNB917563:RNB917597 RDF917563:RDF917597 QTJ917563:QTJ917597 QJN917563:QJN917597 PZR917563:PZR917597 PPV917563:PPV917597 PFZ917563:PFZ917597 OWD917563:OWD917597 OMH917563:OMH917597 OCL917563:OCL917597 NSP917563:NSP917597 NIT917563:NIT917597 MYX917563:MYX917597 MPB917563:MPB917597 MFF917563:MFF917597 LVJ917563:LVJ917597 LLN917563:LLN917597 LBR917563:LBR917597 KRV917563:KRV917597 KHZ917563:KHZ917597 JYD917563:JYD917597 JOH917563:JOH917597 JEL917563:JEL917597 IUP917563:IUP917597 IKT917563:IKT917597 IAX917563:IAX917597 HRB917563:HRB917597 HHF917563:HHF917597 GXJ917563:GXJ917597 GNN917563:GNN917597 GDR917563:GDR917597 FTV917563:FTV917597 FJZ917563:FJZ917597 FAD917563:FAD917597 EQH917563:EQH917597 EGL917563:EGL917597 DWP917563:DWP917597 DMT917563:DMT917597 DCX917563:DCX917597 CTB917563:CTB917597 CJF917563:CJF917597 BZJ917563:BZJ917597 BPN917563:BPN917597 BFR917563:BFR917597 AVV917563:AVV917597 ALZ917563:ALZ917597 ACD917563:ACD917597 SH917563:SH917597 IL917563:IL917597 WUX852027:WUX852061 WLB852027:WLB852061 WBF852027:WBF852061 VRJ852027:VRJ852061 VHN852027:VHN852061 UXR852027:UXR852061 UNV852027:UNV852061 UDZ852027:UDZ852061 TUD852027:TUD852061 TKH852027:TKH852061 TAL852027:TAL852061 SQP852027:SQP852061 SGT852027:SGT852061 RWX852027:RWX852061 RNB852027:RNB852061 RDF852027:RDF852061 QTJ852027:QTJ852061 QJN852027:QJN852061 PZR852027:PZR852061 PPV852027:PPV852061 PFZ852027:PFZ852061 OWD852027:OWD852061 OMH852027:OMH852061 OCL852027:OCL852061 NSP852027:NSP852061 NIT852027:NIT852061 MYX852027:MYX852061 MPB852027:MPB852061 MFF852027:MFF852061 LVJ852027:LVJ852061 LLN852027:LLN852061 LBR852027:LBR852061 KRV852027:KRV852061 KHZ852027:KHZ852061 JYD852027:JYD852061 JOH852027:JOH852061 JEL852027:JEL852061 IUP852027:IUP852061 IKT852027:IKT852061 IAX852027:IAX852061 HRB852027:HRB852061 HHF852027:HHF852061 GXJ852027:GXJ852061 GNN852027:GNN852061 GDR852027:GDR852061 FTV852027:FTV852061 FJZ852027:FJZ852061 FAD852027:FAD852061 EQH852027:EQH852061 EGL852027:EGL852061 DWP852027:DWP852061 DMT852027:DMT852061 DCX852027:DCX852061 CTB852027:CTB852061 CJF852027:CJF852061 BZJ852027:BZJ852061 BPN852027:BPN852061 BFR852027:BFR852061 AVV852027:AVV852061 ALZ852027:ALZ852061 ACD852027:ACD852061 SH852027:SH852061 IL852027:IL852061 WUX786491:WUX786525 WLB786491:WLB786525 WBF786491:WBF786525 VRJ786491:VRJ786525 VHN786491:VHN786525 UXR786491:UXR786525 UNV786491:UNV786525 UDZ786491:UDZ786525 TUD786491:TUD786525 TKH786491:TKH786525 TAL786491:TAL786525 SQP786491:SQP786525 SGT786491:SGT786525 RWX786491:RWX786525 RNB786491:RNB786525 RDF786491:RDF786525 QTJ786491:QTJ786525 QJN786491:QJN786525 PZR786491:PZR786525 PPV786491:PPV786525 PFZ786491:PFZ786525 OWD786491:OWD786525 OMH786491:OMH786525 OCL786491:OCL786525 NSP786491:NSP786525 NIT786491:NIT786525 MYX786491:MYX786525 MPB786491:MPB786525 MFF786491:MFF786525 LVJ786491:LVJ786525 LLN786491:LLN786525 LBR786491:LBR786525 KRV786491:KRV786525 KHZ786491:KHZ786525 JYD786491:JYD786525 JOH786491:JOH786525 JEL786491:JEL786525 IUP786491:IUP786525 IKT786491:IKT786525 IAX786491:IAX786525 HRB786491:HRB786525 HHF786491:HHF786525 GXJ786491:GXJ786525 GNN786491:GNN786525 GDR786491:GDR786525 FTV786491:FTV786525 FJZ786491:FJZ786525 FAD786491:FAD786525 EQH786491:EQH786525 EGL786491:EGL786525 DWP786491:DWP786525 DMT786491:DMT786525 DCX786491:DCX786525 CTB786491:CTB786525 CJF786491:CJF786525 BZJ786491:BZJ786525 BPN786491:BPN786525 BFR786491:BFR786525 AVV786491:AVV786525 ALZ786491:ALZ786525 ACD786491:ACD786525 SH786491:SH786525 IL786491:IL786525 WUX720955:WUX720989 WLB720955:WLB720989 WBF720955:WBF720989 VRJ720955:VRJ720989 VHN720955:VHN720989 UXR720955:UXR720989 UNV720955:UNV720989 UDZ720955:UDZ720989 TUD720955:TUD720989 TKH720955:TKH720989 TAL720955:TAL720989 SQP720955:SQP720989 SGT720955:SGT720989 RWX720955:RWX720989 RNB720955:RNB720989 RDF720955:RDF720989 QTJ720955:QTJ720989 QJN720955:QJN720989 PZR720955:PZR720989 PPV720955:PPV720989 PFZ720955:PFZ720989 OWD720955:OWD720989 OMH720955:OMH720989 OCL720955:OCL720989 NSP720955:NSP720989 NIT720955:NIT720989 MYX720955:MYX720989 MPB720955:MPB720989 MFF720955:MFF720989 LVJ720955:LVJ720989 LLN720955:LLN720989 LBR720955:LBR720989 KRV720955:KRV720989 KHZ720955:KHZ720989 JYD720955:JYD720989 JOH720955:JOH720989 JEL720955:JEL720989 IUP720955:IUP720989 IKT720955:IKT720989 IAX720955:IAX720989 HRB720955:HRB720989 HHF720955:HHF720989 GXJ720955:GXJ720989 GNN720955:GNN720989 GDR720955:GDR720989 FTV720955:FTV720989 FJZ720955:FJZ720989 FAD720955:FAD720989 EQH720955:EQH720989 EGL720955:EGL720989 DWP720955:DWP720989 DMT720955:DMT720989 DCX720955:DCX720989 CTB720955:CTB720989 CJF720955:CJF720989 BZJ720955:BZJ720989 BPN720955:BPN720989 BFR720955:BFR720989 AVV720955:AVV720989 ALZ720955:ALZ720989 ACD720955:ACD720989 SH720955:SH720989 IL720955:IL720989 WUX655419:WUX655453 WLB655419:WLB655453 WBF655419:WBF655453 VRJ655419:VRJ655453 VHN655419:VHN655453 UXR655419:UXR655453 UNV655419:UNV655453 UDZ655419:UDZ655453 TUD655419:TUD655453 TKH655419:TKH655453 TAL655419:TAL655453 SQP655419:SQP655453 SGT655419:SGT655453 RWX655419:RWX655453 RNB655419:RNB655453 RDF655419:RDF655453 QTJ655419:QTJ655453 QJN655419:QJN655453 PZR655419:PZR655453 PPV655419:PPV655453 PFZ655419:PFZ655453 OWD655419:OWD655453 OMH655419:OMH655453 OCL655419:OCL655453 NSP655419:NSP655453 NIT655419:NIT655453 MYX655419:MYX655453 MPB655419:MPB655453 MFF655419:MFF655453 LVJ655419:LVJ655453 LLN655419:LLN655453 LBR655419:LBR655453 KRV655419:KRV655453 KHZ655419:KHZ655453 JYD655419:JYD655453 JOH655419:JOH655453 JEL655419:JEL655453 IUP655419:IUP655453 IKT655419:IKT655453 IAX655419:IAX655453 HRB655419:HRB655453 HHF655419:HHF655453 GXJ655419:GXJ655453 GNN655419:GNN655453 GDR655419:GDR655453 FTV655419:FTV655453 FJZ655419:FJZ655453 FAD655419:FAD655453 EQH655419:EQH655453 EGL655419:EGL655453 DWP655419:DWP655453 DMT655419:DMT655453 DCX655419:DCX655453 CTB655419:CTB655453 CJF655419:CJF655453 BZJ655419:BZJ655453 BPN655419:BPN655453 BFR655419:BFR655453 AVV655419:AVV655453 ALZ655419:ALZ655453 ACD655419:ACD655453 SH655419:SH655453 IL655419:IL655453 WUX589883:WUX589917 WLB589883:WLB589917 WBF589883:WBF589917 VRJ589883:VRJ589917 VHN589883:VHN589917 UXR589883:UXR589917 UNV589883:UNV589917 UDZ589883:UDZ589917 TUD589883:TUD589917 TKH589883:TKH589917 TAL589883:TAL589917 SQP589883:SQP589917 SGT589883:SGT589917 RWX589883:RWX589917 RNB589883:RNB589917 RDF589883:RDF589917 QTJ589883:QTJ589917 QJN589883:QJN589917 PZR589883:PZR589917 PPV589883:PPV589917 PFZ589883:PFZ589917 OWD589883:OWD589917 OMH589883:OMH589917 OCL589883:OCL589917 NSP589883:NSP589917 NIT589883:NIT589917 MYX589883:MYX589917 MPB589883:MPB589917 MFF589883:MFF589917 LVJ589883:LVJ589917 LLN589883:LLN589917 LBR589883:LBR589917 KRV589883:KRV589917 KHZ589883:KHZ589917 JYD589883:JYD589917 JOH589883:JOH589917 JEL589883:JEL589917 IUP589883:IUP589917 IKT589883:IKT589917 IAX589883:IAX589917 HRB589883:HRB589917 HHF589883:HHF589917 GXJ589883:GXJ589917 GNN589883:GNN589917 GDR589883:GDR589917 FTV589883:FTV589917 FJZ589883:FJZ589917 FAD589883:FAD589917 EQH589883:EQH589917 EGL589883:EGL589917 DWP589883:DWP589917 DMT589883:DMT589917 DCX589883:DCX589917 CTB589883:CTB589917 CJF589883:CJF589917 BZJ589883:BZJ589917 BPN589883:BPN589917 BFR589883:BFR589917 AVV589883:AVV589917 ALZ589883:ALZ589917 ACD589883:ACD589917 SH589883:SH589917 IL589883:IL589917 WUX524347:WUX524381 WLB524347:WLB524381 WBF524347:WBF524381 VRJ524347:VRJ524381 VHN524347:VHN524381 UXR524347:UXR524381 UNV524347:UNV524381 UDZ524347:UDZ524381 TUD524347:TUD524381 TKH524347:TKH524381 TAL524347:TAL524381 SQP524347:SQP524381 SGT524347:SGT524381 RWX524347:RWX524381 RNB524347:RNB524381 RDF524347:RDF524381 QTJ524347:QTJ524381 QJN524347:QJN524381 PZR524347:PZR524381 PPV524347:PPV524381 PFZ524347:PFZ524381 OWD524347:OWD524381 OMH524347:OMH524381 OCL524347:OCL524381 NSP524347:NSP524381 NIT524347:NIT524381 MYX524347:MYX524381 MPB524347:MPB524381 MFF524347:MFF524381 LVJ524347:LVJ524381 LLN524347:LLN524381 LBR524347:LBR524381 KRV524347:KRV524381 KHZ524347:KHZ524381 JYD524347:JYD524381 JOH524347:JOH524381 JEL524347:JEL524381 IUP524347:IUP524381 IKT524347:IKT524381 IAX524347:IAX524381 HRB524347:HRB524381 HHF524347:HHF524381 GXJ524347:GXJ524381 GNN524347:GNN524381 GDR524347:GDR524381 FTV524347:FTV524381 FJZ524347:FJZ524381 FAD524347:FAD524381 EQH524347:EQH524381 EGL524347:EGL524381 DWP524347:DWP524381 DMT524347:DMT524381 DCX524347:DCX524381 CTB524347:CTB524381 CJF524347:CJF524381 BZJ524347:BZJ524381 BPN524347:BPN524381 BFR524347:BFR524381 AVV524347:AVV524381 ALZ524347:ALZ524381 ACD524347:ACD524381 SH524347:SH524381 IL524347:IL524381 WUX458811:WUX458845 WLB458811:WLB458845 WBF458811:WBF458845 VRJ458811:VRJ458845 VHN458811:VHN458845 UXR458811:UXR458845 UNV458811:UNV458845 UDZ458811:UDZ458845 TUD458811:TUD458845 TKH458811:TKH458845 TAL458811:TAL458845 SQP458811:SQP458845 SGT458811:SGT458845 RWX458811:RWX458845 RNB458811:RNB458845 RDF458811:RDF458845 QTJ458811:QTJ458845 QJN458811:QJN458845 PZR458811:PZR458845 PPV458811:PPV458845 PFZ458811:PFZ458845 OWD458811:OWD458845 OMH458811:OMH458845 OCL458811:OCL458845 NSP458811:NSP458845 NIT458811:NIT458845 MYX458811:MYX458845 MPB458811:MPB458845 MFF458811:MFF458845 LVJ458811:LVJ458845 LLN458811:LLN458845 LBR458811:LBR458845 KRV458811:KRV458845 KHZ458811:KHZ458845 JYD458811:JYD458845 JOH458811:JOH458845 JEL458811:JEL458845 IUP458811:IUP458845 IKT458811:IKT458845 IAX458811:IAX458845 HRB458811:HRB458845 HHF458811:HHF458845 GXJ458811:GXJ458845 GNN458811:GNN458845 GDR458811:GDR458845 FTV458811:FTV458845 FJZ458811:FJZ458845 FAD458811:FAD458845 EQH458811:EQH458845 EGL458811:EGL458845 DWP458811:DWP458845 DMT458811:DMT458845 DCX458811:DCX458845 CTB458811:CTB458845 CJF458811:CJF458845 BZJ458811:BZJ458845 BPN458811:BPN458845 BFR458811:BFR458845 AVV458811:AVV458845 ALZ458811:ALZ458845 ACD458811:ACD458845 SH458811:SH458845 IL458811:IL458845 WUX393275:WUX393309 WLB393275:WLB393309 WBF393275:WBF393309 VRJ393275:VRJ393309 VHN393275:VHN393309 UXR393275:UXR393309 UNV393275:UNV393309 UDZ393275:UDZ393309 TUD393275:TUD393309 TKH393275:TKH393309 TAL393275:TAL393309 SQP393275:SQP393309 SGT393275:SGT393309 RWX393275:RWX393309 RNB393275:RNB393309 RDF393275:RDF393309 QTJ393275:QTJ393309 QJN393275:QJN393309 PZR393275:PZR393309 PPV393275:PPV393309 PFZ393275:PFZ393309 OWD393275:OWD393309 OMH393275:OMH393309 OCL393275:OCL393309 NSP393275:NSP393309 NIT393275:NIT393309 MYX393275:MYX393309 MPB393275:MPB393309 MFF393275:MFF393309 LVJ393275:LVJ393309 LLN393275:LLN393309 LBR393275:LBR393309 KRV393275:KRV393309 KHZ393275:KHZ393309 JYD393275:JYD393309 JOH393275:JOH393309 JEL393275:JEL393309 IUP393275:IUP393309 IKT393275:IKT393309 IAX393275:IAX393309 HRB393275:HRB393309 HHF393275:HHF393309 GXJ393275:GXJ393309 GNN393275:GNN393309 GDR393275:GDR393309 FTV393275:FTV393309 FJZ393275:FJZ393309 FAD393275:FAD393309 EQH393275:EQH393309 EGL393275:EGL393309 DWP393275:DWP393309 DMT393275:DMT393309 DCX393275:DCX393309 CTB393275:CTB393309 CJF393275:CJF393309 BZJ393275:BZJ393309 BPN393275:BPN393309 BFR393275:BFR393309 AVV393275:AVV393309 ALZ393275:ALZ393309 ACD393275:ACD393309 SH393275:SH393309 IL393275:IL393309 WUX327739:WUX327773 WLB327739:WLB327773 WBF327739:WBF327773 VRJ327739:VRJ327773 VHN327739:VHN327773 UXR327739:UXR327773 UNV327739:UNV327773 UDZ327739:UDZ327773 TUD327739:TUD327773 TKH327739:TKH327773 TAL327739:TAL327773 SQP327739:SQP327773 SGT327739:SGT327773 RWX327739:RWX327773 RNB327739:RNB327773 RDF327739:RDF327773 QTJ327739:QTJ327773 QJN327739:QJN327773 PZR327739:PZR327773 PPV327739:PPV327773 PFZ327739:PFZ327773 OWD327739:OWD327773 OMH327739:OMH327773 OCL327739:OCL327773 NSP327739:NSP327773 NIT327739:NIT327773 MYX327739:MYX327773 MPB327739:MPB327773 MFF327739:MFF327773 LVJ327739:LVJ327773 LLN327739:LLN327773 LBR327739:LBR327773 KRV327739:KRV327773 KHZ327739:KHZ327773 JYD327739:JYD327773 JOH327739:JOH327773 JEL327739:JEL327773 IUP327739:IUP327773 IKT327739:IKT327773 IAX327739:IAX327773 HRB327739:HRB327773 HHF327739:HHF327773 GXJ327739:GXJ327773 GNN327739:GNN327773 GDR327739:GDR327773 FTV327739:FTV327773 FJZ327739:FJZ327773 FAD327739:FAD327773 EQH327739:EQH327773 EGL327739:EGL327773 DWP327739:DWP327773 DMT327739:DMT327773 DCX327739:DCX327773 CTB327739:CTB327773 CJF327739:CJF327773 BZJ327739:BZJ327773 BPN327739:BPN327773 BFR327739:BFR327773 AVV327739:AVV327773 ALZ327739:ALZ327773 ACD327739:ACD327773 SH327739:SH327773 IL327739:IL327773 WUX262203:WUX262237 WLB262203:WLB262237 WBF262203:WBF262237 VRJ262203:VRJ262237 VHN262203:VHN262237 UXR262203:UXR262237 UNV262203:UNV262237 UDZ262203:UDZ262237 TUD262203:TUD262237 TKH262203:TKH262237 TAL262203:TAL262237 SQP262203:SQP262237 SGT262203:SGT262237 RWX262203:RWX262237 RNB262203:RNB262237 RDF262203:RDF262237 QTJ262203:QTJ262237 QJN262203:QJN262237 PZR262203:PZR262237 PPV262203:PPV262237 PFZ262203:PFZ262237 OWD262203:OWD262237 OMH262203:OMH262237 OCL262203:OCL262237 NSP262203:NSP262237 NIT262203:NIT262237 MYX262203:MYX262237 MPB262203:MPB262237 MFF262203:MFF262237 LVJ262203:LVJ262237 LLN262203:LLN262237 LBR262203:LBR262237 KRV262203:KRV262237 KHZ262203:KHZ262237 JYD262203:JYD262237 JOH262203:JOH262237 JEL262203:JEL262237 IUP262203:IUP262237 IKT262203:IKT262237 IAX262203:IAX262237 HRB262203:HRB262237 HHF262203:HHF262237 GXJ262203:GXJ262237 GNN262203:GNN262237 GDR262203:GDR262237 FTV262203:FTV262237 FJZ262203:FJZ262237 FAD262203:FAD262237 EQH262203:EQH262237 EGL262203:EGL262237 DWP262203:DWP262237 DMT262203:DMT262237 DCX262203:DCX262237 CTB262203:CTB262237 CJF262203:CJF262237 BZJ262203:BZJ262237 BPN262203:BPN262237 BFR262203:BFR262237 AVV262203:AVV262237 ALZ262203:ALZ262237 ACD262203:ACD262237 SH262203:SH262237 IL262203:IL262237 WUX196667:WUX196701 WLB196667:WLB196701 WBF196667:WBF196701 VRJ196667:VRJ196701 VHN196667:VHN196701 UXR196667:UXR196701 UNV196667:UNV196701 UDZ196667:UDZ196701 TUD196667:TUD196701 TKH196667:TKH196701 TAL196667:TAL196701 SQP196667:SQP196701 SGT196667:SGT196701 RWX196667:RWX196701 RNB196667:RNB196701 RDF196667:RDF196701 QTJ196667:QTJ196701 QJN196667:QJN196701 PZR196667:PZR196701 PPV196667:PPV196701 PFZ196667:PFZ196701 OWD196667:OWD196701 OMH196667:OMH196701 OCL196667:OCL196701 NSP196667:NSP196701 NIT196667:NIT196701 MYX196667:MYX196701 MPB196667:MPB196701 MFF196667:MFF196701 LVJ196667:LVJ196701 LLN196667:LLN196701 LBR196667:LBR196701 KRV196667:KRV196701 KHZ196667:KHZ196701 JYD196667:JYD196701 JOH196667:JOH196701 JEL196667:JEL196701 IUP196667:IUP196701 IKT196667:IKT196701 IAX196667:IAX196701 HRB196667:HRB196701 HHF196667:HHF196701 GXJ196667:GXJ196701 GNN196667:GNN196701 GDR196667:GDR196701 FTV196667:FTV196701 FJZ196667:FJZ196701 FAD196667:FAD196701 EQH196667:EQH196701 EGL196667:EGL196701 DWP196667:DWP196701 DMT196667:DMT196701 DCX196667:DCX196701 CTB196667:CTB196701 CJF196667:CJF196701 BZJ196667:BZJ196701 BPN196667:BPN196701 BFR196667:BFR196701 AVV196667:AVV196701 ALZ196667:ALZ196701 ACD196667:ACD196701 SH196667:SH196701 IL196667:IL196701 WUX131131:WUX131165 WLB131131:WLB131165 WBF131131:WBF131165 VRJ131131:VRJ131165 VHN131131:VHN131165 UXR131131:UXR131165 UNV131131:UNV131165 UDZ131131:UDZ131165 TUD131131:TUD131165 TKH131131:TKH131165 TAL131131:TAL131165 SQP131131:SQP131165 SGT131131:SGT131165 RWX131131:RWX131165 RNB131131:RNB131165 RDF131131:RDF131165 QTJ131131:QTJ131165 QJN131131:QJN131165 PZR131131:PZR131165 PPV131131:PPV131165 PFZ131131:PFZ131165 OWD131131:OWD131165 OMH131131:OMH131165 OCL131131:OCL131165 NSP131131:NSP131165 NIT131131:NIT131165 MYX131131:MYX131165 MPB131131:MPB131165 MFF131131:MFF131165 LVJ131131:LVJ131165 LLN131131:LLN131165 LBR131131:LBR131165 KRV131131:KRV131165 KHZ131131:KHZ131165 JYD131131:JYD131165 JOH131131:JOH131165 JEL131131:JEL131165 IUP131131:IUP131165 IKT131131:IKT131165 IAX131131:IAX131165 HRB131131:HRB131165 HHF131131:HHF131165 GXJ131131:GXJ131165 GNN131131:GNN131165 GDR131131:GDR131165 FTV131131:FTV131165 FJZ131131:FJZ131165 FAD131131:FAD131165 EQH131131:EQH131165 EGL131131:EGL131165 DWP131131:DWP131165 DMT131131:DMT131165 DCX131131:DCX131165 CTB131131:CTB131165 CJF131131:CJF131165 BZJ131131:BZJ131165 BPN131131:BPN131165 BFR131131:BFR131165 AVV131131:AVV131165 ALZ131131:ALZ131165 ACD131131:ACD131165 SH131131:SH131165 IL131131:IL131165 WUX65595:WUX65629 WLB65595:WLB65629 WBF65595:WBF65629 VRJ65595:VRJ65629 VHN65595:VHN65629 UXR65595:UXR65629 UNV65595:UNV65629 UDZ65595:UDZ65629 TUD65595:TUD65629 TKH65595:TKH65629 TAL65595:TAL65629 SQP65595:SQP65629 SGT65595:SGT65629 RWX65595:RWX65629 RNB65595:RNB65629 RDF65595:RDF65629 QTJ65595:QTJ65629 QJN65595:QJN65629 PZR65595:PZR65629 PPV65595:PPV65629 PFZ65595:PFZ65629 OWD65595:OWD65629 OMH65595:OMH65629 OCL65595:OCL65629 NSP65595:NSP65629 NIT65595:NIT65629 MYX65595:MYX65629 MPB65595:MPB65629 MFF65595:MFF65629 LVJ65595:LVJ65629 LLN65595:LLN65629 LBR65595:LBR65629 KRV65595:KRV65629 KHZ65595:KHZ65629 JYD65595:JYD65629 JOH65595:JOH65629 JEL65595:JEL65629 IUP65595:IUP65629 IKT65595:IKT65629 IAX65595:IAX65629 HRB65595:HRB65629 HHF65595:HHF65629 GXJ65595:GXJ65629 GNN65595:GNN65629 GDR65595:GDR65629 FTV65595:FTV65629 FJZ65595:FJZ65629 FAD65595:FAD65629 EQH65595:EQH65629 EGL65595:EGL65629 DWP65595:DWP65629 DMT65595:DMT65629 DCX65595:DCX65629 CTB65595:CTB65629 CJF65595:CJF65629 BZJ65595:BZJ65629 BPN65595:BPN65629 BFR65595:BFR65629 AVV65595:AVV65629 ALZ65595:ALZ65629 ACD65595:ACD65629 SH65595:SH65629 IL65595:IL65629 B983099:B983133 B65595:B65629 B131131:B131165 B196667:B196701 B262203:B262237 B327739:B327773 B393275:B393309 B458811:B458845 B524347:B524381 B589883:B589917 B655419:B655453 B720955:B720989 B786491:B786525 B852027:B852061 B917563:B917597 B93 IL3:IL93 WUX3:WUX93 WLB3:WLB93 WBF3:WBF93 VRJ3:VRJ93 VHN3:VHN93 UXR3:UXR93 UNV3:UNV93 UDZ3:UDZ93 TUD3:TUD93 TKH3:TKH93 TAL3:TAL93 SQP3:SQP93 SGT3:SGT93 RWX3:RWX93 RNB3:RNB93 RDF3:RDF93 QTJ3:QTJ93 QJN3:QJN93 PZR3:PZR93 PPV3:PPV93 PFZ3:PFZ93 OWD3:OWD93 OMH3:OMH93 OCL3:OCL93 NSP3:NSP93 NIT3:NIT93 MYX3:MYX93 MPB3:MPB93 MFF3:MFF93 LVJ3:LVJ93 LLN3:LLN93 LBR3:LBR93 KRV3:KRV93 KHZ3:KHZ93 JYD3:JYD93 JOH3:JOH93 JEL3:JEL93 IUP3:IUP93 IKT3:IKT93 IAX3:IAX93 HRB3:HRB93 HHF3:HHF93 GXJ3:GXJ93 GNN3:GNN93 GDR3:GDR93 FTV3:FTV93 FJZ3:FJZ93 FAD3:FAD93 EQH3:EQH93 EGL3:EGL93 DWP3:DWP93 DMT3:DMT93 DCX3:DCX93 CTB3:CTB93 CJF3:CJF93 BZJ3:BZJ93 BPN3:BPN93 BFR3:BFR93 AVV3:AVV93 ALZ3:ALZ93 ACD3:ACD93 SH3:SH93"/>
    <dataValidation type="whole" allowBlank="1" showInputMessage="1" showErrorMessage="1" errorTitle="Error en el dato de la celda" error="La estimación de la celda no permite importes en negativo." prompt="El importe a capturar en la celda debe ser el costo grupal, no individual, esto corresponde que se determina la prestación por el número de plazas a que tiene derecho." sqref="WVF983099:WVI983132 WLJ983099:WLM983132 WBN983099:WBQ983132 VRR983099:VRU983132 VHV983099:VHY983132 UXZ983099:UYC983132 UOD983099:UOG983132 UEH983099:UEK983132 TUL983099:TUO983132 TKP983099:TKS983132 TAT983099:TAW983132 SQX983099:SRA983132 SHB983099:SHE983132 RXF983099:RXI983132 RNJ983099:RNM983132 RDN983099:RDQ983132 QTR983099:QTU983132 QJV983099:QJY983132 PZZ983099:QAC983132 PQD983099:PQG983132 PGH983099:PGK983132 OWL983099:OWO983132 OMP983099:OMS983132 OCT983099:OCW983132 NSX983099:NTA983132 NJB983099:NJE983132 MZF983099:MZI983132 MPJ983099:MPM983132 MFN983099:MFQ983132 LVR983099:LVU983132 LLV983099:LLY983132 LBZ983099:LCC983132 KSD983099:KSG983132 KIH983099:KIK983132 JYL983099:JYO983132 JOP983099:JOS983132 JET983099:JEW983132 IUX983099:IVA983132 ILB983099:ILE983132 IBF983099:IBI983132 HRJ983099:HRM983132 HHN983099:HHQ983132 GXR983099:GXU983132 GNV983099:GNY983132 GDZ983099:GEC983132 FUD983099:FUG983132 FKH983099:FKK983132 FAL983099:FAO983132 EQP983099:EQS983132 EGT983099:EGW983132 DWX983099:DXA983132 DNB983099:DNE983132 DDF983099:DDI983132 CTJ983099:CTM983132 CJN983099:CJQ983132 BZR983099:BZU983132 BPV983099:BPY983132 BFZ983099:BGC983132 AWD983099:AWG983132 AMH983099:AMK983132 ACL983099:ACO983132 SP983099:SS983132 IT983099:IW983132 WVF917563:WVI917596 WLJ917563:WLM917596 WBN917563:WBQ917596 VRR917563:VRU917596 VHV917563:VHY917596 UXZ917563:UYC917596 UOD917563:UOG917596 UEH917563:UEK917596 TUL917563:TUO917596 TKP917563:TKS917596 TAT917563:TAW917596 SQX917563:SRA917596 SHB917563:SHE917596 RXF917563:RXI917596 RNJ917563:RNM917596 RDN917563:RDQ917596 QTR917563:QTU917596 QJV917563:QJY917596 PZZ917563:QAC917596 PQD917563:PQG917596 PGH917563:PGK917596 OWL917563:OWO917596 OMP917563:OMS917596 OCT917563:OCW917596 NSX917563:NTA917596 NJB917563:NJE917596 MZF917563:MZI917596 MPJ917563:MPM917596 MFN917563:MFQ917596 LVR917563:LVU917596 LLV917563:LLY917596 LBZ917563:LCC917596 KSD917563:KSG917596 KIH917563:KIK917596 JYL917563:JYO917596 JOP917563:JOS917596 JET917563:JEW917596 IUX917563:IVA917596 ILB917563:ILE917596 IBF917563:IBI917596 HRJ917563:HRM917596 HHN917563:HHQ917596 GXR917563:GXU917596 GNV917563:GNY917596 GDZ917563:GEC917596 FUD917563:FUG917596 FKH917563:FKK917596 FAL917563:FAO917596 EQP917563:EQS917596 EGT917563:EGW917596 DWX917563:DXA917596 DNB917563:DNE917596 DDF917563:DDI917596 CTJ917563:CTM917596 CJN917563:CJQ917596 BZR917563:BZU917596 BPV917563:BPY917596 BFZ917563:BGC917596 AWD917563:AWG917596 AMH917563:AMK917596 ACL917563:ACO917596 SP917563:SS917596 IT917563:IW917596 WVF852027:WVI852060 WLJ852027:WLM852060 WBN852027:WBQ852060 VRR852027:VRU852060 VHV852027:VHY852060 UXZ852027:UYC852060 UOD852027:UOG852060 UEH852027:UEK852060 TUL852027:TUO852060 TKP852027:TKS852060 TAT852027:TAW852060 SQX852027:SRA852060 SHB852027:SHE852060 RXF852027:RXI852060 RNJ852027:RNM852060 RDN852027:RDQ852060 QTR852027:QTU852060 QJV852027:QJY852060 PZZ852027:QAC852060 PQD852027:PQG852060 PGH852027:PGK852060 OWL852027:OWO852060 OMP852027:OMS852060 OCT852027:OCW852060 NSX852027:NTA852060 NJB852027:NJE852060 MZF852027:MZI852060 MPJ852027:MPM852060 MFN852027:MFQ852060 LVR852027:LVU852060 LLV852027:LLY852060 LBZ852027:LCC852060 KSD852027:KSG852060 KIH852027:KIK852060 JYL852027:JYO852060 JOP852027:JOS852060 JET852027:JEW852060 IUX852027:IVA852060 ILB852027:ILE852060 IBF852027:IBI852060 HRJ852027:HRM852060 HHN852027:HHQ852060 GXR852027:GXU852060 GNV852027:GNY852060 GDZ852027:GEC852060 FUD852027:FUG852060 FKH852027:FKK852060 FAL852027:FAO852060 EQP852027:EQS852060 EGT852027:EGW852060 DWX852027:DXA852060 DNB852027:DNE852060 DDF852027:DDI852060 CTJ852027:CTM852060 CJN852027:CJQ852060 BZR852027:BZU852060 BPV852027:BPY852060 BFZ852027:BGC852060 AWD852027:AWG852060 AMH852027:AMK852060 ACL852027:ACO852060 SP852027:SS852060 IT852027:IW852060 WVF786491:WVI786524 WLJ786491:WLM786524 WBN786491:WBQ786524 VRR786491:VRU786524 VHV786491:VHY786524 UXZ786491:UYC786524 UOD786491:UOG786524 UEH786491:UEK786524 TUL786491:TUO786524 TKP786491:TKS786524 TAT786491:TAW786524 SQX786491:SRA786524 SHB786491:SHE786524 RXF786491:RXI786524 RNJ786491:RNM786524 RDN786491:RDQ786524 QTR786491:QTU786524 QJV786491:QJY786524 PZZ786491:QAC786524 PQD786491:PQG786524 PGH786491:PGK786524 OWL786491:OWO786524 OMP786491:OMS786524 OCT786491:OCW786524 NSX786491:NTA786524 NJB786491:NJE786524 MZF786491:MZI786524 MPJ786491:MPM786524 MFN786491:MFQ786524 LVR786491:LVU786524 LLV786491:LLY786524 LBZ786491:LCC786524 KSD786491:KSG786524 KIH786491:KIK786524 JYL786491:JYO786524 JOP786491:JOS786524 JET786491:JEW786524 IUX786491:IVA786524 ILB786491:ILE786524 IBF786491:IBI786524 HRJ786491:HRM786524 HHN786491:HHQ786524 GXR786491:GXU786524 GNV786491:GNY786524 GDZ786491:GEC786524 FUD786491:FUG786524 FKH786491:FKK786524 FAL786491:FAO786524 EQP786491:EQS786524 EGT786491:EGW786524 DWX786491:DXA786524 DNB786491:DNE786524 DDF786491:DDI786524 CTJ786491:CTM786524 CJN786491:CJQ786524 BZR786491:BZU786524 BPV786491:BPY786524 BFZ786491:BGC786524 AWD786491:AWG786524 AMH786491:AMK786524 ACL786491:ACO786524 SP786491:SS786524 IT786491:IW786524 WVF720955:WVI720988 WLJ720955:WLM720988 WBN720955:WBQ720988 VRR720955:VRU720988 VHV720955:VHY720988 UXZ720955:UYC720988 UOD720955:UOG720988 UEH720955:UEK720988 TUL720955:TUO720988 TKP720955:TKS720988 TAT720955:TAW720988 SQX720955:SRA720988 SHB720955:SHE720988 RXF720955:RXI720988 RNJ720955:RNM720988 RDN720955:RDQ720988 QTR720955:QTU720988 QJV720955:QJY720988 PZZ720955:QAC720988 PQD720955:PQG720988 PGH720955:PGK720988 OWL720955:OWO720988 OMP720955:OMS720988 OCT720955:OCW720988 NSX720955:NTA720988 NJB720955:NJE720988 MZF720955:MZI720988 MPJ720955:MPM720988 MFN720955:MFQ720988 LVR720955:LVU720988 LLV720955:LLY720988 LBZ720955:LCC720988 KSD720955:KSG720988 KIH720955:KIK720988 JYL720955:JYO720988 JOP720955:JOS720988 JET720955:JEW720988 IUX720955:IVA720988 ILB720955:ILE720988 IBF720955:IBI720988 HRJ720955:HRM720988 HHN720955:HHQ720988 GXR720955:GXU720988 GNV720955:GNY720988 GDZ720955:GEC720988 FUD720955:FUG720988 FKH720955:FKK720988 FAL720955:FAO720988 EQP720955:EQS720988 EGT720955:EGW720988 DWX720955:DXA720988 DNB720955:DNE720988 DDF720955:DDI720988 CTJ720955:CTM720988 CJN720955:CJQ720988 BZR720955:BZU720988 BPV720955:BPY720988 BFZ720955:BGC720988 AWD720955:AWG720988 AMH720955:AMK720988 ACL720955:ACO720988 SP720955:SS720988 IT720955:IW720988 WVF655419:WVI655452 WLJ655419:WLM655452 WBN655419:WBQ655452 VRR655419:VRU655452 VHV655419:VHY655452 UXZ655419:UYC655452 UOD655419:UOG655452 UEH655419:UEK655452 TUL655419:TUO655452 TKP655419:TKS655452 TAT655419:TAW655452 SQX655419:SRA655452 SHB655419:SHE655452 RXF655419:RXI655452 RNJ655419:RNM655452 RDN655419:RDQ655452 QTR655419:QTU655452 QJV655419:QJY655452 PZZ655419:QAC655452 PQD655419:PQG655452 PGH655419:PGK655452 OWL655419:OWO655452 OMP655419:OMS655452 OCT655419:OCW655452 NSX655419:NTA655452 NJB655419:NJE655452 MZF655419:MZI655452 MPJ655419:MPM655452 MFN655419:MFQ655452 LVR655419:LVU655452 LLV655419:LLY655452 LBZ655419:LCC655452 KSD655419:KSG655452 KIH655419:KIK655452 JYL655419:JYO655452 JOP655419:JOS655452 JET655419:JEW655452 IUX655419:IVA655452 ILB655419:ILE655452 IBF655419:IBI655452 HRJ655419:HRM655452 HHN655419:HHQ655452 GXR655419:GXU655452 GNV655419:GNY655452 GDZ655419:GEC655452 FUD655419:FUG655452 FKH655419:FKK655452 FAL655419:FAO655452 EQP655419:EQS655452 EGT655419:EGW655452 DWX655419:DXA655452 DNB655419:DNE655452 DDF655419:DDI655452 CTJ655419:CTM655452 CJN655419:CJQ655452 BZR655419:BZU655452 BPV655419:BPY655452 BFZ655419:BGC655452 AWD655419:AWG655452 AMH655419:AMK655452 ACL655419:ACO655452 SP655419:SS655452 IT655419:IW655452 WVF589883:WVI589916 WLJ589883:WLM589916 WBN589883:WBQ589916 VRR589883:VRU589916 VHV589883:VHY589916 UXZ589883:UYC589916 UOD589883:UOG589916 UEH589883:UEK589916 TUL589883:TUO589916 TKP589883:TKS589916 TAT589883:TAW589916 SQX589883:SRA589916 SHB589883:SHE589916 RXF589883:RXI589916 RNJ589883:RNM589916 RDN589883:RDQ589916 QTR589883:QTU589916 QJV589883:QJY589916 PZZ589883:QAC589916 PQD589883:PQG589916 PGH589883:PGK589916 OWL589883:OWO589916 OMP589883:OMS589916 OCT589883:OCW589916 NSX589883:NTA589916 NJB589883:NJE589916 MZF589883:MZI589916 MPJ589883:MPM589916 MFN589883:MFQ589916 LVR589883:LVU589916 LLV589883:LLY589916 LBZ589883:LCC589916 KSD589883:KSG589916 KIH589883:KIK589916 JYL589883:JYO589916 JOP589883:JOS589916 JET589883:JEW589916 IUX589883:IVA589916 ILB589883:ILE589916 IBF589883:IBI589916 HRJ589883:HRM589916 HHN589883:HHQ589916 GXR589883:GXU589916 GNV589883:GNY589916 GDZ589883:GEC589916 FUD589883:FUG589916 FKH589883:FKK589916 FAL589883:FAO589916 EQP589883:EQS589916 EGT589883:EGW589916 DWX589883:DXA589916 DNB589883:DNE589916 DDF589883:DDI589916 CTJ589883:CTM589916 CJN589883:CJQ589916 BZR589883:BZU589916 BPV589883:BPY589916 BFZ589883:BGC589916 AWD589883:AWG589916 AMH589883:AMK589916 ACL589883:ACO589916 SP589883:SS589916 IT589883:IW589916 WVF524347:WVI524380 WLJ524347:WLM524380 WBN524347:WBQ524380 VRR524347:VRU524380 VHV524347:VHY524380 UXZ524347:UYC524380 UOD524347:UOG524380 UEH524347:UEK524380 TUL524347:TUO524380 TKP524347:TKS524380 TAT524347:TAW524380 SQX524347:SRA524380 SHB524347:SHE524380 RXF524347:RXI524380 RNJ524347:RNM524380 RDN524347:RDQ524380 QTR524347:QTU524380 QJV524347:QJY524380 PZZ524347:QAC524380 PQD524347:PQG524380 PGH524347:PGK524380 OWL524347:OWO524380 OMP524347:OMS524380 OCT524347:OCW524380 NSX524347:NTA524380 NJB524347:NJE524380 MZF524347:MZI524380 MPJ524347:MPM524380 MFN524347:MFQ524380 LVR524347:LVU524380 LLV524347:LLY524380 LBZ524347:LCC524380 KSD524347:KSG524380 KIH524347:KIK524380 JYL524347:JYO524380 JOP524347:JOS524380 JET524347:JEW524380 IUX524347:IVA524380 ILB524347:ILE524380 IBF524347:IBI524380 HRJ524347:HRM524380 HHN524347:HHQ524380 GXR524347:GXU524380 GNV524347:GNY524380 GDZ524347:GEC524380 FUD524347:FUG524380 FKH524347:FKK524380 FAL524347:FAO524380 EQP524347:EQS524380 EGT524347:EGW524380 DWX524347:DXA524380 DNB524347:DNE524380 DDF524347:DDI524380 CTJ524347:CTM524380 CJN524347:CJQ524380 BZR524347:BZU524380 BPV524347:BPY524380 BFZ524347:BGC524380 AWD524347:AWG524380 AMH524347:AMK524380 ACL524347:ACO524380 SP524347:SS524380 IT524347:IW524380 WVF458811:WVI458844 WLJ458811:WLM458844 WBN458811:WBQ458844 VRR458811:VRU458844 VHV458811:VHY458844 UXZ458811:UYC458844 UOD458811:UOG458844 UEH458811:UEK458844 TUL458811:TUO458844 TKP458811:TKS458844 TAT458811:TAW458844 SQX458811:SRA458844 SHB458811:SHE458844 RXF458811:RXI458844 RNJ458811:RNM458844 RDN458811:RDQ458844 QTR458811:QTU458844 QJV458811:QJY458844 PZZ458811:QAC458844 PQD458811:PQG458844 PGH458811:PGK458844 OWL458811:OWO458844 OMP458811:OMS458844 OCT458811:OCW458844 NSX458811:NTA458844 NJB458811:NJE458844 MZF458811:MZI458844 MPJ458811:MPM458844 MFN458811:MFQ458844 LVR458811:LVU458844 LLV458811:LLY458844 LBZ458811:LCC458844 KSD458811:KSG458844 KIH458811:KIK458844 JYL458811:JYO458844 JOP458811:JOS458844 JET458811:JEW458844 IUX458811:IVA458844 ILB458811:ILE458844 IBF458811:IBI458844 HRJ458811:HRM458844 HHN458811:HHQ458844 GXR458811:GXU458844 GNV458811:GNY458844 GDZ458811:GEC458844 FUD458811:FUG458844 FKH458811:FKK458844 FAL458811:FAO458844 EQP458811:EQS458844 EGT458811:EGW458844 DWX458811:DXA458844 DNB458811:DNE458844 DDF458811:DDI458844 CTJ458811:CTM458844 CJN458811:CJQ458844 BZR458811:BZU458844 BPV458811:BPY458844 BFZ458811:BGC458844 AWD458811:AWG458844 AMH458811:AMK458844 ACL458811:ACO458844 SP458811:SS458844 IT458811:IW458844 WVF393275:WVI393308 WLJ393275:WLM393308 WBN393275:WBQ393308 VRR393275:VRU393308 VHV393275:VHY393308 UXZ393275:UYC393308 UOD393275:UOG393308 UEH393275:UEK393308 TUL393275:TUO393308 TKP393275:TKS393308 TAT393275:TAW393308 SQX393275:SRA393308 SHB393275:SHE393308 RXF393275:RXI393308 RNJ393275:RNM393308 RDN393275:RDQ393308 QTR393275:QTU393308 QJV393275:QJY393308 PZZ393275:QAC393308 PQD393275:PQG393308 PGH393275:PGK393308 OWL393275:OWO393308 OMP393275:OMS393308 OCT393275:OCW393308 NSX393275:NTA393308 NJB393275:NJE393308 MZF393275:MZI393308 MPJ393275:MPM393308 MFN393275:MFQ393308 LVR393275:LVU393308 LLV393275:LLY393308 LBZ393275:LCC393308 KSD393275:KSG393308 KIH393275:KIK393308 JYL393275:JYO393308 JOP393275:JOS393308 JET393275:JEW393308 IUX393275:IVA393308 ILB393275:ILE393308 IBF393275:IBI393308 HRJ393275:HRM393308 HHN393275:HHQ393308 GXR393275:GXU393308 GNV393275:GNY393308 GDZ393275:GEC393308 FUD393275:FUG393308 FKH393275:FKK393308 FAL393275:FAO393308 EQP393275:EQS393308 EGT393275:EGW393308 DWX393275:DXA393308 DNB393275:DNE393308 DDF393275:DDI393308 CTJ393275:CTM393308 CJN393275:CJQ393308 BZR393275:BZU393308 BPV393275:BPY393308 BFZ393275:BGC393308 AWD393275:AWG393308 AMH393275:AMK393308 ACL393275:ACO393308 SP393275:SS393308 IT393275:IW393308 WVF327739:WVI327772 WLJ327739:WLM327772 WBN327739:WBQ327772 VRR327739:VRU327772 VHV327739:VHY327772 UXZ327739:UYC327772 UOD327739:UOG327772 UEH327739:UEK327772 TUL327739:TUO327772 TKP327739:TKS327772 TAT327739:TAW327772 SQX327739:SRA327772 SHB327739:SHE327772 RXF327739:RXI327772 RNJ327739:RNM327772 RDN327739:RDQ327772 QTR327739:QTU327772 QJV327739:QJY327772 PZZ327739:QAC327772 PQD327739:PQG327772 PGH327739:PGK327772 OWL327739:OWO327772 OMP327739:OMS327772 OCT327739:OCW327772 NSX327739:NTA327772 NJB327739:NJE327772 MZF327739:MZI327772 MPJ327739:MPM327772 MFN327739:MFQ327772 LVR327739:LVU327772 LLV327739:LLY327772 LBZ327739:LCC327772 KSD327739:KSG327772 KIH327739:KIK327772 JYL327739:JYO327772 JOP327739:JOS327772 JET327739:JEW327772 IUX327739:IVA327772 ILB327739:ILE327772 IBF327739:IBI327772 HRJ327739:HRM327772 HHN327739:HHQ327772 GXR327739:GXU327772 GNV327739:GNY327772 GDZ327739:GEC327772 FUD327739:FUG327772 FKH327739:FKK327772 FAL327739:FAO327772 EQP327739:EQS327772 EGT327739:EGW327772 DWX327739:DXA327772 DNB327739:DNE327772 DDF327739:DDI327772 CTJ327739:CTM327772 CJN327739:CJQ327772 BZR327739:BZU327772 BPV327739:BPY327772 BFZ327739:BGC327772 AWD327739:AWG327772 AMH327739:AMK327772 ACL327739:ACO327772 SP327739:SS327772 IT327739:IW327772 WVF262203:WVI262236 WLJ262203:WLM262236 WBN262203:WBQ262236 VRR262203:VRU262236 VHV262203:VHY262236 UXZ262203:UYC262236 UOD262203:UOG262236 UEH262203:UEK262236 TUL262203:TUO262236 TKP262203:TKS262236 TAT262203:TAW262236 SQX262203:SRA262236 SHB262203:SHE262236 RXF262203:RXI262236 RNJ262203:RNM262236 RDN262203:RDQ262236 QTR262203:QTU262236 QJV262203:QJY262236 PZZ262203:QAC262236 PQD262203:PQG262236 PGH262203:PGK262236 OWL262203:OWO262236 OMP262203:OMS262236 OCT262203:OCW262236 NSX262203:NTA262236 NJB262203:NJE262236 MZF262203:MZI262236 MPJ262203:MPM262236 MFN262203:MFQ262236 LVR262203:LVU262236 LLV262203:LLY262236 LBZ262203:LCC262236 KSD262203:KSG262236 KIH262203:KIK262236 JYL262203:JYO262236 JOP262203:JOS262236 JET262203:JEW262236 IUX262203:IVA262236 ILB262203:ILE262236 IBF262203:IBI262236 HRJ262203:HRM262236 HHN262203:HHQ262236 GXR262203:GXU262236 GNV262203:GNY262236 GDZ262203:GEC262236 FUD262203:FUG262236 FKH262203:FKK262236 FAL262203:FAO262236 EQP262203:EQS262236 EGT262203:EGW262236 DWX262203:DXA262236 DNB262203:DNE262236 DDF262203:DDI262236 CTJ262203:CTM262236 CJN262203:CJQ262236 BZR262203:BZU262236 BPV262203:BPY262236 BFZ262203:BGC262236 AWD262203:AWG262236 AMH262203:AMK262236 ACL262203:ACO262236 SP262203:SS262236 IT262203:IW262236 WVF196667:WVI196700 WLJ196667:WLM196700 WBN196667:WBQ196700 VRR196667:VRU196700 VHV196667:VHY196700 UXZ196667:UYC196700 UOD196667:UOG196700 UEH196667:UEK196700 TUL196667:TUO196700 TKP196667:TKS196700 TAT196667:TAW196700 SQX196667:SRA196700 SHB196667:SHE196700 RXF196667:RXI196700 RNJ196667:RNM196700 RDN196667:RDQ196700 QTR196667:QTU196700 QJV196667:QJY196700 PZZ196667:QAC196700 PQD196667:PQG196700 PGH196667:PGK196700 OWL196667:OWO196700 OMP196667:OMS196700 OCT196667:OCW196700 NSX196667:NTA196700 NJB196667:NJE196700 MZF196667:MZI196700 MPJ196667:MPM196700 MFN196667:MFQ196700 LVR196667:LVU196700 LLV196667:LLY196700 LBZ196667:LCC196700 KSD196667:KSG196700 KIH196667:KIK196700 JYL196667:JYO196700 JOP196667:JOS196700 JET196667:JEW196700 IUX196667:IVA196700 ILB196667:ILE196700 IBF196667:IBI196700 HRJ196667:HRM196700 HHN196667:HHQ196700 GXR196667:GXU196700 GNV196667:GNY196700 GDZ196667:GEC196700 FUD196667:FUG196700 FKH196667:FKK196700 FAL196667:FAO196700 EQP196667:EQS196700 EGT196667:EGW196700 DWX196667:DXA196700 DNB196667:DNE196700 DDF196667:DDI196700 CTJ196667:CTM196700 CJN196667:CJQ196700 BZR196667:BZU196700 BPV196667:BPY196700 BFZ196667:BGC196700 AWD196667:AWG196700 AMH196667:AMK196700 ACL196667:ACO196700 SP196667:SS196700 IT196667:IW196700 WVF131131:WVI131164 WLJ131131:WLM131164 WBN131131:WBQ131164 VRR131131:VRU131164 VHV131131:VHY131164 UXZ131131:UYC131164 UOD131131:UOG131164 UEH131131:UEK131164 TUL131131:TUO131164 TKP131131:TKS131164 TAT131131:TAW131164 SQX131131:SRA131164 SHB131131:SHE131164 RXF131131:RXI131164 RNJ131131:RNM131164 RDN131131:RDQ131164 QTR131131:QTU131164 QJV131131:QJY131164 PZZ131131:QAC131164 PQD131131:PQG131164 PGH131131:PGK131164 OWL131131:OWO131164 OMP131131:OMS131164 OCT131131:OCW131164 NSX131131:NTA131164 NJB131131:NJE131164 MZF131131:MZI131164 MPJ131131:MPM131164 MFN131131:MFQ131164 LVR131131:LVU131164 LLV131131:LLY131164 LBZ131131:LCC131164 KSD131131:KSG131164 KIH131131:KIK131164 JYL131131:JYO131164 JOP131131:JOS131164 JET131131:JEW131164 IUX131131:IVA131164 ILB131131:ILE131164 IBF131131:IBI131164 HRJ131131:HRM131164 HHN131131:HHQ131164 GXR131131:GXU131164 GNV131131:GNY131164 GDZ131131:GEC131164 FUD131131:FUG131164 FKH131131:FKK131164 FAL131131:FAO131164 EQP131131:EQS131164 EGT131131:EGW131164 DWX131131:DXA131164 DNB131131:DNE131164 DDF131131:DDI131164 CTJ131131:CTM131164 CJN131131:CJQ131164 BZR131131:BZU131164 BPV131131:BPY131164 BFZ131131:BGC131164 AWD131131:AWG131164 AMH131131:AMK131164 ACL131131:ACO131164 SP131131:SS131164 IT131131:IW131164 WVF65595:WVI65628 WLJ65595:WLM65628 WBN65595:WBQ65628 VRR65595:VRU65628 VHV65595:VHY65628 UXZ65595:UYC65628 UOD65595:UOG65628 UEH65595:UEK65628 TUL65595:TUO65628 TKP65595:TKS65628 TAT65595:TAW65628 SQX65595:SRA65628 SHB65595:SHE65628 RXF65595:RXI65628 RNJ65595:RNM65628 RDN65595:RDQ65628 QTR65595:QTU65628 QJV65595:QJY65628 PZZ65595:QAC65628 PQD65595:PQG65628 PGH65595:PGK65628 OWL65595:OWO65628 OMP65595:OMS65628 OCT65595:OCW65628 NSX65595:NTA65628 NJB65595:NJE65628 MZF65595:MZI65628 MPJ65595:MPM65628 MFN65595:MFQ65628 LVR65595:LVU65628 LLV65595:LLY65628 LBZ65595:LCC65628 KSD65595:KSG65628 KIH65595:KIK65628 JYL65595:JYO65628 JOP65595:JOS65628 JET65595:JEW65628 IUX65595:IVA65628 ILB65595:ILE65628 IBF65595:IBI65628 HRJ65595:HRM65628 HHN65595:HHQ65628 GXR65595:GXU65628 GNV65595:GNY65628 GDZ65595:GEC65628 FUD65595:FUG65628 FKH65595:FKK65628 FAL65595:FAO65628 EQP65595:EQS65628 EGT65595:EGW65628 DWX65595:DXA65628 DNB65595:DNE65628 DDF65595:DDI65628 CTJ65595:CTM65628 CJN65595:CJQ65628 BZR65595:BZU65628 BPV65595:BPY65628 BFZ65595:BGC65628 AWD65595:AWG65628 AMH65595:AMK65628 ACL65595:ACO65628 SP65595:SS65628 IT65595:IW65628 WVK983099:WVM983132 WLO983099:WLQ983132 WBS983099:WBU983132 VRW983099:VRY983132 VIA983099:VIC983132 UYE983099:UYG983132 UOI983099:UOK983132 UEM983099:UEO983132 TUQ983099:TUS983132 TKU983099:TKW983132 TAY983099:TBA983132 SRC983099:SRE983132 SHG983099:SHI983132 RXK983099:RXM983132 RNO983099:RNQ983132 RDS983099:RDU983132 QTW983099:QTY983132 QKA983099:QKC983132 QAE983099:QAG983132 PQI983099:PQK983132 PGM983099:PGO983132 OWQ983099:OWS983132 OMU983099:OMW983132 OCY983099:ODA983132 NTC983099:NTE983132 NJG983099:NJI983132 MZK983099:MZM983132 MPO983099:MPQ983132 MFS983099:MFU983132 LVW983099:LVY983132 LMA983099:LMC983132 LCE983099:LCG983132 KSI983099:KSK983132 KIM983099:KIO983132 JYQ983099:JYS983132 JOU983099:JOW983132 JEY983099:JFA983132 IVC983099:IVE983132 ILG983099:ILI983132 IBK983099:IBM983132 HRO983099:HRQ983132 HHS983099:HHU983132 GXW983099:GXY983132 GOA983099:GOC983132 GEE983099:GEG983132 FUI983099:FUK983132 FKM983099:FKO983132 FAQ983099:FAS983132 EQU983099:EQW983132 EGY983099:EHA983132 DXC983099:DXE983132 DNG983099:DNI983132 DDK983099:DDM983132 CTO983099:CTQ983132 CJS983099:CJU983132 BZW983099:BZY983132 BQA983099:BQC983132 BGE983099:BGG983132 AWI983099:AWK983132 AMM983099:AMO983132 ACQ983099:ACS983132 SU983099:SW983132 IY983099:JA983132 WVK917563:WVM917596 WLO917563:WLQ917596 WBS917563:WBU917596 VRW917563:VRY917596 VIA917563:VIC917596 UYE917563:UYG917596 UOI917563:UOK917596 UEM917563:UEO917596 TUQ917563:TUS917596 TKU917563:TKW917596 TAY917563:TBA917596 SRC917563:SRE917596 SHG917563:SHI917596 RXK917563:RXM917596 RNO917563:RNQ917596 RDS917563:RDU917596 QTW917563:QTY917596 QKA917563:QKC917596 QAE917563:QAG917596 PQI917563:PQK917596 PGM917563:PGO917596 OWQ917563:OWS917596 OMU917563:OMW917596 OCY917563:ODA917596 NTC917563:NTE917596 NJG917563:NJI917596 MZK917563:MZM917596 MPO917563:MPQ917596 MFS917563:MFU917596 LVW917563:LVY917596 LMA917563:LMC917596 LCE917563:LCG917596 KSI917563:KSK917596 KIM917563:KIO917596 JYQ917563:JYS917596 JOU917563:JOW917596 JEY917563:JFA917596 IVC917563:IVE917596 ILG917563:ILI917596 IBK917563:IBM917596 HRO917563:HRQ917596 HHS917563:HHU917596 GXW917563:GXY917596 GOA917563:GOC917596 GEE917563:GEG917596 FUI917563:FUK917596 FKM917563:FKO917596 FAQ917563:FAS917596 EQU917563:EQW917596 EGY917563:EHA917596 DXC917563:DXE917596 DNG917563:DNI917596 DDK917563:DDM917596 CTO917563:CTQ917596 CJS917563:CJU917596 BZW917563:BZY917596 BQA917563:BQC917596 BGE917563:BGG917596 AWI917563:AWK917596 AMM917563:AMO917596 ACQ917563:ACS917596 SU917563:SW917596 IY917563:JA917596 WVK852027:WVM852060 WLO852027:WLQ852060 WBS852027:WBU852060 VRW852027:VRY852060 VIA852027:VIC852060 UYE852027:UYG852060 UOI852027:UOK852060 UEM852027:UEO852060 TUQ852027:TUS852060 TKU852027:TKW852060 TAY852027:TBA852060 SRC852027:SRE852060 SHG852027:SHI852060 RXK852027:RXM852060 RNO852027:RNQ852060 RDS852027:RDU852060 QTW852027:QTY852060 QKA852027:QKC852060 QAE852027:QAG852060 PQI852027:PQK852060 PGM852027:PGO852060 OWQ852027:OWS852060 OMU852027:OMW852060 OCY852027:ODA852060 NTC852027:NTE852060 NJG852027:NJI852060 MZK852027:MZM852060 MPO852027:MPQ852060 MFS852027:MFU852060 LVW852027:LVY852060 LMA852027:LMC852060 LCE852027:LCG852060 KSI852027:KSK852060 KIM852027:KIO852060 JYQ852027:JYS852060 JOU852027:JOW852060 JEY852027:JFA852060 IVC852027:IVE852060 ILG852027:ILI852060 IBK852027:IBM852060 HRO852027:HRQ852060 HHS852027:HHU852060 GXW852027:GXY852060 GOA852027:GOC852060 GEE852027:GEG852060 FUI852027:FUK852060 FKM852027:FKO852060 FAQ852027:FAS852060 EQU852027:EQW852060 EGY852027:EHA852060 DXC852027:DXE852060 DNG852027:DNI852060 DDK852027:DDM852060 CTO852027:CTQ852060 CJS852027:CJU852060 BZW852027:BZY852060 BQA852027:BQC852060 BGE852027:BGG852060 AWI852027:AWK852060 AMM852027:AMO852060 ACQ852027:ACS852060 SU852027:SW852060 IY852027:JA852060 WVK786491:WVM786524 WLO786491:WLQ786524 WBS786491:WBU786524 VRW786491:VRY786524 VIA786491:VIC786524 UYE786491:UYG786524 UOI786491:UOK786524 UEM786491:UEO786524 TUQ786491:TUS786524 TKU786491:TKW786524 TAY786491:TBA786524 SRC786491:SRE786524 SHG786491:SHI786524 RXK786491:RXM786524 RNO786491:RNQ786524 RDS786491:RDU786524 QTW786491:QTY786524 QKA786491:QKC786524 QAE786491:QAG786524 PQI786491:PQK786524 PGM786491:PGO786524 OWQ786491:OWS786524 OMU786491:OMW786524 OCY786491:ODA786524 NTC786491:NTE786524 NJG786491:NJI786524 MZK786491:MZM786524 MPO786491:MPQ786524 MFS786491:MFU786524 LVW786491:LVY786524 LMA786491:LMC786524 LCE786491:LCG786524 KSI786491:KSK786524 KIM786491:KIO786524 JYQ786491:JYS786524 JOU786491:JOW786524 JEY786491:JFA786524 IVC786491:IVE786524 ILG786491:ILI786524 IBK786491:IBM786524 HRO786491:HRQ786524 HHS786491:HHU786524 GXW786491:GXY786524 GOA786491:GOC786524 GEE786491:GEG786524 FUI786491:FUK786524 FKM786491:FKO786524 FAQ786491:FAS786524 EQU786491:EQW786524 EGY786491:EHA786524 DXC786491:DXE786524 DNG786491:DNI786524 DDK786491:DDM786524 CTO786491:CTQ786524 CJS786491:CJU786524 BZW786491:BZY786524 BQA786491:BQC786524 BGE786491:BGG786524 AWI786491:AWK786524 AMM786491:AMO786524 ACQ786491:ACS786524 SU786491:SW786524 IY786491:JA786524 WVK720955:WVM720988 WLO720955:WLQ720988 WBS720955:WBU720988 VRW720955:VRY720988 VIA720955:VIC720988 UYE720955:UYG720988 UOI720955:UOK720988 UEM720955:UEO720988 TUQ720955:TUS720988 TKU720955:TKW720988 TAY720955:TBA720988 SRC720955:SRE720988 SHG720955:SHI720988 RXK720955:RXM720988 RNO720955:RNQ720988 RDS720955:RDU720988 QTW720955:QTY720988 QKA720955:QKC720988 QAE720955:QAG720988 PQI720955:PQK720988 PGM720955:PGO720988 OWQ720955:OWS720988 OMU720955:OMW720988 OCY720955:ODA720988 NTC720955:NTE720988 NJG720955:NJI720988 MZK720955:MZM720988 MPO720955:MPQ720988 MFS720955:MFU720988 LVW720955:LVY720988 LMA720955:LMC720988 LCE720955:LCG720988 KSI720955:KSK720988 KIM720955:KIO720988 JYQ720955:JYS720988 JOU720955:JOW720988 JEY720955:JFA720988 IVC720955:IVE720988 ILG720955:ILI720988 IBK720955:IBM720988 HRO720955:HRQ720988 HHS720955:HHU720988 GXW720955:GXY720988 GOA720955:GOC720988 GEE720955:GEG720988 FUI720955:FUK720988 FKM720955:FKO720988 FAQ720955:FAS720988 EQU720955:EQW720988 EGY720955:EHA720988 DXC720955:DXE720988 DNG720955:DNI720988 DDK720955:DDM720988 CTO720955:CTQ720988 CJS720955:CJU720988 BZW720955:BZY720988 BQA720955:BQC720988 BGE720955:BGG720988 AWI720955:AWK720988 AMM720955:AMO720988 ACQ720955:ACS720988 SU720955:SW720988 IY720955:JA720988 WVK655419:WVM655452 WLO655419:WLQ655452 WBS655419:WBU655452 VRW655419:VRY655452 VIA655419:VIC655452 UYE655419:UYG655452 UOI655419:UOK655452 UEM655419:UEO655452 TUQ655419:TUS655452 TKU655419:TKW655452 TAY655419:TBA655452 SRC655419:SRE655452 SHG655419:SHI655452 RXK655419:RXM655452 RNO655419:RNQ655452 RDS655419:RDU655452 QTW655419:QTY655452 QKA655419:QKC655452 QAE655419:QAG655452 PQI655419:PQK655452 PGM655419:PGO655452 OWQ655419:OWS655452 OMU655419:OMW655452 OCY655419:ODA655452 NTC655419:NTE655452 NJG655419:NJI655452 MZK655419:MZM655452 MPO655419:MPQ655452 MFS655419:MFU655452 LVW655419:LVY655452 LMA655419:LMC655452 LCE655419:LCG655452 KSI655419:KSK655452 KIM655419:KIO655452 JYQ655419:JYS655452 JOU655419:JOW655452 JEY655419:JFA655452 IVC655419:IVE655452 ILG655419:ILI655452 IBK655419:IBM655452 HRO655419:HRQ655452 HHS655419:HHU655452 GXW655419:GXY655452 GOA655419:GOC655452 GEE655419:GEG655452 FUI655419:FUK655452 FKM655419:FKO655452 FAQ655419:FAS655452 EQU655419:EQW655452 EGY655419:EHA655452 DXC655419:DXE655452 DNG655419:DNI655452 DDK655419:DDM655452 CTO655419:CTQ655452 CJS655419:CJU655452 BZW655419:BZY655452 BQA655419:BQC655452 BGE655419:BGG655452 AWI655419:AWK655452 AMM655419:AMO655452 ACQ655419:ACS655452 SU655419:SW655452 IY655419:JA655452 WVK589883:WVM589916 WLO589883:WLQ589916 WBS589883:WBU589916 VRW589883:VRY589916 VIA589883:VIC589916 UYE589883:UYG589916 UOI589883:UOK589916 UEM589883:UEO589916 TUQ589883:TUS589916 TKU589883:TKW589916 TAY589883:TBA589916 SRC589883:SRE589916 SHG589883:SHI589916 RXK589883:RXM589916 RNO589883:RNQ589916 RDS589883:RDU589916 QTW589883:QTY589916 QKA589883:QKC589916 QAE589883:QAG589916 PQI589883:PQK589916 PGM589883:PGO589916 OWQ589883:OWS589916 OMU589883:OMW589916 OCY589883:ODA589916 NTC589883:NTE589916 NJG589883:NJI589916 MZK589883:MZM589916 MPO589883:MPQ589916 MFS589883:MFU589916 LVW589883:LVY589916 LMA589883:LMC589916 LCE589883:LCG589916 KSI589883:KSK589916 KIM589883:KIO589916 JYQ589883:JYS589916 JOU589883:JOW589916 JEY589883:JFA589916 IVC589883:IVE589916 ILG589883:ILI589916 IBK589883:IBM589916 HRO589883:HRQ589916 HHS589883:HHU589916 GXW589883:GXY589916 GOA589883:GOC589916 GEE589883:GEG589916 FUI589883:FUK589916 FKM589883:FKO589916 FAQ589883:FAS589916 EQU589883:EQW589916 EGY589883:EHA589916 DXC589883:DXE589916 DNG589883:DNI589916 DDK589883:DDM589916 CTO589883:CTQ589916 CJS589883:CJU589916 BZW589883:BZY589916 BQA589883:BQC589916 BGE589883:BGG589916 AWI589883:AWK589916 AMM589883:AMO589916 ACQ589883:ACS589916 SU589883:SW589916 IY589883:JA589916 WVK524347:WVM524380 WLO524347:WLQ524380 WBS524347:WBU524380 VRW524347:VRY524380 VIA524347:VIC524380 UYE524347:UYG524380 UOI524347:UOK524380 UEM524347:UEO524380 TUQ524347:TUS524380 TKU524347:TKW524380 TAY524347:TBA524380 SRC524347:SRE524380 SHG524347:SHI524380 RXK524347:RXM524380 RNO524347:RNQ524380 RDS524347:RDU524380 QTW524347:QTY524380 QKA524347:QKC524380 QAE524347:QAG524380 PQI524347:PQK524380 PGM524347:PGO524380 OWQ524347:OWS524380 OMU524347:OMW524380 OCY524347:ODA524380 NTC524347:NTE524380 NJG524347:NJI524380 MZK524347:MZM524380 MPO524347:MPQ524380 MFS524347:MFU524380 LVW524347:LVY524380 LMA524347:LMC524380 LCE524347:LCG524380 KSI524347:KSK524380 KIM524347:KIO524380 JYQ524347:JYS524380 JOU524347:JOW524380 JEY524347:JFA524380 IVC524347:IVE524380 ILG524347:ILI524380 IBK524347:IBM524380 HRO524347:HRQ524380 HHS524347:HHU524380 GXW524347:GXY524380 GOA524347:GOC524380 GEE524347:GEG524380 FUI524347:FUK524380 FKM524347:FKO524380 FAQ524347:FAS524380 EQU524347:EQW524380 EGY524347:EHA524380 DXC524347:DXE524380 DNG524347:DNI524380 DDK524347:DDM524380 CTO524347:CTQ524380 CJS524347:CJU524380 BZW524347:BZY524380 BQA524347:BQC524380 BGE524347:BGG524380 AWI524347:AWK524380 AMM524347:AMO524380 ACQ524347:ACS524380 SU524347:SW524380 IY524347:JA524380 WVK458811:WVM458844 WLO458811:WLQ458844 WBS458811:WBU458844 VRW458811:VRY458844 VIA458811:VIC458844 UYE458811:UYG458844 UOI458811:UOK458844 UEM458811:UEO458844 TUQ458811:TUS458844 TKU458811:TKW458844 TAY458811:TBA458844 SRC458811:SRE458844 SHG458811:SHI458844 RXK458811:RXM458844 RNO458811:RNQ458844 RDS458811:RDU458844 QTW458811:QTY458844 QKA458811:QKC458844 QAE458811:QAG458844 PQI458811:PQK458844 PGM458811:PGO458844 OWQ458811:OWS458844 OMU458811:OMW458844 OCY458811:ODA458844 NTC458811:NTE458844 NJG458811:NJI458844 MZK458811:MZM458844 MPO458811:MPQ458844 MFS458811:MFU458844 LVW458811:LVY458844 LMA458811:LMC458844 LCE458811:LCG458844 KSI458811:KSK458844 KIM458811:KIO458844 JYQ458811:JYS458844 JOU458811:JOW458844 JEY458811:JFA458844 IVC458811:IVE458844 ILG458811:ILI458844 IBK458811:IBM458844 HRO458811:HRQ458844 HHS458811:HHU458844 GXW458811:GXY458844 GOA458811:GOC458844 GEE458811:GEG458844 FUI458811:FUK458844 FKM458811:FKO458844 FAQ458811:FAS458844 EQU458811:EQW458844 EGY458811:EHA458844 DXC458811:DXE458844 DNG458811:DNI458844 DDK458811:DDM458844 CTO458811:CTQ458844 CJS458811:CJU458844 BZW458811:BZY458844 BQA458811:BQC458844 BGE458811:BGG458844 AWI458811:AWK458844 AMM458811:AMO458844 ACQ458811:ACS458844 SU458811:SW458844 IY458811:JA458844 WVK393275:WVM393308 WLO393275:WLQ393308 WBS393275:WBU393308 VRW393275:VRY393308 VIA393275:VIC393308 UYE393275:UYG393308 UOI393275:UOK393308 UEM393275:UEO393308 TUQ393275:TUS393308 TKU393275:TKW393308 TAY393275:TBA393308 SRC393275:SRE393308 SHG393275:SHI393308 RXK393275:RXM393308 RNO393275:RNQ393308 RDS393275:RDU393308 QTW393275:QTY393308 QKA393275:QKC393308 QAE393275:QAG393308 PQI393275:PQK393308 PGM393275:PGO393308 OWQ393275:OWS393308 OMU393275:OMW393308 OCY393275:ODA393308 NTC393275:NTE393308 NJG393275:NJI393308 MZK393275:MZM393308 MPO393275:MPQ393308 MFS393275:MFU393308 LVW393275:LVY393308 LMA393275:LMC393308 LCE393275:LCG393308 KSI393275:KSK393308 KIM393275:KIO393308 JYQ393275:JYS393308 JOU393275:JOW393308 JEY393275:JFA393308 IVC393275:IVE393308 ILG393275:ILI393308 IBK393275:IBM393308 HRO393275:HRQ393308 HHS393275:HHU393308 GXW393275:GXY393308 GOA393275:GOC393308 GEE393275:GEG393308 FUI393275:FUK393308 FKM393275:FKO393308 FAQ393275:FAS393308 EQU393275:EQW393308 EGY393275:EHA393308 DXC393275:DXE393308 DNG393275:DNI393308 DDK393275:DDM393308 CTO393275:CTQ393308 CJS393275:CJU393308 BZW393275:BZY393308 BQA393275:BQC393308 BGE393275:BGG393308 AWI393275:AWK393308 AMM393275:AMO393308 ACQ393275:ACS393308 SU393275:SW393308 IY393275:JA393308 WVK327739:WVM327772 WLO327739:WLQ327772 WBS327739:WBU327772 VRW327739:VRY327772 VIA327739:VIC327772 UYE327739:UYG327772 UOI327739:UOK327772 UEM327739:UEO327772 TUQ327739:TUS327772 TKU327739:TKW327772 TAY327739:TBA327772 SRC327739:SRE327772 SHG327739:SHI327772 RXK327739:RXM327772 RNO327739:RNQ327772 RDS327739:RDU327772 QTW327739:QTY327772 QKA327739:QKC327772 QAE327739:QAG327772 PQI327739:PQK327772 PGM327739:PGO327772 OWQ327739:OWS327772 OMU327739:OMW327772 OCY327739:ODA327772 NTC327739:NTE327772 NJG327739:NJI327772 MZK327739:MZM327772 MPO327739:MPQ327772 MFS327739:MFU327772 LVW327739:LVY327772 LMA327739:LMC327772 LCE327739:LCG327772 KSI327739:KSK327772 KIM327739:KIO327772 JYQ327739:JYS327772 JOU327739:JOW327772 JEY327739:JFA327772 IVC327739:IVE327772 ILG327739:ILI327772 IBK327739:IBM327772 HRO327739:HRQ327772 HHS327739:HHU327772 GXW327739:GXY327772 GOA327739:GOC327772 GEE327739:GEG327772 FUI327739:FUK327772 FKM327739:FKO327772 FAQ327739:FAS327772 EQU327739:EQW327772 EGY327739:EHA327772 DXC327739:DXE327772 DNG327739:DNI327772 DDK327739:DDM327772 CTO327739:CTQ327772 CJS327739:CJU327772 BZW327739:BZY327772 BQA327739:BQC327772 BGE327739:BGG327772 AWI327739:AWK327772 AMM327739:AMO327772 ACQ327739:ACS327772 SU327739:SW327772 IY327739:JA327772 WVK262203:WVM262236 WLO262203:WLQ262236 WBS262203:WBU262236 VRW262203:VRY262236 VIA262203:VIC262236 UYE262203:UYG262236 UOI262203:UOK262236 UEM262203:UEO262236 TUQ262203:TUS262236 TKU262203:TKW262236 TAY262203:TBA262236 SRC262203:SRE262236 SHG262203:SHI262236 RXK262203:RXM262236 RNO262203:RNQ262236 RDS262203:RDU262236 QTW262203:QTY262236 QKA262203:QKC262236 QAE262203:QAG262236 PQI262203:PQK262236 PGM262203:PGO262236 OWQ262203:OWS262236 OMU262203:OMW262236 OCY262203:ODA262236 NTC262203:NTE262236 NJG262203:NJI262236 MZK262203:MZM262236 MPO262203:MPQ262236 MFS262203:MFU262236 LVW262203:LVY262236 LMA262203:LMC262236 LCE262203:LCG262236 KSI262203:KSK262236 KIM262203:KIO262236 JYQ262203:JYS262236 JOU262203:JOW262236 JEY262203:JFA262236 IVC262203:IVE262236 ILG262203:ILI262236 IBK262203:IBM262236 HRO262203:HRQ262236 HHS262203:HHU262236 GXW262203:GXY262236 GOA262203:GOC262236 GEE262203:GEG262236 FUI262203:FUK262236 FKM262203:FKO262236 FAQ262203:FAS262236 EQU262203:EQW262236 EGY262203:EHA262236 DXC262203:DXE262236 DNG262203:DNI262236 DDK262203:DDM262236 CTO262203:CTQ262236 CJS262203:CJU262236 BZW262203:BZY262236 BQA262203:BQC262236 BGE262203:BGG262236 AWI262203:AWK262236 AMM262203:AMO262236 ACQ262203:ACS262236 SU262203:SW262236 IY262203:JA262236 WVK196667:WVM196700 WLO196667:WLQ196700 WBS196667:WBU196700 VRW196667:VRY196700 VIA196667:VIC196700 UYE196667:UYG196700 UOI196667:UOK196700 UEM196667:UEO196700 TUQ196667:TUS196700 TKU196667:TKW196700 TAY196667:TBA196700 SRC196667:SRE196700 SHG196667:SHI196700 RXK196667:RXM196700 RNO196667:RNQ196700 RDS196667:RDU196700 QTW196667:QTY196700 QKA196667:QKC196700 QAE196667:QAG196700 PQI196667:PQK196700 PGM196667:PGO196700 OWQ196667:OWS196700 OMU196667:OMW196700 OCY196667:ODA196700 NTC196667:NTE196700 NJG196667:NJI196700 MZK196667:MZM196700 MPO196667:MPQ196700 MFS196667:MFU196700 LVW196667:LVY196700 LMA196667:LMC196700 LCE196667:LCG196700 KSI196667:KSK196700 KIM196667:KIO196700 JYQ196667:JYS196700 JOU196667:JOW196700 JEY196667:JFA196700 IVC196667:IVE196700 ILG196667:ILI196700 IBK196667:IBM196700 HRO196667:HRQ196700 HHS196667:HHU196700 GXW196667:GXY196700 GOA196667:GOC196700 GEE196667:GEG196700 FUI196667:FUK196700 FKM196667:FKO196700 FAQ196667:FAS196700 EQU196667:EQW196700 EGY196667:EHA196700 DXC196667:DXE196700 DNG196667:DNI196700 DDK196667:DDM196700 CTO196667:CTQ196700 CJS196667:CJU196700 BZW196667:BZY196700 BQA196667:BQC196700 BGE196667:BGG196700 AWI196667:AWK196700 AMM196667:AMO196700 ACQ196667:ACS196700 SU196667:SW196700 IY196667:JA196700 WVK131131:WVM131164 WLO131131:WLQ131164 WBS131131:WBU131164 VRW131131:VRY131164 VIA131131:VIC131164 UYE131131:UYG131164 UOI131131:UOK131164 UEM131131:UEO131164 TUQ131131:TUS131164 TKU131131:TKW131164 TAY131131:TBA131164 SRC131131:SRE131164 SHG131131:SHI131164 RXK131131:RXM131164 RNO131131:RNQ131164 RDS131131:RDU131164 QTW131131:QTY131164 QKA131131:QKC131164 QAE131131:QAG131164 PQI131131:PQK131164 PGM131131:PGO131164 OWQ131131:OWS131164 OMU131131:OMW131164 OCY131131:ODA131164 NTC131131:NTE131164 NJG131131:NJI131164 MZK131131:MZM131164 MPO131131:MPQ131164 MFS131131:MFU131164 LVW131131:LVY131164 LMA131131:LMC131164 LCE131131:LCG131164 KSI131131:KSK131164 KIM131131:KIO131164 JYQ131131:JYS131164 JOU131131:JOW131164 JEY131131:JFA131164 IVC131131:IVE131164 ILG131131:ILI131164 IBK131131:IBM131164 HRO131131:HRQ131164 HHS131131:HHU131164 GXW131131:GXY131164 GOA131131:GOC131164 GEE131131:GEG131164 FUI131131:FUK131164 FKM131131:FKO131164 FAQ131131:FAS131164 EQU131131:EQW131164 EGY131131:EHA131164 DXC131131:DXE131164 DNG131131:DNI131164 DDK131131:DDM131164 CTO131131:CTQ131164 CJS131131:CJU131164 BZW131131:BZY131164 BQA131131:BQC131164 BGE131131:BGG131164 AWI131131:AWK131164 AMM131131:AMO131164 ACQ131131:ACS131164 SU131131:SW131164 IY131131:JA131164 WVK65595:WVM65628 WLO65595:WLQ65628 WBS65595:WBU65628 VRW65595:VRY65628 VIA65595:VIC65628 UYE65595:UYG65628 UOI65595:UOK65628 UEM65595:UEO65628 TUQ65595:TUS65628 TKU65595:TKW65628 TAY65595:TBA65628 SRC65595:SRE65628 SHG65595:SHI65628 RXK65595:RXM65628 RNO65595:RNQ65628 RDS65595:RDU65628 QTW65595:QTY65628 QKA65595:QKC65628 QAE65595:QAG65628 PQI65595:PQK65628 PGM65595:PGO65628 OWQ65595:OWS65628 OMU65595:OMW65628 OCY65595:ODA65628 NTC65595:NTE65628 NJG65595:NJI65628 MZK65595:MZM65628 MPO65595:MPQ65628 MFS65595:MFU65628 LVW65595:LVY65628 LMA65595:LMC65628 LCE65595:LCG65628 KSI65595:KSK65628 KIM65595:KIO65628 JYQ65595:JYS65628 JOU65595:JOW65628 JEY65595:JFA65628 IVC65595:IVE65628 ILG65595:ILI65628 IBK65595:IBM65628 HRO65595:HRQ65628 HHS65595:HHU65628 GXW65595:GXY65628 GOA65595:GOC65628 GEE65595:GEG65628 FUI65595:FUK65628 FKM65595:FKO65628 FAQ65595:FAS65628 EQU65595:EQW65628 EGY65595:EHA65628 DXC65595:DXE65628 DNG65595:DNI65628 DDK65595:DDM65628 CTO65595:CTQ65628 CJS65595:CJU65628 BZW65595:BZY65628 BQA65595:BQC65628 BGE65595:BGG65628 AWI65595:AWK65628 AMM65595:AMO65628 ACQ65595:ACS65628 SU65595:SW65628 IY65595:JA65628 IY3:JA92 WVF3:WVI92 WLJ3:WLM92 WBN3:WBQ92 VRR3:VRU92 VHV3:VHY92 UXZ3:UYC92 UOD3:UOG92 UEH3:UEK92 TUL3:TUO92 TKP3:TKS92 TAT3:TAW92 SQX3:SRA92 SHB3:SHE92 RXF3:RXI92 RNJ3:RNM92 RDN3:RDQ92 QTR3:QTU92 QJV3:QJY92 PZZ3:QAC92 PQD3:PQG92 PGH3:PGK92 OWL3:OWO92 OMP3:OMS92 OCT3:OCW92 NSX3:NTA92 NJB3:NJE92 MZF3:MZI92 MPJ3:MPM92 MFN3:MFQ92 LVR3:LVU92 LLV3:LLY92 LBZ3:LCC92 KSD3:KSG92 KIH3:KIK92 JYL3:JYO92 JOP3:JOS92 JET3:JEW92 IUX3:IVA92 ILB3:ILE92 IBF3:IBI92 HRJ3:HRM92 HHN3:HHQ92 GXR3:GXU92 GNV3:GNY92 GDZ3:GEC92 FUD3:FUG92 FKH3:FKK92 FAL3:FAO92 EQP3:EQS92 EGT3:EGW92 DWX3:DXA92 DNB3:DNE92 DDF3:DDI92 CTJ3:CTM92 CJN3:CJQ92 BZR3:BZU92 BPV3:BPY92 BFZ3:BGC92 AWD3:AWG92 AMH3:AMK92 ACL3:ACO92 SP3:SS92 IT3:IW92 WVK3:WVM92 WLO3:WLQ92 WBS3:WBU92 VRW3:VRY92 VIA3:VIC92 UYE3:UYG92 UOI3:UOK92 UEM3:UEO92 TUQ3:TUS92 TKU3:TKW92 TAY3:TBA92 SRC3:SRE92 SHG3:SHI92 RXK3:RXM92 RNO3:RNQ92 RDS3:RDU92 QTW3:QTY92 QKA3:QKC92 QAE3:QAG92 PQI3:PQK92 PGM3:PGO92 OWQ3:OWS92 OMU3:OMW92 OCY3:ODA92 NTC3:NTE92 NJG3:NJI92 MZK3:MZM92 MPO3:MPQ92 MFS3:MFU92 LVW3:LVY92 LMA3:LMC92 LCE3:LCG92 KSI3:KSK92 KIM3:KIO92 JYQ3:JYS92 JOU3:JOW92 JEY3:JFA92 IVC3:IVE92 ILG3:ILI92 IBK3:IBM92 HRO3:HRQ92 HHS3:HHU92 GXW3:GXY92 GOA3:GOC92 GEE3:GEG92 FUI3:FUK92 FKM3:FKO92 FAQ3:FAS92 EQU3:EQW92 EGY3:EHA92 DXC3:DXE92 DNG3:DNI92 DDK3:DDM92 CTO3:CTQ92 CJS3:CJU92 BZW3:BZY92 BQA3:BQC92 BGE3:BGG92 AWI3:AWK92 AMM3:AMO92 ACQ3:ACS92 SU3:SW92">
      <formula1>0</formula1>
      <formula2>10000000000</formula2>
    </dataValidation>
    <dataValidation allowBlank="1" showInputMessage="1" showErrorMessage="1" prompt="Resultado de la suma de sueldo grupal anual mas prestaciones de las plazas." sqref="WVO983099:WVO983132 WLS983099:WLS983132 WBW983099:WBW983132 VSA983099:VSA983132 VIE983099:VIE983132 UYI983099:UYI983132 UOM983099:UOM983132 UEQ983099:UEQ983132 TUU983099:TUU983132 TKY983099:TKY983132 TBC983099:TBC983132 SRG983099:SRG983132 SHK983099:SHK983132 RXO983099:RXO983132 RNS983099:RNS983132 RDW983099:RDW983132 QUA983099:QUA983132 QKE983099:QKE983132 QAI983099:QAI983132 PQM983099:PQM983132 PGQ983099:PGQ983132 OWU983099:OWU983132 OMY983099:OMY983132 ODC983099:ODC983132 NTG983099:NTG983132 NJK983099:NJK983132 MZO983099:MZO983132 MPS983099:MPS983132 MFW983099:MFW983132 LWA983099:LWA983132 LME983099:LME983132 LCI983099:LCI983132 KSM983099:KSM983132 KIQ983099:KIQ983132 JYU983099:JYU983132 JOY983099:JOY983132 JFC983099:JFC983132 IVG983099:IVG983132 ILK983099:ILK983132 IBO983099:IBO983132 HRS983099:HRS983132 HHW983099:HHW983132 GYA983099:GYA983132 GOE983099:GOE983132 GEI983099:GEI983132 FUM983099:FUM983132 FKQ983099:FKQ983132 FAU983099:FAU983132 EQY983099:EQY983132 EHC983099:EHC983132 DXG983099:DXG983132 DNK983099:DNK983132 DDO983099:DDO983132 CTS983099:CTS983132 CJW983099:CJW983132 CAA983099:CAA983132 BQE983099:BQE983132 BGI983099:BGI983132 AWM983099:AWM983132 AMQ983099:AMQ983132 ACU983099:ACU983132 SY983099:SY983132 JC983099:JC983132 WVO917563:WVO917596 WLS917563:WLS917596 WBW917563:WBW917596 VSA917563:VSA917596 VIE917563:VIE917596 UYI917563:UYI917596 UOM917563:UOM917596 UEQ917563:UEQ917596 TUU917563:TUU917596 TKY917563:TKY917596 TBC917563:TBC917596 SRG917563:SRG917596 SHK917563:SHK917596 RXO917563:RXO917596 RNS917563:RNS917596 RDW917563:RDW917596 QUA917563:QUA917596 QKE917563:QKE917596 QAI917563:QAI917596 PQM917563:PQM917596 PGQ917563:PGQ917596 OWU917563:OWU917596 OMY917563:OMY917596 ODC917563:ODC917596 NTG917563:NTG917596 NJK917563:NJK917596 MZO917563:MZO917596 MPS917563:MPS917596 MFW917563:MFW917596 LWA917563:LWA917596 LME917563:LME917596 LCI917563:LCI917596 KSM917563:KSM917596 KIQ917563:KIQ917596 JYU917563:JYU917596 JOY917563:JOY917596 JFC917563:JFC917596 IVG917563:IVG917596 ILK917563:ILK917596 IBO917563:IBO917596 HRS917563:HRS917596 HHW917563:HHW917596 GYA917563:GYA917596 GOE917563:GOE917596 GEI917563:GEI917596 FUM917563:FUM917596 FKQ917563:FKQ917596 FAU917563:FAU917596 EQY917563:EQY917596 EHC917563:EHC917596 DXG917563:DXG917596 DNK917563:DNK917596 DDO917563:DDO917596 CTS917563:CTS917596 CJW917563:CJW917596 CAA917563:CAA917596 BQE917563:BQE917596 BGI917563:BGI917596 AWM917563:AWM917596 AMQ917563:AMQ917596 ACU917563:ACU917596 SY917563:SY917596 JC917563:JC917596 WVO852027:WVO852060 WLS852027:WLS852060 WBW852027:WBW852060 VSA852027:VSA852060 VIE852027:VIE852060 UYI852027:UYI852060 UOM852027:UOM852060 UEQ852027:UEQ852060 TUU852027:TUU852060 TKY852027:TKY852060 TBC852027:TBC852060 SRG852027:SRG852060 SHK852027:SHK852060 RXO852027:RXO852060 RNS852027:RNS852060 RDW852027:RDW852060 QUA852027:QUA852060 QKE852027:QKE852060 QAI852027:QAI852060 PQM852027:PQM852060 PGQ852027:PGQ852060 OWU852027:OWU852060 OMY852027:OMY852060 ODC852027:ODC852060 NTG852027:NTG852060 NJK852027:NJK852060 MZO852027:MZO852060 MPS852027:MPS852060 MFW852027:MFW852060 LWA852027:LWA852060 LME852027:LME852060 LCI852027:LCI852060 KSM852027:KSM852060 KIQ852027:KIQ852060 JYU852027:JYU852060 JOY852027:JOY852060 JFC852027:JFC852060 IVG852027:IVG852060 ILK852027:ILK852060 IBO852027:IBO852060 HRS852027:HRS852060 HHW852027:HHW852060 GYA852027:GYA852060 GOE852027:GOE852060 GEI852027:GEI852060 FUM852027:FUM852060 FKQ852027:FKQ852060 FAU852027:FAU852060 EQY852027:EQY852060 EHC852027:EHC852060 DXG852027:DXG852060 DNK852027:DNK852060 DDO852027:DDO852060 CTS852027:CTS852060 CJW852027:CJW852060 CAA852027:CAA852060 BQE852027:BQE852060 BGI852027:BGI852060 AWM852027:AWM852060 AMQ852027:AMQ852060 ACU852027:ACU852060 SY852027:SY852060 JC852027:JC852060 WVO786491:WVO786524 WLS786491:WLS786524 WBW786491:WBW786524 VSA786491:VSA786524 VIE786491:VIE786524 UYI786491:UYI786524 UOM786491:UOM786524 UEQ786491:UEQ786524 TUU786491:TUU786524 TKY786491:TKY786524 TBC786491:TBC786524 SRG786491:SRG786524 SHK786491:SHK786524 RXO786491:RXO786524 RNS786491:RNS786524 RDW786491:RDW786524 QUA786491:QUA786524 QKE786491:QKE786524 QAI786491:QAI786524 PQM786491:PQM786524 PGQ786491:PGQ786524 OWU786491:OWU786524 OMY786491:OMY786524 ODC786491:ODC786524 NTG786491:NTG786524 NJK786491:NJK786524 MZO786491:MZO786524 MPS786491:MPS786524 MFW786491:MFW786524 LWA786491:LWA786524 LME786491:LME786524 LCI786491:LCI786524 KSM786491:KSM786524 KIQ786491:KIQ786524 JYU786491:JYU786524 JOY786491:JOY786524 JFC786491:JFC786524 IVG786491:IVG786524 ILK786491:ILK786524 IBO786491:IBO786524 HRS786491:HRS786524 HHW786491:HHW786524 GYA786491:GYA786524 GOE786491:GOE786524 GEI786491:GEI786524 FUM786491:FUM786524 FKQ786491:FKQ786524 FAU786491:FAU786524 EQY786491:EQY786524 EHC786491:EHC786524 DXG786491:DXG786524 DNK786491:DNK786524 DDO786491:DDO786524 CTS786491:CTS786524 CJW786491:CJW786524 CAA786491:CAA786524 BQE786491:BQE786524 BGI786491:BGI786524 AWM786491:AWM786524 AMQ786491:AMQ786524 ACU786491:ACU786524 SY786491:SY786524 JC786491:JC786524 WVO720955:WVO720988 WLS720955:WLS720988 WBW720955:WBW720988 VSA720955:VSA720988 VIE720955:VIE720988 UYI720955:UYI720988 UOM720955:UOM720988 UEQ720955:UEQ720988 TUU720955:TUU720988 TKY720955:TKY720988 TBC720955:TBC720988 SRG720955:SRG720988 SHK720955:SHK720988 RXO720955:RXO720988 RNS720955:RNS720988 RDW720955:RDW720988 QUA720955:QUA720988 QKE720955:QKE720988 QAI720955:QAI720988 PQM720955:PQM720988 PGQ720955:PGQ720988 OWU720955:OWU720988 OMY720955:OMY720988 ODC720955:ODC720988 NTG720955:NTG720988 NJK720955:NJK720988 MZO720955:MZO720988 MPS720955:MPS720988 MFW720955:MFW720988 LWA720955:LWA720988 LME720955:LME720988 LCI720955:LCI720988 KSM720955:KSM720988 KIQ720955:KIQ720988 JYU720955:JYU720988 JOY720955:JOY720988 JFC720955:JFC720988 IVG720955:IVG720988 ILK720955:ILK720988 IBO720955:IBO720988 HRS720955:HRS720988 HHW720955:HHW720988 GYA720955:GYA720988 GOE720955:GOE720988 GEI720955:GEI720988 FUM720955:FUM720988 FKQ720955:FKQ720988 FAU720955:FAU720988 EQY720955:EQY720988 EHC720955:EHC720988 DXG720955:DXG720988 DNK720955:DNK720988 DDO720955:DDO720988 CTS720955:CTS720988 CJW720955:CJW720988 CAA720955:CAA720988 BQE720955:BQE720988 BGI720955:BGI720988 AWM720955:AWM720988 AMQ720955:AMQ720988 ACU720955:ACU720988 SY720955:SY720988 JC720955:JC720988 WVO655419:WVO655452 WLS655419:WLS655452 WBW655419:WBW655452 VSA655419:VSA655452 VIE655419:VIE655452 UYI655419:UYI655452 UOM655419:UOM655452 UEQ655419:UEQ655452 TUU655419:TUU655452 TKY655419:TKY655452 TBC655419:TBC655452 SRG655419:SRG655452 SHK655419:SHK655452 RXO655419:RXO655452 RNS655419:RNS655452 RDW655419:RDW655452 QUA655419:QUA655452 QKE655419:QKE655452 QAI655419:QAI655452 PQM655419:PQM655452 PGQ655419:PGQ655452 OWU655419:OWU655452 OMY655419:OMY655452 ODC655419:ODC655452 NTG655419:NTG655452 NJK655419:NJK655452 MZO655419:MZO655452 MPS655419:MPS655452 MFW655419:MFW655452 LWA655419:LWA655452 LME655419:LME655452 LCI655419:LCI655452 KSM655419:KSM655452 KIQ655419:KIQ655452 JYU655419:JYU655452 JOY655419:JOY655452 JFC655419:JFC655452 IVG655419:IVG655452 ILK655419:ILK655452 IBO655419:IBO655452 HRS655419:HRS655452 HHW655419:HHW655452 GYA655419:GYA655452 GOE655419:GOE655452 GEI655419:GEI655452 FUM655419:FUM655452 FKQ655419:FKQ655452 FAU655419:FAU655452 EQY655419:EQY655452 EHC655419:EHC655452 DXG655419:DXG655452 DNK655419:DNK655452 DDO655419:DDO655452 CTS655419:CTS655452 CJW655419:CJW655452 CAA655419:CAA655452 BQE655419:BQE655452 BGI655419:BGI655452 AWM655419:AWM655452 AMQ655419:AMQ655452 ACU655419:ACU655452 SY655419:SY655452 JC655419:JC655452 WVO589883:WVO589916 WLS589883:WLS589916 WBW589883:WBW589916 VSA589883:VSA589916 VIE589883:VIE589916 UYI589883:UYI589916 UOM589883:UOM589916 UEQ589883:UEQ589916 TUU589883:TUU589916 TKY589883:TKY589916 TBC589883:TBC589916 SRG589883:SRG589916 SHK589883:SHK589916 RXO589883:RXO589916 RNS589883:RNS589916 RDW589883:RDW589916 QUA589883:QUA589916 QKE589883:QKE589916 QAI589883:QAI589916 PQM589883:PQM589916 PGQ589883:PGQ589916 OWU589883:OWU589916 OMY589883:OMY589916 ODC589883:ODC589916 NTG589883:NTG589916 NJK589883:NJK589916 MZO589883:MZO589916 MPS589883:MPS589916 MFW589883:MFW589916 LWA589883:LWA589916 LME589883:LME589916 LCI589883:LCI589916 KSM589883:KSM589916 KIQ589883:KIQ589916 JYU589883:JYU589916 JOY589883:JOY589916 JFC589883:JFC589916 IVG589883:IVG589916 ILK589883:ILK589916 IBO589883:IBO589916 HRS589883:HRS589916 HHW589883:HHW589916 GYA589883:GYA589916 GOE589883:GOE589916 GEI589883:GEI589916 FUM589883:FUM589916 FKQ589883:FKQ589916 FAU589883:FAU589916 EQY589883:EQY589916 EHC589883:EHC589916 DXG589883:DXG589916 DNK589883:DNK589916 DDO589883:DDO589916 CTS589883:CTS589916 CJW589883:CJW589916 CAA589883:CAA589916 BQE589883:BQE589916 BGI589883:BGI589916 AWM589883:AWM589916 AMQ589883:AMQ589916 ACU589883:ACU589916 SY589883:SY589916 JC589883:JC589916 WVO524347:WVO524380 WLS524347:WLS524380 WBW524347:WBW524380 VSA524347:VSA524380 VIE524347:VIE524380 UYI524347:UYI524380 UOM524347:UOM524380 UEQ524347:UEQ524380 TUU524347:TUU524380 TKY524347:TKY524380 TBC524347:TBC524380 SRG524347:SRG524380 SHK524347:SHK524380 RXO524347:RXO524380 RNS524347:RNS524380 RDW524347:RDW524380 QUA524347:QUA524380 QKE524347:QKE524380 QAI524347:QAI524380 PQM524347:PQM524380 PGQ524347:PGQ524380 OWU524347:OWU524380 OMY524347:OMY524380 ODC524347:ODC524380 NTG524347:NTG524380 NJK524347:NJK524380 MZO524347:MZO524380 MPS524347:MPS524380 MFW524347:MFW524380 LWA524347:LWA524380 LME524347:LME524380 LCI524347:LCI524380 KSM524347:KSM524380 KIQ524347:KIQ524380 JYU524347:JYU524380 JOY524347:JOY524380 JFC524347:JFC524380 IVG524347:IVG524380 ILK524347:ILK524380 IBO524347:IBO524380 HRS524347:HRS524380 HHW524347:HHW524380 GYA524347:GYA524380 GOE524347:GOE524380 GEI524347:GEI524380 FUM524347:FUM524380 FKQ524347:FKQ524380 FAU524347:FAU524380 EQY524347:EQY524380 EHC524347:EHC524380 DXG524347:DXG524380 DNK524347:DNK524380 DDO524347:DDO524380 CTS524347:CTS524380 CJW524347:CJW524380 CAA524347:CAA524380 BQE524347:BQE524380 BGI524347:BGI524380 AWM524347:AWM524380 AMQ524347:AMQ524380 ACU524347:ACU524380 SY524347:SY524380 JC524347:JC524380 WVO458811:WVO458844 WLS458811:WLS458844 WBW458811:WBW458844 VSA458811:VSA458844 VIE458811:VIE458844 UYI458811:UYI458844 UOM458811:UOM458844 UEQ458811:UEQ458844 TUU458811:TUU458844 TKY458811:TKY458844 TBC458811:TBC458844 SRG458811:SRG458844 SHK458811:SHK458844 RXO458811:RXO458844 RNS458811:RNS458844 RDW458811:RDW458844 QUA458811:QUA458844 QKE458811:QKE458844 QAI458811:QAI458844 PQM458811:PQM458844 PGQ458811:PGQ458844 OWU458811:OWU458844 OMY458811:OMY458844 ODC458811:ODC458844 NTG458811:NTG458844 NJK458811:NJK458844 MZO458811:MZO458844 MPS458811:MPS458844 MFW458811:MFW458844 LWA458811:LWA458844 LME458811:LME458844 LCI458811:LCI458844 KSM458811:KSM458844 KIQ458811:KIQ458844 JYU458811:JYU458844 JOY458811:JOY458844 JFC458811:JFC458844 IVG458811:IVG458844 ILK458811:ILK458844 IBO458811:IBO458844 HRS458811:HRS458844 HHW458811:HHW458844 GYA458811:GYA458844 GOE458811:GOE458844 GEI458811:GEI458844 FUM458811:FUM458844 FKQ458811:FKQ458844 FAU458811:FAU458844 EQY458811:EQY458844 EHC458811:EHC458844 DXG458811:DXG458844 DNK458811:DNK458844 DDO458811:DDO458844 CTS458811:CTS458844 CJW458811:CJW458844 CAA458811:CAA458844 BQE458811:BQE458844 BGI458811:BGI458844 AWM458811:AWM458844 AMQ458811:AMQ458844 ACU458811:ACU458844 SY458811:SY458844 JC458811:JC458844 WVO393275:WVO393308 WLS393275:WLS393308 WBW393275:WBW393308 VSA393275:VSA393308 VIE393275:VIE393308 UYI393275:UYI393308 UOM393275:UOM393308 UEQ393275:UEQ393308 TUU393275:TUU393308 TKY393275:TKY393308 TBC393275:TBC393308 SRG393275:SRG393308 SHK393275:SHK393308 RXO393275:RXO393308 RNS393275:RNS393308 RDW393275:RDW393308 QUA393275:QUA393308 QKE393275:QKE393308 QAI393275:QAI393308 PQM393275:PQM393308 PGQ393275:PGQ393308 OWU393275:OWU393308 OMY393275:OMY393308 ODC393275:ODC393308 NTG393275:NTG393308 NJK393275:NJK393308 MZO393275:MZO393308 MPS393275:MPS393308 MFW393275:MFW393308 LWA393275:LWA393308 LME393275:LME393308 LCI393275:LCI393308 KSM393275:KSM393308 KIQ393275:KIQ393308 JYU393275:JYU393308 JOY393275:JOY393308 JFC393275:JFC393308 IVG393275:IVG393308 ILK393275:ILK393308 IBO393275:IBO393308 HRS393275:HRS393308 HHW393275:HHW393308 GYA393275:GYA393308 GOE393275:GOE393308 GEI393275:GEI393308 FUM393275:FUM393308 FKQ393275:FKQ393308 FAU393275:FAU393308 EQY393275:EQY393308 EHC393275:EHC393308 DXG393275:DXG393308 DNK393275:DNK393308 DDO393275:DDO393308 CTS393275:CTS393308 CJW393275:CJW393308 CAA393275:CAA393308 BQE393275:BQE393308 BGI393275:BGI393308 AWM393275:AWM393308 AMQ393275:AMQ393308 ACU393275:ACU393308 SY393275:SY393308 JC393275:JC393308 WVO327739:WVO327772 WLS327739:WLS327772 WBW327739:WBW327772 VSA327739:VSA327772 VIE327739:VIE327772 UYI327739:UYI327772 UOM327739:UOM327772 UEQ327739:UEQ327772 TUU327739:TUU327772 TKY327739:TKY327772 TBC327739:TBC327772 SRG327739:SRG327772 SHK327739:SHK327772 RXO327739:RXO327772 RNS327739:RNS327772 RDW327739:RDW327772 QUA327739:QUA327772 QKE327739:QKE327772 QAI327739:QAI327772 PQM327739:PQM327772 PGQ327739:PGQ327772 OWU327739:OWU327772 OMY327739:OMY327772 ODC327739:ODC327772 NTG327739:NTG327772 NJK327739:NJK327772 MZO327739:MZO327772 MPS327739:MPS327772 MFW327739:MFW327772 LWA327739:LWA327772 LME327739:LME327772 LCI327739:LCI327772 KSM327739:KSM327772 KIQ327739:KIQ327772 JYU327739:JYU327772 JOY327739:JOY327772 JFC327739:JFC327772 IVG327739:IVG327772 ILK327739:ILK327772 IBO327739:IBO327772 HRS327739:HRS327772 HHW327739:HHW327772 GYA327739:GYA327772 GOE327739:GOE327772 GEI327739:GEI327772 FUM327739:FUM327772 FKQ327739:FKQ327772 FAU327739:FAU327772 EQY327739:EQY327772 EHC327739:EHC327772 DXG327739:DXG327772 DNK327739:DNK327772 DDO327739:DDO327772 CTS327739:CTS327772 CJW327739:CJW327772 CAA327739:CAA327772 BQE327739:BQE327772 BGI327739:BGI327772 AWM327739:AWM327772 AMQ327739:AMQ327772 ACU327739:ACU327772 SY327739:SY327772 JC327739:JC327772 WVO262203:WVO262236 WLS262203:WLS262236 WBW262203:WBW262236 VSA262203:VSA262236 VIE262203:VIE262236 UYI262203:UYI262236 UOM262203:UOM262236 UEQ262203:UEQ262236 TUU262203:TUU262236 TKY262203:TKY262236 TBC262203:TBC262236 SRG262203:SRG262236 SHK262203:SHK262236 RXO262203:RXO262236 RNS262203:RNS262236 RDW262203:RDW262236 QUA262203:QUA262236 QKE262203:QKE262236 QAI262203:QAI262236 PQM262203:PQM262236 PGQ262203:PGQ262236 OWU262203:OWU262236 OMY262203:OMY262236 ODC262203:ODC262236 NTG262203:NTG262236 NJK262203:NJK262236 MZO262203:MZO262236 MPS262203:MPS262236 MFW262203:MFW262236 LWA262203:LWA262236 LME262203:LME262236 LCI262203:LCI262236 KSM262203:KSM262236 KIQ262203:KIQ262236 JYU262203:JYU262236 JOY262203:JOY262236 JFC262203:JFC262236 IVG262203:IVG262236 ILK262203:ILK262236 IBO262203:IBO262236 HRS262203:HRS262236 HHW262203:HHW262236 GYA262203:GYA262236 GOE262203:GOE262236 GEI262203:GEI262236 FUM262203:FUM262236 FKQ262203:FKQ262236 FAU262203:FAU262236 EQY262203:EQY262236 EHC262203:EHC262236 DXG262203:DXG262236 DNK262203:DNK262236 DDO262203:DDO262236 CTS262203:CTS262236 CJW262203:CJW262236 CAA262203:CAA262236 BQE262203:BQE262236 BGI262203:BGI262236 AWM262203:AWM262236 AMQ262203:AMQ262236 ACU262203:ACU262236 SY262203:SY262236 JC262203:JC262236 WVO196667:WVO196700 WLS196667:WLS196700 WBW196667:WBW196700 VSA196667:VSA196700 VIE196667:VIE196700 UYI196667:UYI196700 UOM196667:UOM196700 UEQ196667:UEQ196700 TUU196667:TUU196700 TKY196667:TKY196700 TBC196667:TBC196700 SRG196667:SRG196700 SHK196667:SHK196700 RXO196667:RXO196700 RNS196667:RNS196700 RDW196667:RDW196700 QUA196667:QUA196700 QKE196667:QKE196700 QAI196667:QAI196700 PQM196667:PQM196700 PGQ196667:PGQ196700 OWU196667:OWU196700 OMY196667:OMY196700 ODC196667:ODC196700 NTG196667:NTG196700 NJK196667:NJK196700 MZO196667:MZO196700 MPS196667:MPS196700 MFW196667:MFW196700 LWA196667:LWA196700 LME196667:LME196700 LCI196667:LCI196700 KSM196667:KSM196700 KIQ196667:KIQ196700 JYU196667:JYU196700 JOY196667:JOY196700 JFC196667:JFC196700 IVG196667:IVG196700 ILK196667:ILK196700 IBO196667:IBO196700 HRS196667:HRS196700 HHW196667:HHW196700 GYA196667:GYA196700 GOE196667:GOE196700 GEI196667:GEI196700 FUM196667:FUM196700 FKQ196667:FKQ196700 FAU196667:FAU196700 EQY196667:EQY196700 EHC196667:EHC196700 DXG196667:DXG196700 DNK196667:DNK196700 DDO196667:DDO196700 CTS196667:CTS196700 CJW196667:CJW196700 CAA196667:CAA196700 BQE196667:BQE196700 BGI196667:BGI196700 AWM196667:AWM196700 AMQ196667:AMQ196700 ACU196667:ACU196700 SY196667:SY196700 JC196667:JC196700 WVO131131:WVO131164 WLS131131:WLS131164 WBW131131:WBW131164 VSA131131:VSA131164 VIE131131:VIE131164 UYI131131:UYI131164 UOM131131:UOM131164 UEQ131131:UEQ131164 TUU131131:TUU131164 TKY131131:TKY131164 TBC131131:TBC131164 SRG131131:SRG131164 SHK131131:SHK131164 RXO131131:RXO131164 RNS131131:RNS131164 RDW131131:RDW131164 QUA131131:QUA131164 QKE131131:QKE131164 QAI131131:QAI131164 PQM131131:PQM131164 PGQ131131:PGQ131164 OWU131131:OWU131164 OMY131131:OMY131164 ODC131131:ODC131164 NTG131131:NTG131164 NJK131131:NJK131164 MZO131131:MZO131164 MPS131131:MPS131164 MFW131131:MFW131164 LWA131131:LWA131164 LME131131:LME131164 LCI131131:LCI131164 KSM131131:KSM131164 KIQ131131:KIQ131164 JYU131131:JYU131164 JOY131131:JOY131164 JFC131131:JFC131164 IVG131131:IVG131164 ILK131131:ILK131164 IBO131131:IBO131164 HRS131131:HRS131164 HHW131131:HHW131164 GYA131131:GYA131164 GOE131131:GOE131164 GEI131131:GEI131164 FUM131131:FUM131164 FKQ131131:FKQ131164 FAU131131:FAU131164 EQY131131:EQY131164 EHC131131:EHC131164 DXG131131:DXG131164 DNK131131:DNK131164 DDO131131:DDO131164 CTS131131:CTS131164 CJW131131:CJW131164 CAA131131:CAA131164 BQE131131:BQE131164 BGI131131:BGI131164 AWM131131:AWM131164 AMQ131131:AMQ131164 ACU131131:ACU131164 SY131131:SY131164 JC131131:JC131164 WVO65595:WVO65628 WLS65595:WLS65628 WBW65595:WBW65628 VSA65595:VSA65628 VIE65595:VIE65628 UYI65595:UYI65628 UOM65595:UOM65628 UEQ65595:UEQ65628 TUU65595:TUU65628 TKY65595:TKY65628 TBC65595:TBC65628 SRG65595:SRG65628 SHK65595:SHK65628 RXO65595:RXO65628 RNS65595:RNS65628 RDW65595:RDW65628 QUA65595:QUA65628 QKE65595:QKE65628 QAI65595:QAI65628 PQM65595:PQM65628 PGQ65595:PGQ65628 OWU65595:OWU65628 OMY65595:OMY65628 ODC65595:ODC65628 NTG65595:NTG65628 NJK65595:NJK65628 MZO65595:MZO65628 MPS65595:MPS65628 MFW65595:MFW65628 LWA65595:LWA65628 LME65595:LME65628 LCI65595:LCI65628 KSM65595:KSM65628 KIQ65595:KIQ65628 JYU65595:JYU65628 JOY65595:JOY65628 JFC65595:JFC65628 IVG65595:IVG65628 ILK65595:ILK65628 IBO65595:IBO65628 HRS65595:HRS65628 HHW65595:HHW65628 GYA65595:GYA65628 GOE65595:GOE65628 GEI65595:GEI65628 FUM65595:FUM65628 FKQ65595:FKQ65628 FAU65595:FAU65628 EQY65595:EQY65628 EHC65595:EHC65628 DXG65595:DXG65628 DNK65595:DNK65628 DDO65595:DDO65628 CTS65595:CTS65628 CJW65595:CJW65628 CAA65595:CAA65628 BQE65595:BQE65628 BGI65595:BGI65628 AWM65595:AWM65628 AMQ65595:AMQ65628 ACU65595:ACU65628 SY65595:SY65628 JC65595:JC65628 JC3:JC92 WVO3:WVO92 WLS3:WLS92 WBW3:WBW92 VSA3:VSA92 VIE3:VIE92 UYI3:UYI92 UOM3:UOM92 UEQ3:UEQ92 TUU3:TUU92 TKY3:TKY92 TBC3:TBC92 SRG3:SRG92 SHK3:SHK92 RXO3:RXO92 RNS3:RNS92 RDW3:RDW92 QUA3:QUA92 QKE3:QKE92 QAI3:QAI92 PQM3:PQM92 PGQ3:PGQ92 OWU3:OWU92 OMY3:OMY92 ODC3:ODC92 NTG3:NTG92 NJK3:NJK92 MZO3:MZO92 MPS3:MPS92 MFW3:MFW92 LWA3:LWA92 LME3:LME92 LCI3:LCI92 KSM3:KSM92 KIQ3:KIQ92 JYU3:JYU92 JOY3:JOY92 JFC3:JFC92 IVG3:IVG92 ILK3:ILK92 IBO3:IBO92 HRS3:HRS92 HHW3:HHW92 GYA3:GYA92 GOE3:GOE92 GEI3:GEI92 FUM3:FUM92 FKQ3:FKQ92 FAU3:FAU92 EQY3:EQY92 EHC3:EHC92 DXG3:DXG92 DNK3:DNK92 DDO3:DDO92 CTS3:CTS92 CJW3:CJW92 CAA3:CAA92 BQE3:BQE92 BGI3:BGI92 AWM3:AWM92 AMQ3:AMQ92 ACU3:ACU92 SY3:SY92"/>
    <dataValidation type="whole" allowBlank="1" showInputMessage="1" showErrorMessage="1" errorTitle="Error en el dato de la celda" error="La estimación de la celda no permite importes en negativo." prompt="Si esta estimando otras prestaciones, observar lo dispuesto en el artículo 54 Bis. de la Ley de Servidores Públicos del Estado de Jalisco y sus Municipios." sqref="WVN983099:WVN983132 WLR983099:WLR983132 WBV983099:WBV983132 VRZ983099:VRZ983132 VID983099:VID983132 UYH983099:UYH983132 UOL983099:UOL983132 UEP983099:UEP983132 TUT983099:TUT983132 TKX983099:TKX983132 TBB983099:TBB983132 SRF983099:SRF983132 SHJ983099:SHJ983132 RXN983099:RXN983132 RNR983099:RNR983132 RDV983099:RDV983132 QTZ983099:QTZ983132 QKD983099:QKD983132 QAH983099:QAH983132 PQL983099:PQL983132 PGP983099:PGP983132 OWT983099:OWT983132 OMX983099:OMX983132 ODB983099:ODB983132 NTF983099:NTF983132 NJJ983099:NJJ983132 MZN983099:MZN983132 MPR983099:MPR983132 MFV983099:MFV983132 LVZ983099:LVZ983132 LMD983099:LMD983132 LCH983099:LCH983132 KSL983099:KSL983132 KIP983099:KIP983132 JYT983099:JYT983132 JOX983099:JOX983132 JFB983099:JFB983132 IVF983099:IVF983132 ILJ983099:ILJ983132 IBN983099:IBN983132 HRR983099:HRR983132 HHV983099:HHV983132 GXZ983099:GXZ983132 GOD983099:GOD983132 GEH983099:GEH983132 FUL983099:FUL983132 FKP983099:FKP983132 FAT983099:FAT983132 EQX983099:EQX983132 EHB983099:EHB983132 DXF983099:DXF983132 DNJ983099:DNJ983132 DDN983099:DDN983132 CTR983099:CTR983132 CJV983099:CJV983132 BZZ983099:BZZ983132 BQD983099:BQD983132 BGH983099:BGH983132 AWL983099:AWL983132 AMP983099:AMP983132 ACT983099:ACT983132 SX983099:SX983132 JB983099:JB983132 WVN917563:WVN917596 WLR917563:WLR917596 WBV917563:WBV917596 VRZ917563:VRZ917596 VID917563:VID917596 UYH917563:UYH917596 UOL917563:UOL917596 UEP917563:UEP917596 TUT917563:TUT917596 TKX917563:TKX917596 TBB917563:TBB917596 SRF917563:SRF917596 SHJ917563:SHJ917596 RXN917563:RXN917596 RNR917563:RNR917596 RDV917563:RDV917596 QTZ917563:QTZ917596 QKD917563:QKD917596 QAH917563:QAH917596 PQL917563:PQL917596 PGP917563:PGP917596 OWT917563:OWT917596 OMX917563:OMX917596 ODB917563:ODB917596 NTF917563:NTF917596 NJJ917563:NJJ917596 MZN917563:MZN917596 MPR917563:MPR917596 MFV917563:MFV917596 LVZ917563:LVZ917596 LMD917563:LMD917596 LCH917563:LCH917596 KSL917563:KSL917596 KIP917563:KIP917596 JYT917563:JYT917596 JOX917563:JOX917596 JFB917563:JFB917596 IVF917563:IVF917596 ILJ917563:ILJ917596 IBN917563:IBN917596 HRR917563:HRR917596 HHV917563:HHV917596 GXZ917563:GXZ917596 GOD917563:GOD917596 GEH917563:GEH917596 FUL917563:FUL917596 FKP917563:FKP917596 FAT917563:FAT917596 EQX917563:EQX917596 EHB917563:EHB917596 DXF917563:DXF917596 DNJ917563:DNJ917596 DDN917563:DDN917596 CTR917563:CTR917596 CJV917563:CJV917596 BZZ917563:BZZ917596 BQD917563:BQD917596 BGH917563:BGH917596 AWL917563:AWL917596 AMP917563:AMP917596 ACT917563:ACT917596 SX917563:SX917596 JB917563:JB917596 WVN852027:WVN852060 WLR852027:WLR852060 WBV852027:WBV852060 VRZ852027:VRZ852060 VID852027:VID852060 UYH852027:UYH852060 UOL852027:UOL852060 UEP852027:UEP852060 TUT852027:TUT852060 TKX852027:TKX852060 TBB852027:TBB852060 SRF852027:SRF852060 SHJ852027:SHJ852060 RXN852027:RXN852060 RNR852027:RNR852060 RDV852027:RDV852060 QTZ852027:QTZ852060 QKD852027:QKD852060 QAH852027:QAH852060 PQL852027:PQL852060 PGP852027:PGP852060 OWT852027:OWT852060 OMX852027:OMX852060 ODB852027:ODB852060 NTF852027:NTF852060 NJJ852027:NJJ852060 MZN852027:MZN852060 MPR852027:MPR852060 MFV852027:MFV852060 LVZ852027:LVZ852060 LMD852027:LMD852060 LCH852027:LCH852060 KSL852027:KSL852060 KIP852027:KIP852060 JYT852027:JYT852060 JOX852027:JOX852060 JFB852027:JFB852060 IVF852027:IVF852060 ILJ852027:ILJ852060 IBN852027:IBN852060 HRR852027:HRR852060 HHV852027:HHV852060 GXZ852027:GXZ852060 GOD852027:GOD852060 GEH852027:GEH852060 FUL852027:FUL852060 FKP852027:FKP852060 FAT852027:FAT852060 EQX852027:EQX852060 EHB852027:EHB852060 DXF852027:DXF852060 DNJ852027:DNJ852060 DDN852027:DDN852060 CTR852027:CTR852060 CJV852027:CJV852060 BZZ852027:BZZ852060 BQD852027:BQD852060 BGH852027:BGH852060 AWL852027:AWL852060 AMP852027:AMP852060 ACT852027:ACT852060 SX852027:SX852060 JB852027:JB852060 WVN786491:WVN786524 WLR786491:WLR786524 WBV786491:WBV786524 VRZ786491:VRZ786524 VID786491:VID786524 UYH786491:UYH786524 UOL786491:UOL786524 UEP786491:UEP786524 TUT786491:TUT786524 TKX786491:TKX786524 TBB786491:TBB786524 SRF786491:SRF786524 SHJ786491:SHJ786524 RXN786491:RXN786524 RNR786491:RNR786524 RDV786491:RDV786524 QTZ786491:QTZ786524 QKD786491:QKD786524 QAH786491:QAH786524 PQL786491:PQL786524 PGP786491:PGP786524 OWT786491:OWT786524 OMX786491:OMX786524 ODB786491:ODB786524 NTF786491:NTF786524 NJJ786491:NJJ786524 MZN786491:MZN786524 MPR786491:MPR786524 MFV786491:MFV786524 LVZ786491:LVZ786524 LMD786491:LMD786524 LCH786491:LCH786524 KSL786491:KSL786524 KIP786491:KIP786524 JYT786491:JYT786524 JOX786491:JOX786524 JFB786491:JFB786524 IVF786491:IVF786524 ILJ786491:ILJ786524 IBN786491:IBN786524 HRR786491:HRR786524 HHV786491:HHV786524 GXZ786491:GXZ786524 GOD786491:GOD786524 GEH786491:GEH786524 FUL786491:FUL786524 FKP786491:FKP786524 FAT786491:FAT786524 EQX786491:EQX786524 EHB786491:EHB786524 DXF786491:DXF786524 DNJ786491:DNJ786524 DDN786491:DDN786524 CTR786491:CTR786524 CJV786491:CJV786524 BZZ786491:BZZ786524 BQD786491:BQD786524 BGH786491:BGH786524 AWL786491:AWL786524 AMP786491:AMP786524 ACT786491:ACT786524 SX786491:SX786524 JB786491:JB786524 WVN720955:WVN720988 WLR720955:WLR720988 WBV720955:WBV720988 VRZ720955:VRZ720988 VID720955:VID720988 UYH720955:UYH720988 UOL720955:UOL720988 UEP720955:UEP720988 TUT720955:TUT720988 TKX720955:TKX720988 TBB720955:TBB720988 SRF720955:SRF720988 SHJ720955:SHJ720988 RXN720955:RXN720988 RNR720955:RNR720988 RDV720955:RDV720988 QTZ720955:QTZ720988 QKD720955:QKD720988 QAH720955:QAH720988 PQL720955:PQL720988 PGP720955:PGP720988 OWT720955:OWT720988 OMX720955:OMX720988 ODB720955:ODB720988 NTF720955:NTF720988 NJJ720955:NJJ720988 MZN720955:MZN720988 MPR720955:MPR720988 MFV720955:MFV720988 LVZ720955:LVZ720988 LMD720955:LMD720988 LCH720955:LCH720988 KSL720955:KSL720988 KIP720955:KIP720988 JYT720955:JYT720988 JOX720955:JOX720988 JFB720955:JFB720988 IVF720955:IVF720988 ILJ720955:ILJ720988 IBN720955:IBN720988 HRR720955:HRR720988 HHV720955:HHV720988 GXZ720955:GXZ720988 GOD720955:GOD720988 GEH720955:GEH720988 FUL720955:FUL720988 FKP720955:FKP720988 FAT720955:FAT720988 EQX720955:EQX720988 EHB720955:EHB720988 DXF720955:DXF720988 DNJ720955:DNJ720988 DDN720955:DDN720988 CTR720955:CTR720988 CJV720955:CJV720988 BZZ720955:BZZ720988 BQD720955:BQD720988 BGH720955:BGH720988 AWL720955:AWL720988 AMP720955:AMP720988 ACT720955:ACT720988 SX720955:SX720988 JB720955:JB720988 WVN655419:WVN655452 WLR655419:WLR655452 WBV655419:WBV655452 VRZ655419:VRZ655452 VID655419:VID655452 UYH655419:UYH655452 UOL655419:UOL655452 UEP655419:UEP655452 TUT655419:TUT655452 TKX655419:TKX655452 TBB655419:TBB655452 SRF655419:SRF655452 SHJ655419:SHJ655452 RXN655419:RXN655452 RNR655419:RNR655452 RDV655419:RDV655452 QTZ655419:QTZ655452 QKD655419:QKD655452 QAH655419:QAH655452 PQL655419:PQL655452 PGP655419:PGP655452 OWT655419:OWT655452 OMX655419:OMX655452 ODB655419:ODB655452 NTF655419:NTF655452 NJJ655419:NJJ655452 MZN655419:MZN655452 MPR655419:MPR655452 MFV655419:MFV655452 LVZ655419:LVZ655452 LMD655419:LMD655452 LCH655419:LCH655452 KSL655419:KSL655452 KIP655419:KIP655452 JYT655419:JYT655452 JOX655419:JOX655452 JFB655419:JFB655452 IVF655419:IVF655452 ILJ655419:ILJ655452 IBN655419:IBN655452 HRR655419:HRR655452 HHV655419:HHV655452 GXZ655419:GXZ655452 GOD655419:GOD655452 GEH655419:GEH655452 FUL655419:FUL655452 FKP655419:FKP655452 FAT655419:FAT655452 EQX655419:EQX655452 EHB655419:EHB655452 DXF655419:DXF655452 DNJ655419:DNJ655452 DDN655419:DDN655452 CTR655419:CTR655452 CJV655419:CJV655452 BZZ655419:BZZ655452 BQD655419:BQD655452 BGH655419:BGH655452 AWL655419:AWL655452 AMP655419:AMP655452 ACT655419:ACT655452 SX655419:SX655452 JB655419:JB655452 WVN589883:WVN589916 WLR589883:WLR589916 WBV589883:WBV589916 VRZ589883:VRZ589916 VID589883:VID589916 UYH589883:UYH589916 UOL589883:UOL589916 UEP589883:UEP589916 TUT589883:TUT589916 TKX589883:TKX589916 TBB589883:TBB589916 SRF589883:SRF589916 SHJ589883:SHJ589916 RXN589883:RXN589916 RNR589883:RNR589916 RDV589883:RDV589916 QTZ589883:QTZ589916 QKD589883:QKD589916 QAH589883:QAH589916 PQL589883:PQL589916 PGP589883:PGP589916 OWT589883:OWT589916 OMX589883:OMX589916 ODB589883:ODB589916 NTF589883:NTF589916 NJJ589883:NJJ589916 MZN589883:MZN589916 MPR589883:MPR589916 MFV589883:MFV589916 LVZ589883:LVZ589916 LMD589883:LMD589916 LCH589883:LCH589916 KSL589883:KSL589916 KIP589883:KIP589916 JYT589883:JYT589916 JOX589883:JOX589916 JFB589883:JFB589916 IVF589883:IVF589916 ILJ589883:ILJ589916 IBN589883:IBN589916 HRR589883:HRR589916 HHV589883:HHV589916 GXZ589883:GXZ589916 GOD589883:GOD589916 GEH589883:GEH589916 FUL589883:FUL589916 FKP589883:FKP589916 FAT589883:FAT589916 EQX589883:EQX589916 EHB589883:EHB589916 DXF589883:DXF589916 DNJ589883:DNJ589916 DDN589883:DDN589916 CTR589883:CTR589916 CJV589883:CJV589916 BZZ589883:BZZ589916 BQD589883:BQD589916 BGH589883:BGH589916 AWL589883:AWL589916 AMP589883:AMP589916 ACT589883:ACT589916 SX589883:SX589916 JB589883:JB589916 WVN524347:WVN524380 WLR524347:WLR524380 WBV524347:WBV524380 VRZ524347:VRZ524380 VID524347:VID524380 UYH524347:UYH524380 UOL524347:UOL524380 UEP524347:UEP524380 TUT524347:TUT524380 TKX524347:TKX524380 TBB524347:TBB524380 SRF524347:SRF524380 SHJ524347:SHJ524380 RXN524347:RXN524380 RNR524347:RNR524380 RDV524347:RDV524380 QTZ524347:QTZ524380 QKD524347:QKD524380 QAH524347:QAH524380 PQL524347:PQL524380 PGP524347:PGP524380 OWT524347:OWT524380 OMX524347:OMX524380 ODB524347:ODB524380 NTF524347:NTF524380 NJJ524347:NJJ524380 MZN524347:MZN524380 MPR524347:MPR524380 MFV524347:MFV524380 LVZ524347:LVZ524380 LMD524347:LMD524380 LCH524347:LCH524380 KSL524347:KSL524380 KIP524347:KIP524380 JYT524347:JYT524380 JOX524347:JOX524380 JFB524347:JFB524380 IVF524347:IVF524380 ILJ524347:ILJ524380 IBN524347:IBN524380 HRR524347:HRR524380 HHV524347:HHV524380 GXZ524347:GXZ524380 GOD524347:GOD524380 GEH524347:GEH524380 FUL524347:FUL524380 FKP524347:FKP524380 FAT524347:FAT524380 EQX524347:EQX524380 EHB524347:EHB524380 DXF524347:DXF524380 DNJ524347:DNJ524380 DDN524347:DDN524380 CTR524347:CTR524380 CJV524347:CJV524380 BZZ524347:BZZ524380 BQD524347:BQD524380 BGH524347:BGH524380 AWL524347:AWL524380 AMP524347:AMP524380 ACT524347:ACT524380 SX524347:SX524380 JB524347:JB524380 WVN458811:WVN458844 WLR458811:WLR458844 WBV458811:WBV458844 VRZ458811:VRZ458844 VID458811:VID458844 UYH458811:UYH458844 UOL458811:UOL458844 UEP458811:UEP458844 TUT458811:TUT458844 TKX458811:TKX458844 TBB458811:TBB458844 SRF458811:SRF458844 SHJ458811:SHJ458844 RXN458811:RXN458844 RNR458811:RNR458844 RDV458811:RDV458844 QTZ458811:QTZ458844 QKD458811:QKD458844 QAH458811:QAH458844 PQL458811:PQL458844 PGP458811:PGP458844 OWT458811:OWT458844 OMX458811:OMX458844 ODB458811:ODB458844 NTF458811:NTF458844 NJJ458811:NJJ458844 MZN458811:MZN458844 MPR458811:MPR458844 MFV458811:MFV458844 LVZ458811:LVZ458844 LMD458811:LMD458844 LCH458811:LCH458844 KSL458811:KSL458844 KIP458811:KIP458844 JYT458811:JYT458844 JOX458811:JOX458844 JFB458811:JFB458844 IVF458811:IVF458844 ILJ458811:ILJ458844 IBN458811:IBN458844 HRR458811:HRR458844 HHV458811:HHV458844 GXZ458811:GXZ458844 GOD458811:GOD458844 GEH458811:GEH458844 FUL458811:FUL458844 FKP458811:FKP458844 FAT458811:FAT458844 EQX458811:EQX458844 EHB458811:EHB458844 DXF458811:DXF458844 DNJ458811:DNJ458844 DDN458811:DDN458844 CTR458811:CTR458844 CJV458811:CJV458844 BZZ458811:BZZ458844 BQD458811:BQD458844 BGH458811:BGH458844 AWL458811:AWL458844 AMP458811:AMP458844 ACT458811:ACT458844 SX458811:SX458844 JB458811:JB458844 WVN393275:WVN393308 WLR393275:WLR393308 WBV393275:WBV393308 VRZ393275:VRZ393308 VID393275:VID393308 UYH393275:UYH393308 UOL393275:UOL393308 UEP393275:UEP393308 TUT393275:TUT393308 TKX393275:TKX393308 TBB393275:TBB393308 SRF393275:SRF393308 SHJ393275:SHJ393308 RXN393275:RXN393308 RNR393275:RNR393308 RDV393275:RDV393308 QTZ393275:QTZ393308 QKD393275:QKD393308 QAH393275:QAH393308 PQL393275:PQL393308 PGP393275:PGP393308 OWT393275:OWT393308 OMX393275:OMX393308 ODB393275:ODB393308 NTF393275:NTF393308 NJJ393275:NJJ393308 MZN393275:MZN393308 MPR393275:MPR393308 MFV393275:MFV393308 LVZ393275:LVZ393308 LMD393275:LMD393308 LCH393275:LCH393308 KSL393275:KSL393308 KIP393275:KIP393308 JYT393275:JYT393308 JOX393275:JOX393308 JFB393275:JFB393308 IVF393275:IVF393308 ILJ393275:ILJ393308 IBN393275:IBN393308 HRR393275:HRR393308 HHV393275:HHV393308 GXZ393275:GXZ393308 GOD393275:GOD393308 GEH393275:GEH393308 FUL393275:FUL393308 FKP393275:FKP393308 FAT393275:FAT393308 EQX393275:EQX393308 EHB393275:EHB393308 DXF393275:DXF393308 DNJ393275:DNJ393308 DDN393275:DDN393308 CTR393275:CTR393308 CJV393275:CJV393308 BZZ393275:BZZ393308 BQD393275:BQD393308 BGH393275:BGH393308 AWL393275:AWL393308 AMP393275:AMP393308 ACT393275:ACT393308 SX393275:SX393308 JB393275:JB393308 WVN327739:WVN327772 WLR327739:WLR327772 WBV327739:WBV327772 VRZ327739:VRZ327772 VID327739:VID327772 UYH327739:UYH327772 UOL327739:UOL327772 UEP327739:UEP327772 TUT327739:TUT327772 TKX327739:TKX327772 TBB327739:TBB327772 SRF327739:SRF327772 SHJ327739:SHJ327772 RXN327739:RXN327772 RNR327739:RNR327772 RDV327739:RDV327772 QTZ327739:QTZ327772 QKD327739:QKD327772 QAH327739:QAH327772 PQL327739:PQL327772 PGP327739:PGP327772 OWT327739:OWT327772 OMX327739:OMX327772 ODB327739:ODB327772 NTF327739:NTF327772 NJJ327739:NJJ327772 MZN327739:MZN327772 MPR327739:MPR327772 MFV327739:MFV327772 LVZ327739:LVZ327772 LMD327739:LMD327772 LCH327739:LCH327772 KSL327739:KSL327772 KIP327739:KIP327772 JYT327739:JYT327772 JOX327739:JOX327772 JFB327739:JFB327772 IVF327739:IVF327772 ILJ327739:ILJ327772 IBN327739:IBN327772 HRR327739:HRR327772 HHV327739:HHV327772 GXZ327739:GXZ327772 GOD327739:GOD327772 GEH327739:GEH327772 FUL327739:FUL327772 FKP327739:FKP327772 FAT327739:FAT327772 EQX327739:EQX327772 EHB327739:EHB327772 DXF327739:DXF327772 DNJ327739:DNJ327772 DDN327739:DDN327772 CTR327739:CTR327772 CJV327739:CJV327772 BZZ327739:BZZ327772 BQD327739:BQD327772 BGH327739:BGH327772 AWL327739:AWL327772 AMP327739:AMP327772 ACT327739:ACT327772 SX327739:SX327772 JB327739:JB327772 WVN262203:WVN262236 WLR262203:WLR262236 WBV262203:WBV262236 VRZ262203:VRZ262236 VID262203:VID262236 UYH262203:UYH262236 UOL262203:UOL262236 UEP262203:UEP262236 TUT262203:TUT262236 TKX262203:TKX262236 TBB262203:TBB262236 SRF262203:SRF262236 SHJ262203:SHJ262236 RXN262203:RXN262236 RNR262203:RNR262236 RDV262203:RDV262236 QTZ262203:QTZ262236 QKD262203:QKD262236 QAH262203:QAH262236 PQL262203:PQL262236 PGP262203:PGP262236 OWT262203:OWT262236 OMX262203:OMX262236 ODB262203:ODB262236 NTF262203:NTF262236 NJJ262203:NJJ262236 MZN262203:MZN262236 MPR262203:MPR262236 MFV262203:MFV262236 LVZ262203:LVZ262236 LMD262203:LMD262236 LCH262203:LCH262236 KSL262203:KSL262236 KIP262203:KIP262236 JYT262203:JYT262236 JOX262203:JOX262236 JFB262203:JFB262236 IVF262203:IVF262236 ILJ262203:ILJ262236 IBN262203:IBN262236 HRR262203:HRR262236 HHV262203:HHV262236 GXZ262203:GXZ262236 GOD262203:GOD262236 GEH262203:GEH262236 FUL262203:FUL262236 FKP262203:FKP262236 FAT262203:FAT262236 EQX262203:EQX262236 EHB262203:EHB262236 DXF262203:DXF262236 DNJ262203:DNJ262236 DDN262203:DDN262236 CTR262203:CTR262236 CJV262203:CJV262236 BZZ262203:BZZ262236 BQD262203:BQD262236 BGH262203:BGH262236 AWL262203:AWL262236 AMP262203:AMP262236 ACT262203:ACT262236 SX262203:SX262236 JB262203:JB262236 WVN196667:WVN196700 WLR196667:WLR196700 WBV196667:WBV196700 VRZ196667:VRZ196700 VID196667:VID196700 UYH196667:UYH196700 UOL196667:UOL196700 UEP196667:UEP196700 TUT196667:TUT196700 TKX196667:TKX196700 TBB196667:TBB196700 SRF196667:SRF196700 SHJ196667:SHJ196700 RXN196667:RXN196700 RNR196667:RNR196700 RDV196667:RDV196700 QTZ196667:QTZ196700 QKD196667:QKD196700 QAH196667:QAH196700 PQL196667:PQL196700 PGP196667:PGP196700 OWT196667:OWT196700 OMX196667:OMX196700 ODB196667:ODB196700 NTF196667:NTF196700 NJJ196667:NJJ196700 MZN196667:MZN196700 MPR196667:MPR196700 MFV196667:MFV196700 LVZ196667:LVZ196700 LMD196667:LMD196700 LCH196667:LCH196700 KSL196667:KSL196700 KIP196667:KIP196700 JYT196667:JYT196700 JOX196667:JOX196700 JFB196667:JFB196700 IVF196667:IVF196700 ILJ196667:ILJ196700 IBN196667:IBN196700 HRR196667:HRR196700 HHV196667:HHV196700 GXZ196667:GXZ196700 GOD196667:GOD196700 GEH196667:GEH196700 FUL196667:FUL196700 FKP196667:FKP196700 FAT196667:FAT196700 EQX196667:EQX196700 EHB196667:EHB196700 DXF196667:DXF196700 DNJ196667:DNJ196700 DDN196667:DDN196700 CTR196667:CTR196700 CJV196667:CJV196700 BZZ196667:BZZ196700 BQD196667:BQD196700 BGH196667:BGH196700 AWL196667:AWL196700 AMP196667:AMP196700 ACT196667:ACT196700 SX196667:SX196700 JB196667:JB196700 WVN131131:WVN131164 WLR131131:WLR131164 WBV131131:WBV131164 VRZ131131:VRZ131164 VID131131:VID131164 UYH131131:UYH131164 UOL131131:UOL131164 UEP131131:UEP131164 TUT131131:TUT131164 TKX131131:TKX131164 TBB131131:TBB131164 SRF131131:SRF131164 SHJ131131:SHJ131164 RXN131131:RXN131164 RNR131131:RNR131164 RDV131131:RDV131164 QTZ131131:QTZ131164 QKD131131:QKD131164 QAH131131:QAH131164 PQL131131:PQL131164 PGP131131:PGP131164 OWT131131:OWT131164 OMX131131:OMX131164 ODB131131:ODB131164 NTF131131:NTF131164 NJJ131131:NJJ131164 MZN131131:MZN131164 MPR131131:MPR131164 MFV131131:MFV131164 LVZ131131:LVZ131164 LMD131131:LMD131164 LCH131131:LCH131164 KSL131131:KSL131164 KIP131131:KIP131164 JYT131131:JYT131164 JOX131131:JOX131164 JFB131131:JFB131164 IVF131131:IVF131164 ILJ131131:ILJ131164 IBN131131:IBN131164 HRR131131:HRR131164 HHV131131:HHV131164 GXZ131131:GXZ131164 GOD131131:GOD131164 GEH131131:GEH131164 FUL131131:FUL131164 FKP131131:FKP131164 FAT131131:FAT131164 EQX131131:EQX131164 EHB131131:EHB131164 DXF131131:DXF131164 DNJ131131:DNJ131164 DDN131131:DDN131164 CTR131131:CTR131164 CJV131131:CJV131164 BZZ131131:BZZ131164 BQD131131:BQD131164 BGH131131:BGH131164 AWL131131:AWL131164 AMP131131:AMP131164 ACT131131:ACT131164 SX131131:SX131164 JB131131:JB131164 WVN65595:WVN65628 WLR65595:WLR65628 WBV65595:WBV65628 VRZ65595:VRZ65628 VID65595:VID65628 UYH65595:UYH65628 UOL65595:UOL65628 UEP65595:UEP65628 TUT65595:TUT65628 TKX65595:TKX65628 TBB65595:TBB65628 SRF65595:SRF65628 SHJ65595:SHJ65628 RXN65595:RXN65628 RNR65595:RNR65628 RDV65595:RDV65628 QTZ65595:QTZ65628 QKD65595:QKD65628 QAH65595:QAH65628 PQL65595:PQL65628 PGP65595:PGP65628 OWT65595:OWT65628 OMX65595:OMX65628 ODB65595:ODB65628 NTF65595:NTF65628 NJJ65595:NJJ65628 MZN65595:MZN65628 MPR65595:MPR65628 MFV65595:MFV65628 LVZ65595:LVZ65628 LMD65595:LMD65628 LCH65595:LCH65628 KSL65595:KSL65628 KIP65595:KIP65628 JYT65595:JYT65628 JOX65595:JOX65628 JFB65595:JFB65628 IVF65595:IVF65628 ILJ65595:ILJ65628 IBN65595:IBN65628 HRR65595:HRR65628 HHV65595:HHV65628 GXZ65595:GXZ65628 GOD65595:GOD65628 GEH65595:GEH65628 FUL65595:FUL65628 FKP65595:FKP65628 FAT65595:FAT65628 EQX65595:EQX65628 EHB65595:EHB65628 DXF65595:DXF65628 DNJ65595:DNJ65628 DDN65595:DDN65628 CTR65595:CTR65628 CJV65595:CJV65628 BZZ65595:BZZ65628 BQD65595:BQD65628 BGH65595:BGH65628 AWL65595:AWL65628 AMP65595:AMP65628 ACT65595:ACT65628 SX65595:SX65628 JB65595:JB65628 JB3:JB92 WVN3:WVN92 WLR3:WLR92 WBV3:WBV92 VRZ3:VRZ92 VID3:VID92 UYH3:UYH92 UOL3:UOL92 UEP3:UEP92 TUT3:TUT92 TKX3:TKX92 TBB3:TBB92 SRF3:SRF92 SHJ3:SHJ92 RXN3:RXN92 RNR3:RNR92 RDV3:RDV92 QTZ3:QTZ92 QKD3:QKD92 QAH3:QAH92 PQL3:PQL92 PGP3:PGP92 OWT3:OWT92 OMX3:OMX92 ODB3:ODB92 NTF3:NTF92 NJJ3:NJJ92 MZN3:MZN92 MPR3:MPR92 MFV3:MFV92 LVZ3:LVZ92 LMD3:LMD92 LCH3:LCH92 KSL3:KSL92 KIP3:KIP92 JYT3:JYT92 JOX3:JOX92 JFB3:JFB92 IVF3:IVF92 ILJ3:ILJ92 IBN3:IBN92 HRR3:HRR92 HHV3:HHV92 GXZ3:GXZ92 GOD3:GOD92 GEH3:GEH92 FUL3:FUL92 FKP3:FKP92 FAT3:FAT92 EQX3:EQX92 EHB3:EHB92 DXF3:DXF92 DNJ3:DNJ92 DDN3:DDN92 CTR3:CTR92 CJV3:CJV92 BZZ3:BZZ92 BQD3:BQD92 BGH3:BGH92 AWL3:AWL92 AMP3:AMP92 ACT3:ACT92 SX3:SX92">
      <formula1>0</formula1>
      <formula2>10000000000</formula2>
    </dataValidation>
    <dataValidation type="whole" allowBlank="1" showInputMessage="1" showErrorMessage="1" errorTitle="Error en el dato de la celda" error="La estimación de la celda no permite importes en negativo." prompt="Si esta estimando compensación de servicio, observar lo dispuesto en el artículo 54 Bis. de la Ley de Servidores Públicos del Estado de Jalisco y sus Municipios." sqref="WVJ983099:WVJ983132 WLN983099:WLN983132 WBR983099:WBR983132 VRV983099:VRV983132 VHZ983099:VHZ983132 UYD983099:UYD983132 UOH983099:UOH983132 UEL983099:UEL983132 TUP983099:TUP983132 TKT983099:TKT983132 TAX983099:TAX983132 SRB983099:SRB983132 SHF983099:SHF983132 RXJ983099:RXJ983132 RNN983099:RNN983132 RDR983099:RDR983132 QTV983099:QTV983132 QJZ983099:QJZ983132 QAD983099:QAD983132 PQH983099:PQH983132 PGL983099:PGL983132 OWP983099:OWP983132 OMT983099:OMT983132 OCX983099:OCX983132 NTB983099:NTB983132 NJF983099:NJF983132 MZJ983099:MZJ983132 MPN983099:MPN983132 MFR983099:MFR983132 LVV983099:LVV983132 LLZ983099:LLZ983132 LCD983099:LCD983132 KSH983099:KSH983132 KIL983099:KIL983132 JYP983099:JYP983132 JOT983099:JOT983132 JEX983099:JEX983132 IVB983099:IVB983132 ILF983099:ILF983132 IBJ983099:IBJ983132 HRN983099:HRN983132 HHR983099:HHR983132 GXV983099:GXV983132 GNZ983099:GNZ983132 GED983099:GED983132 FUH983099:FUH983132 FKL983099:FKL983132 FAP983099:FAP983132 EQT983099:EQT983132 EGX983099:EGX983132 DXB983099:DXB983132 DNF983099:DNF983132 DDJ983099:DDJ983132 CTN983099:CTN983132 CJR983099:CJR983132 BZV983099:BZV983132 BPZ983099:BPZ983132 BGD983099:BGD983132 AWH983099:AWH983132 AML983099:AML983132 ACP983099:ACP983132 ST983099:ST983132 IX983099:IX983132 WVJ917563:WVJ917596 WLN917563:WLN917596 WBR917563:WBR917596 VRV917563:VRV917596 VHZ917563:VHZ917596 UYD917563:UYD917596 UOH917563:UOH917596 UEL917563:UEL917596 TUP917563:TUP917596 TKT917563:TKT917596 TAX917563:TAX917596 SRB917563:SRB917596 SHF917563:SHF917596 RXJ917563:RXJ917596 RNN917563:RNN917596 RDR917563:RDR917596 QTV917563:QTV917596 QJZ917563:QJZ917596 QAD917563:QAD917596 PQH917563:PQH917596 PGL917563:PGL917596 OWP917563:OWP917596 OMT917563:OMT917596 OCX917563:OCX917596 NTB917563:NTB917596 NJF917563:NJF917596 MZJ917563:MZJ917596 MPN917563:MPN917596 MFR917563:MFR917596 LVV917563:LVV917596 LLZ917563:LLZ917596 LCD917563:LCD917596 KSH917563:KSH917596 KIL917563:KIL917596 JYP917563:JYP917596 JOT917563:JOT917596 JEX917563:JEX917596 IVB917563:IVB917596 ILF917563:ILF917596 IBJ917563:IBJ917596 HRN917563:HRN917596 HHR917563:HHR917596 GXV917563:GXV917596 GNZ917563:GNZ917596 GED917563:GED917596 FUH917563:FUH917596 FKL917563:FKL917596 FAP917563:FAP917596 EQT917563:EQT917596 EGX917563:EGX917596 DXB917563:DXB917596 DNF917563:DNF917596 DDJ917563:DDJ917596 CTN917563:CTN917596 CJR917563:CJR917596 BZV917563:BZV917596 BPZ917563:BPZ917596 BGD917563:BGD917596 AWH917563:AWH917596 AML917563:AML917596 ACP917563:ACP917596 ST917563:ST917596 IX917563:IX917596 WVJ852027:WVJ852060 WLN852027:WLN852060 WBR852027:WBR852060 VRV852027:VRV852060 VHZ852027:VHZ852060 UYD852027:UYD852060 UOH852027:UOH852060 UEL852027:UEL852060 TUP852027:TUP852060 TKT852027:TKT852060 TAX852027:TAX852060 SRB852027:SRB852060 SHF852027:SHF852060 RXJ852027:RXJ852060 RNN852027:RNN852060 RDR852027:RDR852060 QTV852027:QTV852060 QJZ852027:QJZ852060 QAD852027:QAD852060 PQH852027:PQH852060 PGL852027:PGL852060 OWP852027:OWP852060 OMT852027:OMT852060 OCX852027:OCX852060 NTB852027:NTB852060 NJF852027:NJF852060 MZJ852027:MZJ852060 MPN852027:MPN852060 MFR852027:MFR852060 LVV852027:LVV852060 LLZ852027:LLZ852060 LCD852027:LCD852060 KSH852027:KSH852060 KIL852027:KIL852060 JYP852027:JYP852060 JOT852027:JOT852060 JEX852027:JEX852060 IVB852027:IVB852060 ILF852027:ILF852060 IBJ852027:IBJ852060 HRN852027:HRN852060 HHR852027:HHR852060 GXV852027:GXV852060 GNZ852027:GNZ852060 GED852027:GED852060 FUH852027:FUH852060 FKL852027:FKL852060 FAP852027:FAP852060 EQT852027:EQT852060 EGX852027:EGX852060 DXB852027:DXB852060 DNF852027:DNF852060 DDJ852027:DDJ852060 CTN852027:CTN852060 CJR852027:CJR852060 BZV852027:BZV852060 BPZ852027:BPZ852060 BGD852027:BGD852060 AWH852027:AWH852060 AML852027:AML852060 ACP852027:ACP852060 ST852027:ST852060 IX852027:IX852060 WVJ786491:WVJ786524 WLN786491:WLN786524 WBR786491:WBR786524 VRV786491:VRV786524 VHZ786491:VHZ786524 UYD786491:UYD786524 UOH786491:UOH786524 UEL786491:UEL786524 TUP786491:TUP786524 TKT786491:TKT786524 TAX786491:TAX786524 SRB786491:SRB786524 SHF786491:SHF786524 RXJ786491:RXJ786524 RNN786491:RNN786524 RDR786491:RDR786524 QTV786491:QTV786524 QJZ786491:QJZ786524 QAD786491:QAD786524 PQH786491:PQH786524 PGL786491:PGL786524 OWP786491:OWP786524 OMT786491:OMT786524 OCX786491:OCX786524 NTB786491:NTB786524 NJF786491:NJF786524 MZJ786491:MZJ786524 MPN786491:MPN786524 MFR786491:MFR786524 LVV786491:LVV786524 LLZ786491:LLZ786524 LCD786491:LCD786524 KSH786491:KSH786524 KIL786491:KIL786524 JYP786491:JYP786524 JOT786491:JOT786524 JEX786491:JEX786524 IVB786491:IVB786524 ILF786491:ILF786524 IBJ786491:IBJ786524 HRN786491:HRN786524 HHR786491:HHR786524 GXV786491:GXV786524 GNZ786491:GNZ786524 GED786491:GED786524 FUH786491:FUH786524 FKL786491:FKL786524 FAP786491:FAP786524 EQT786491:EQT786524 EGX786491:EGX786524 DXB786491:DXB786524 DNF786491:DNF786524 DDJ786491:DDJ786524 CTN786491:CTN786524 CJR786491:CJR786524 BZV786491:BZV786524 BPZ786491:BPZ786524 BGD786491:BGD786524 AWH786491:AWH786524 AML786491:AML786524 ACP786491:ACP786524 ST786491:ST786524 IX786491:IX786524 WVJ720955:WVJ720988 WLN720955:WLN720988 WBR720955:WBR720988 VRV720955:VRV720988 VHZ720955:VHZ720988 UYD720955:UYD720988 UOH720955:UOH720988 UEL720955:UEL720988 TUP720955:TUP720988 TKT720955:TKT720988 TAX720955:TAX720988 SRB720955:SRB720988 SHF720955:SHF720988 RXJ720955:RXJ720988 RNN720955:RNN720988 RDR720955:RDR720988 QTV720955:QTV720988 QJZ720955:QJZ720988 QAD720955:QAD720988 PQH720955:PQH720988 PGL720955:PGL720988 OWP720955:OWP720988 OMT720955:OMT720988 OCX720955:OCX720988 NTB720955:NTB720988 NJF720955:NJF720988 MZJ720955:MZJ720988 MPN720955:MPN720988 MFR720955:MFR720988 LVV720955:LVV720988 LLZ720955:LLZ720988 LCD720955:LCD720988 KSH720955:KSH720988 KIL720955:KIL720988 JYP720955:JYP720988 JOT720955:JOT720988 JEX720955:JEX720988 IVB720955:IVB720988 ILF720955:ILF720988 IBJ720955:IBJ720988 HRN720955:HRN720988 HHR720955:HHR720988 GXV720955:GXV720988 GNZ720955:GNZ720988 GED720955:GED720988 FUH720955:FUH720988 FKL720955:FKL720988 FAP720955:FAP720988 EQT720955:EQT720988 EGX720955:EGX720988 DXB720955:DXB720988 DNF720955:DNF720988 DDJ720955:DDJ720988 CTN720955:CTN720988 CJR720955:CJR720988 BZV720955:BZV720988 BPZ720955:BPZ720988 BGD720955:BGD720988 AWH720955:AWH720988 AML720955:AML720988 ACP720955:ACP720988 ST720955:ST720988 IX720955:IX720988 WVJ655419:WVJ655452 WLN655419:WLN655452 WBR655419:WBR655452 VRV655419:VRV655452 VHZ655419:VHZ655452 UYD655419:UYD655452 UOH655419:UOH655452 UEL655419:UEL655452 TUP655419:TUP655452 TKT655419:TKT655452 TAX655419:TAX655452 SRB655419:SRB655452 SHF655419:SHF655452 RXJ655419:RXJ655452 RNN655419:RNN655452 RDR655419:RDR655452 QTV655419:QTV655452 QJZ655419:QJZ655452 QAD655419:QAD655452 PQH655419:PQH655452 PGL655419:PGL655452 OWP655419:OWP655452 OMT655419:OMT655452 OCX655419:OCX655452 NTB655419:NTB655452 NJF655419:NJF655452 MZJ655419:MZJ655452 MPN655419:MPN655452 MFR655419:MFR655452 LVV655419:LVV655452 LLZ655419:LLZ655452 LCD655419:LCD655452 KSH655419:KSH655452 KIL655419:KIL655452 JYP655419:JYP655452 JOT655419:JOT655452 JEX655419:JEX655452 IVB655419:IVB655452 ILF655419:ILF655452 IBJ655419:IBJ655452 HRN655419:HRN655452 HHR655419:HHR655452 GXV655419:GXV655452 GNZ655419:GNZ655452 GED655419:GED655452 FUH655419:FUH655452 FKL655419:FKL655452 FAP655419:FAP655452 EQT655419:EQT655452 EGX655419:EGX655452 DXB655419:DXB655452 DNF655419:DNF655452 DDJ655419:DDJ655452 CTN655419:CTN655452 CJR655419:CJR655452 BZV655419:BZV655452 BPZ655419:BPZ655452 BGD655419:BGD655452 AWH655419:AWH655452 AML655419:AML655452 ACP655419:ACP655452 ST655419:ST655452 IX655419:IX655452 WVJ589883:WVJ589916 WLN589883:WLN589916 WBR589883:WBR589916 VRV589883:VRV589916 VHZ589883:VHZ589916 UYD589883:UYD589916 UOH589883:UOH589916 UEL589883:UEL589916 TUP589883:TUP589916 TKT589883:TKT589916 TAX589883:TAX589916 SRB589883:SRB589916 SHF589883:SHF589916 RXJ589883:RXJ589916 RNN589883:RNN589916 RDR589883:RDR589916 QTV589883:QTV589916 QJZ589883:QJZ589916 QAD589883:QAD589916 PQH589883:PQH589916 PGL589883:PGL589916 OWP589883:OWP589916 OMT589883:OMT589916 OCX589883:OCX589916 NTB589883:NTB589916 NJF589883:NJF589916 MZJ589883:MZJ589916 MPN589883:MPN589916 MFR589883:MFR589916 LVV589883:LVV589916 LLZ589883:LLZ589916 LCD589883:LCD589916 KSH589883:KSH589916 KIL589883:KIL589916 JYP589883:JYP589916 JOT589883:JOT589916 JEX589883:JEX589916 IVB589883:IVB589916 ILF589883:ILF589916 IBJ589883:IBJ589916 HRN589883:HRN589916 HHR589883:HHR589916 GXV589883:GXV589916 GNZ589883:GNZ589916 GED589883:GED589916 FUH589883:FUH589916 FKL589883:FKL589916 FAP589883:FAP589916 EQT589883:EQT589916 EGX589883:EGX589916 DXB589883:DXB589916 DNF589883:DNF589916 DDJ589883:DDJ589916 CTN589883:CTN589916 CJR589883:CJR589916 BZV589883:BZV589916 BPZ589883:BPZ589916 BGD589883:BGD589916 AWH589883:AWH589916 AML589883:AML589916 ACP589883:ACP589916 ST589883:ST589916 IX589883:IX589916 WVJ524347:WVJ524380 WLN524347:WLN524380 WBR524347:WBR524380 VRV524347:VRV524380 VHZ524347:VHZ524380 UYD524347:UYD524380 UOH524347:UOH524380 UEL524347:UEL524380 TUP524347:TUP524380 TKT524347:TKT524380 TAX524347:TAX524380 SRB524347:SRB524380 SHF524347:SHF524380 RXJ524347:RXJ524380 RNN524347:RNN524380 RDR524347:RDR524380 QTV524347:QTV524380 QJZ524347:QJZ524380 QAD524347:QAD524380 PQH524347:PQH524380 PGL524347:PGL524380 OWP524347:OWP524380 OMT524347:OMT524380 OCX524347:OCX524380 NTB524347:NTB524380 NJF524347:NJF524380 MZJ524347:MZJ524380 MPN524347:MPN524380 MFR524347:MFR524380 LVV524347:LVV524380 LLZ524347:LLZ524380 LCD524347:LCD524380 KSH524347:KSH524380 KIL524347:KIL524380 JYP524347:JYP524380 JOT524347:JOT524380 JEX524347:JEX524380 IVB524347:IVB524380 ILF524347:ILF524380 IBJ524347:IBJ524380 HRN524347:HRN524380 HHR524347:HHR524380 GXV524347:GXV524380 GNZ524347:GNZ524380 GED524347:GED524380 FUH524347:FUH524380 FKL524347:FKL524380 FAP524347:FAP524380 EQT524347:EQT524380 EGX524347:EGX524380 DXB524347:DXB524380 DNF524347:DNF524380 DDJ524347:DDJ524380 CTN524347:CTN524380 CJR524347:CJR524380 BZV524347:BZV524380 BPZ524347:BPZ524380 BGD524347:BGD524380 AWH524347:AWH524380 AML524347:AML524380 ACP524347:ACP524380 ST524347:ST524380 IX524347:IX524380 WVJ458811:WVJ458844 WLN458811:WLN458844 WBR458811:WBR458844 VRV458811:VRV458844 VHZ458811:VHZ458844 UYD458811:UYD458844 UOH458811:UOH458844 UEL458811:UEL458844 TUP458811:TUP458844 TKT458811:TKT458844 TAX458811:TAX458844 SRB458811:SRB458844 SHF458811:SHF458844 RXJ458811:RXJ458844 RNN458811:RNN458844 RDR458811:RDR458844 QTV458811:QTV458844 QJZ458811:QJZ458844 QAD458811:QAD458844 PQH458811:PQH458844 PGL458811:PGL458844 OWP458811:OWP458844 OMT458811:OMT458844 OCX458811:OCX458844 NTB458811:NTB458844 NJF458811:NJF458844 MZJ458811:MZJ458844 MPN458811:MPN458844 MFR458811:MFR458844 LVV458811:LVV458844 LLZ458811:LLZ458844 LCD458811:LCD458844 KSH458811:KSH458844 KIL458811:KIL458844 JYP458811:JYP458844 JOT458811:JOT458844 JEX458811:JEX458844 IVB458811:IVB458844 ILF458811:ILF458844 IBJ458811:IBJ458844 HRN458811:HRN458844 HHR458811:HHR458844 GXV458811:GXV458844 GNZ458811:GNZ458844 GED458811:GED458844 FUH458811:FUH458844 FKL458811:FKL458844 FAP458811:FAP458844 EQT458811:EQT458844 EGX458811:EGX458844 DXB458811:DXB458844 DNF458811:DNF458844 DDJ458811:DDJ458844 CTN458811:CTN458844 CJR458811:CJR458844 BZV458811:BZV458844 BPZ458811:BPZ458844 BGD458811:BGD458844 AWH458811:AWH458844 AML458811:AML458844 ACP458811:ACP458844 ST458811:ST458844 IX458811:IX458844 WVJ393275:WVJ393308 WLN393275:WLN393308 WBR393275:WBR393308 VRV393275:VRV393308 VHZ393275:VHZ393308 UYD393275:UYD393308 UOH393275:UOH393308 UEL393275:UEL393308 TUP393275:TUP393308 TKT393275:TKT393308 TAX393275:TAX393308 SRB393275:SRB393308 SHF393275:SHF393308 RXJ393275:RXJ393308 RNN393275:RNN393308 RDR393275:RDR393308 QTV393275:QTV393308 QJZ393275:QJZ393308 QAD393275:QAD393308 PQH393275:PQH393308 PGL393275:PGL393308 OWP393275:OWP393308 OMT393275:OMT393308 OCX393275:OCX393308 NTB393275:NTB393308 NJF393275:NJF393308 MZJ393275:MZJ393308 MPN393275:MPN393308 MFR393275:MFR393308 LVV393275:LVV393308 LLZ393275:LLZ393308 LCD393275:LCD393308 KSH393275:KSH393308 KIL393275:KIL393308 JYP393275:JYP393308 JOT393275:JOT393308 JEX393275:JEX393308 IVB393275:IVB393308 ILF393275:ILF393308 IBJ393275:IBJ393308 HRN393275:HRN393308 HHR393275:HHR393308 GXV393275:GXV393308 GNZ393275:GNZ393308 GED393275:GED393308 FUH393275:FUH393308 FKL393275:FKL393308 FAP393275:FAP393308 EQT393275:EQT393308 EGX393275:EGX393308 DXB393275:DXB393308 DNF393275:DNF393308 DDJ393275:DDJ393308 CTN393275:CTN393308 CJR393275:CJR393308 BZV393275:BZV393308 BPZ393275:BPZ393308 BGD393275:BGD393308 AWH393275:AWH393308 AML393275:AML393308 ACP393275:ACP393308 ST393275:ST393308 IX393275:IX393308 WVJ327739:WVJ327772 WLN327739:WLN327772 WBR327739:WBR327772 VRV327739:VRV327772 VHZ327739:VHZ327772 UYD327739:UYD327772 UOH327739:UOH327772 UEL327739:UEL327772 TUP327739:TUP327772 TKT327739:TKT327772 TAX327739:TAX327772 SRB327739:SRB327772 SHF327739:SHF327772 RXJ327739:RXJ327772 RNN327739:RNN327772 RDR327739:RDR327772 QTV327739:QTV327772 QJZ327739:QJZ327772 QAD327739:QAD327772 PQH327739:PQH327772 PGL327739:PGL327772 OWP327739:OWP327772 OMT327739:OMT327772 OCX327739:OCX327772 NTB327739:NTB327772 NJF327739:NJF327772 MZJ327739:MZJ327772 MPN327739:MPN327772 MFR327739:MFR327772 LVV327739:LVV327772 LLZ327739:LLZ327772 LCD327739:LCD327772 KSH327739:KSH327772 KIL327739:KIL327772 JYP327739:JYP327772 JOT327739:JOT327772 JEX327739:JEX327772 IVB327739:IVB327772 ILF327739:ILF327772 IBJ327739:IBJ327772 HRN327739:HRN327772 HHR327739:HHR327772 GXV327739:GXV327772 GNZ327739:GNZ327772 GED327739:GED327772 FUH327739:FUH327772 FKL327739:FKL327772 FAP327739:FAP327772 EQT327739:EQT327772 EGX327739:EGX327772 DXB327739:DXB327772 DNF327739:DNF327772 DDJ327739:DDJ327772 CTN327739:CTN327772 CJR327739:CJR327772 BZV327739:BZV327772 BPZ327739:BPZ327772 BGD327739:BGD327772 AWH327739:AWH327772 AML327739:AML327772 ACP327739:ACP327772 ST327739:ST327772 IX327739:IX327772 WVJ262203:WVJ262236 WLN262203:WLN262236 WBR262203:WBR262236 VRV262203:VRV262236 VHZ262203:VHZ262236 UYD262203:UYD262236 UOH262203:UOH262236 UEL262203:UEL262236 TUP262203:TUP262236 TKT262203:TKT262236 TAX262203:TAX262236 SRB262203:SRB262236 SHF262203:SHF262236 RXJ262203:RXJ262236 RNN262203:RNN262236 RDR262203:RDR262236 QTV262203:QTV262236 QJZ262203:QJZ262236 QAD262203:QAD262236 PQH262203:PQH262236 PGL262203:PGL262236 OWP262203:OWP262236 OMT262203:OMT262236 OCX262203:OCX262236 NTB262203:NTB262236 NJF262203:NJF262236 MZJ262203:MZJ262236 MPN262203:MPN262236 MFR262203:MFR262236 LVV262203:LVV262236 LLZ262203:LLZ262236 LCD262203:LCD262236 KSH262203:KSH262236 KIL262203:KIL262236 JYP262203:JYP262236 JOT262203:JOT262236 JEX262203:JEX262236 IVB262203:IVB262236 ILF262203:ILF262236 IBJ262203:IBJ262236 HRN262203:HRN262236 HHR262203:HHR262236 GXV262203:GXV262236 GNZ262203:GNZ262236 GED262203:GED262236 FUH262203:FUH262236 FKL262203:FKL262236 FAP262203:FAP262236 EQT262203:EQT262236 EGX262203:EGX262236 DXB262203:DXB262236 DNF262203:DNF262236 DDJ262203:DDJ262236 CTN262203:CTN262236 CJR262203:CJR262236 BZV262203:BZV262236 BPZ262203:BPZ262236 BGD262203:BGD262236 AWH262203:AWH262236 AML262203:AML262236 ACP262203:ACP262236 ST262203:ST262236 IX262203:IX262236 WVJ196667:WVJ196700 WLN196667:WLN196700 WBR196667:WBR196700 VRV196667:VRV196700 VHZ196667:VHZ196700 UYD196667:UYD196700 UOH196667:UOH196700 UEL196667:UEL196700 TUP196667:TUP196700 TKT196667:TKT196700 TAX196667:TAX196700 SRB196667:SRB196700 SHF196667:SHF196700 RXJ196667:RXJ196700 RNN196667:RNN196700 RDR196667:RDR196700 QTV196667:QTV196700 QJZ196667:QJZ196700 QAD196667:QAD196700 PQH196667:PQH196700 PGL196667:PGL196700 OWP196667:OWP196700 OMT196667:OMT196700 OCX196667:OCX196700 NTB196667:NTB196700 NJF196667:NJF196700 MZJ196667:MZJ196700 MPN196667:MPN196700 MFR196667:MFR196700 LVV196667:LVV196700 LLZ196667:LLZ196700 LCD196667:LCD196700 KSH196667:KSH196700 KIL196667:KIL196700 JYP196667:JYP196700 JOT196667:JOT196700 JEX196667:JEX196700 IVB196667:IVB196700 ILF196667:ILF196700 IBJ196667:IBJ196700 HRN196667:HRN196700 HHR196667:HHR196700 GXV196667:GXV196700 GNZ196667:GNZ196700 GED196667:GED196700 FUH196667:FUH196700 FKL196667:FKL196700 FAP196667:FAP196700 EQT196667:EQT196700 EGX196667:EGX196700 DXB196667:DXB196700 DNF196667:DNF196700 DDJ196667:DDJ196700 CTN196667:CTN196700 CJR196667:CJR196700 BZV196667:BZV196700 BPZ196667:BPZ196700 BGD196667:BGD196700 AWH196667:AWH196700 AML196667:AML196700 ACP196667:ACP196700 ST196667:ST196700 IX196667:IX196700 WVJ131131:WVJ131164 WLN131131:WLN131164 WBR131131:WBR131164 VRV131131:VRV131164 VHZ131131:VHZ131164 UYD131131:UYD131164 UOH131131:UOH131164 UEL131131:UEL131164 TUP131131:TUP131164 TKT131131:TKT131164 TAX131131:TAX131164 SRB131131:SRB131164 SHF131131:SHF131164 RXJ131131:RXJ131164 RNN131131:RNN131164 RDR131131:RDR131164 QTV131131:QTV131164 QJZ131131:QJZ131164 QAD131131:QAD131164 PQH131131:PQH131164 PGL131131:PGL131164 OWP131131:OWP131164 OMT131131:OMT131164 OCX131131:OCX131164 NTB131131:NTB131164 NJF131131:NJF131164 MZJ131131:MZJ131164 MPN131131:MPN131164 MFR131131:MFR131164 LVV131131:LVV131164 LLZ131131:LLZ131164 LCD131131:LCD131164 KSH131131:KSH131164 KIL131131:KIL131164 JYP131131:JYP131164 JOT131131:JOT131164 JEX131131:JEX131164 IVB131131:IVB131164 ILF131131:ILF131164 IBJ131131:IBJ131164 HRN131131:HRN131164 HHR131131:HHR131164 GXV131131:GXV131164 GNZ131131:GNZ131164 GED131131:GED131164 FUH131131:FUH131164 FKL131131:FKL131164 FAP131131:FAP131164 EQT131131:EQT131164 EGX131131:EGX131164 DXB131131:DXB131164 DNF131131:DNF131164 DDJ131131:DDJ131164 CTN131131:CTN131164 CJR131131:CJR131164 BZV131131:BZV131164 BPZ131131:BPZ131164 BGD131131:BGD131164 AWH131131:AWH131164 AML131131:AML131164 ACP131131:ACP131164 ST131131:ST131164 IX131131:IX131164 WVJ65595:WVJ65628 WLN65595:WLN65628 WBR65595:WBR65628 VRV65595:VRV65628 VHZ65595:VHZ65628 UYD65595:UYD65628 UOH65595:UOH65628 UEL65595:UEL65628 TUP65595:TUP65628 TKT65595:TKT65628 TAX65595:TAX65628 SRB65595:SRB65628 SHF65595:SHF65628 RXJ65595:RXJ65628 RNN65595:RNN65628 RDR65595:RDR65628 QTV65595:QTV65628 QJZ65595:QJZ65628 QAD65595:QAD65628 PQH65595:PQH65628 PGL65595:PGL65628 OWP65595:OWP65628 OMT65595:OMT65628 OCX65595:OCX65628 NTB65595:NTB65628 NJF65595:NJF65628 MZJ65595:MZJ65628 MPN65595:MPN65628 MFR65595:MFR65628 LVV65595:LVV65628 LLZ65595:LLZ65628 LCD65595:LCD65628 KSH65595:KSH65628 KIL65595:KIL65628 JYP65595:JYP65628 JOT65595:JOT65628 JEX65595:JEX65628 IVB65595:IVB65628 ILF65595:ILF65628 IBJ65595:IBJ65628 HRN65595:HRN65628 HHR65595:HHR65628 GXV65595:GXV65628 GNZ65595:GNZ65628 GED65595:GED65628 FUH65595:FUH65628 FKL65595:FKL65628 FAP65595:FAP65628 EQT65595:EQT65628 EGX65595:EGX65628 DXB65595:DXB65628 DNF65595:DNF65628 DDJ65595:DDJ65628 CTN65595:CTN65628 CJR65595:CJR65628 BZV65595:BZV65628 BPZ65595:BPZ65628 BGD65595:BGD65628 AWH65595:AWH65628 AML65595:AML65628 ACP65595:ACP65628 ST65595:ST65628 IX65595:IX65628 IX3:IX92 WVJ3:WVJ92 WLN3:WLN92 WBR3:WBR92 VRV3:VRV92 VHZ3:VHZ92 UYD3:UYD92 UOH3:UOH92 UEL3:UEL92 TUP3:TUP92 TKT3:TKT92 TAX3:TAX92 SRB3:SRB92 SHF3:SHF92 RXJ3:RXJ92 RNN3:RNN92 RDR3:RDR92 QTV3:QTV92 QJZ3:QJZ92 QAD3:QAD92 PQH3:PQH92 PGL3:PGL92 OWP3:OWP92 OMT3:OMT92 OCX3:OCX92 NTB3:NTB92 NJF3:NJF92 MZJ3:MZJ92 MPN3:MPN92 MFR3:MFR92 LVV3:LVV92 LLZ3:LLZ92 LCD3:LCD92 KSH3:KSH92 KIL3:KIL92 JYP3:JYP92 JOT3:JOT92 JEX3:JEX92 IVB3:IVB92 ILF3:ILF92 IBJ3:IBJ92 HRN3:HRN92 HHR3:HHR92 GXV3:GXV92 GNZ3:GNZ92 GED3:GED92 FUH3:FUH92 FKL3:FKL92 FAP3:FAP92 EQT3:EQT92 EGX3:EGX92 DXB3:DXB92 DNF3:DNF92 DDJ3:DDJ92 CTN3:CTN92 CJR3:CJR92 BZV3:BZV92 BPZ3:BPZ92 BGD3:BGD92 AWH3:AWH92 AML3:AML92 ACP3:ACP92 ST3:ST92">
      <formula1>0</formula1>
      <formula2>10000000000</formula2>
    </dataValidation>
    <dataValidation allowBlank="1" showInputMessage="1" showErrorMessage="1" prompt="El sueldo anual es el costo anual de las plazas, al multiplicarse el grupal mensual por 12, no se requiere su calculo se determina automaticamente. (Al intruducir más filas al formato copiar las formúlas de esta celda a las nuevas)." sqref="WVE983099:WVE983132 WLI983099:WLI983132 WBM983099:WBM983132 VRQ983099:VRQ983132 VHU983099:VHU983132 UXY983099:UXY983132 UOC983099:UOC983132 UEG983099:UEG983132 TUK983099:TUK983132 TKO983099:TKO983132 TAS983099:TAS983132 SQW983099:SQW983132 SHA983099:SHA983132 RXE983099:RXE983132 RNI983099:RNI983132 RDM983099:RDM983132 QTQ983099:QTQ983132 QJU983099:QJU983132 PZY983099:PZY983132 PQC983099:PQC983132 PGG983099:PGG983132 OWK983099:OWK983132 OMO983099:OMO983132 OCS983099:OCS983132 NSW983099:NSW983132 NJA983099:NJA983132 MZE983099:MZE983132 MPI983099:MPI983132 MFM983099:MFM983132 LVQ983099:LVQ983132 LLU983099:LLU983132 LBY983099:LBY983132 KSC983099:KSC983132 KIG983099:KIG983132 JYK983099:JYK983132 JOO983099:JOO983132 JES983099:JES983132 IUW983099:IUW983132 ILA983099:ILA983132 IBE983099:IBE983132 HRI983099:HRI983132 HHM983099:HHM983132 GXQ983099:GXQ983132 GNU983099:GNU983132 GDY983099:GDY983132 FUC983099:FUC983132 FKG983099:FKG983132 FAK983099:FAK983132 EQO983099:EQO983132 EGS983099:EGS983132 DWW983099:DWW983132 DNA983099:DNA983132 DDE983099:DDE983132 CTI983099:CTI983132 CJM983099:CJM983132 BZQ983099:BZQ983132 BPU983099:BPU983132 BFY983099:BFY983132 AWC983099:AWC983132 AMG983099:AMG983132 ACK983099:ACK983132 SO983099:SO983132 IS983099:IS983132 WVE917563:WVE917596 WLI917563:WLI917596 WBM917563:WBM917596 VRQ917563:VRQ917596 VHU917563:VHU917596 UXY917563:UXY917596 UOC917563:UOC917596 UEG917563:UEG917596 TUK917563:TUK917596 TKO917563:TKO917596 TAS917563:TAS917596 SQW917563:SQW917596 SHA917563:SHA917596 RXE917563:RXE917596 RNI917563:RNI917596 RDM917563:RDM917596 QTQ917563:QTQ917596 QJU917563:QJU917596 PZY917563:PZY917596 PQC917563:PQC917596 PGG917563:PGG917596 OWK917563:OWK917596 OMO917563:OMO917596 OCS917563:OCS917596 NSW917563:NSW917596 NJA917563:NJA917596 MZE917563:MZE917596 MPI917563:MPI917596 MFM917563:MFM917596 LVQ917563:LVQ917596 LLU917563:LLU917596 LBY917563:LBY917596 KSC917563:KSC917596 KIG917563:KIG917596 JYK917563:JYK917596 JOO917563:JOO917596 JES917563:JES917596 IUW917563:IUW917596 ILA917563:ILA917596 IBE917563:IBE917596 HRI917563:HRI917596 HHM917563:HHM917596 GXQ917563:GXQ917596 GNU917563:GNU917596 GDY917563:GDY917596 FUC917563:FUC917596 FKG917563:FKG917596 FAK917563:FAK917596 EQO917563:EQO917596 EGS917563:EGS917596 DWW917563:DWW917596 DNA917563:DNA917596 DDE917563:DDE917596 CTI917563:CTI917596 CJM917563:CJM917596 BZQ917563:BZQ917596 BPU917563:BPU917596 BFY917563:BFY917596 AWC917563:AWC917596 AMG917563:AMG917596 ACK917563:ACK917596 SO917563:SO917596 IS917563:IS917596 WVE852027:WVE852060 WLI852027:WLI852060 WBM852027:WBM852060 VRQ852027:VRQ852060 VHU852027:VHU852060 UXY852027:UXY852060 UOC852027:UOC852060 UEG852027:UEG852060 TUK852027:TUK852060 TKO852027:TKO852060 TAS852027:TAS852060 SQW852027:SQW852060 SHA852027:SHA852060 RXE852027:RXE852060 RNI852027:RNI852060 RDM852027:RDM852060 QTQ852027:QTQ852060 QJU852027:QJU852060 PZY852027:PZY852060 PQC852027:PQC852060 PGG852027:PGG852060 OWK852027:OWK852060 OMO852027:OMO852060 OCS852027:OCS852060 NSW852027:NSW852060 NJA852027:NJA852060 MZE852027:MZE852060 MPI852027:MPI852060 MFM852027:MFM852060 LVQ852027:LVQ852060 LLU852027:LLU852060 LBY852027:LBY852060 KSC852027:KSC852060 KIG852027:KIG852060 JYK852027:JYK852060 JOO852027:JOO852060 JES852027:JES852060 IUW852027:IUW852060 ILA852027:ILA852060 IBE852027:IBE852060 HRI852027:HRI852060 HHM852027:HHM852060 GXQ852027:GXQ852060 GNU852027:GNU852060 GDY852027:GDY852060 FUC852027:FUC852060 FKG852027:FKG852060 FAK852027:FAK852060 EQO852027:EQO852060 EGS852027:EGS852060 DWW852027:DWW852060 DNA852027:DNA852060 DDE852027:DDE852060 CTI852027:CTI852060 CJM852027:CJM852060 BZQ852027:BZQ852060 BPU852027:BPU852060 BFY852027:BFY852060 AWC852027:AWC852060 AMG852027:AMG852060 ACK852027:ACK852060 SO852027:SO852060 IS852027:IS852060 WVE786491:WVE786524 WLI786491:WLI786524 WBM786491:WBM786524 VRQ786491:VRQ786524 VHU786491:VHU786524 UXY786491:UXY786524 UOC786491:UOC786524 UEG786491:UEG786524 TUK786491:TUK786524 TKO786491:TKO786524 TAS786491:TAS786524 SQW786491:SQW786524 SHA786491:SHA786524 RXE786491:RXE786524 RNI786491:RNI786524 RDM786491:RDM786524 QTQ786491:QTQ786524 QJU786491:QJU786524 PZY786491:PZY786524 PQC786491:PQC786524 PGG786491:PGG786524 OWK786491:OWK786524 OMO786491:OMO786524 OCS786491:OCS786524 NSW786491:NSW786524 NJA786491:NJA786524 MZE786491:MZE786524 MPI786491:MPI786524 MFM786491:MFM786524 LVQ786491:LVQ786524 LLU786491:LLU786524 LBY786491:LBY786524 KSC786491:KSC786524 KIG786491:KIG786524 JYK786491:JYK786524 JOO786491:JOO786524 JES786491:JES786524 IUW786491:IUW786524 ILA786491:ILA786524 IBE786491:IBE786524 HRI786491:HRI786524 HHM786491:HHM786524 GXQ786491:GXQ786524 GNU786491:GNU786524 GDY786491:GDY786524 FUC786491:FUC786524 FKG786491:FKG786524 FAK786491:FAK786524 EQO786491:EQO786524 EGS786491:EGS786524 DWW786491:DWW786524 DNA786491:DNA786524 DDE786491:DDE786524 CTI786491:CTI786524 CJM786491:CJM786524 BZQ786491:BZQ786524 BPU786491:BPU786524 BFY786491:BFY786524 AWC786491:AWC786524 AMG786491:AMG786524 ACK786491:ACK786524 SO786491:SO786524 IS786491:IS786524 WVE720955:WVE720988 WLI720955:WLI720988 WBM720955:WBM720988 VRQ720955:VRQ720988 VHU720955:VHU720988 UXY720955:UXY720988 UOC720955:UOC720988 UEG720955:UEG720988 TUK720955:TUK720988 TKO720955:TKO720988 TAS720955:TAS720988 SQW720955:SQW720988 SHA720955:SHA720988 RXE720955:RXE720988 RNI720955:RNI720988 RDM720955:RDM720988 QTQ720955:QTQ720988 QJU720955:QJU720988 PZY720955:PZY720988 PQC720955:PQC720988 PGG720955:PGG720988 OWK720955:OWK720988 OMO720955:OMO720988 OCS720955:OCS720988 NSW720955:NSW720988 NJA720955:NJA720988 MZE720955:MZE720988 MPI720955:MPI720988 MFM720955:MFM720988 LVQ720955:LVQ720988 LLU720955:LLU720988 LBY720955:LBY720988 KSC720955:KSC720988 KIG720955:KIG720988 JYK720955:JYK720988 JOO720955:JOO720988 JES720955:JES720988 IUW720955:IUW720988 ILA720955:ILA720988 IBE720955:IBE720988 HRI720955:HRI720988 HHM720955:HHM720988 GXQ720955:GXQ720988 GNU720955:GNU720988 GDY720955:GDY720988 FUC720955:FUC720988 FKG720955:FKG720988 FAK720955:FAK720988 EQO720955:EQO720988 EGS720955:EGS720988 DWW720955:DWW720988 DNA720955:DNA720988 DDE720955:DDE720988 CTI720955:CTI720988 CJM720955:CJM720988 BZQ720955:BZQ720988 BPU720955:BPU720988 BFY720955:BFY720988 AWC720955:AWC720988 AMG720955:AMG720988 ACK720955:ACK720988 SO720955:SO720988 IS720955:IS720988 WVE655419:WVE655452 WLI655419:WLI655452 WBM655419:WBM655452 VRQ655419:VRQ655452 VHU655419:VHU655452 UXY655419:UXY655452 UOC655419:UOC655452 UEG655419:UEG655452 TUK655419:TUK655452 TKO655419:TKO655452 TAS655419:TAS655452 SQW655419:SQW655452 SHA655419:SHA655452 RXE655419:RXE655452 RNI655419:RNI655452 RDM655419:RDM655452 QTQ655419:QTQ655452 QJU655419:QJU655452 PZY655419:PZY655452 PQC655419:PQC655452 PGG655419:PGG655452 OWK655419:OWK655452 OMO655419:OMO655452 OCS655419:OCS655452 NSW655419:NSW655452 NJA655419:NJA655452 MZE655419:MZE655452 MPI655419:MPI655452 MFM655419:MFM655452 LVQ655419:LVQ655452 LLU655419:LLU655452 LBY655419:LBY655452 KSC655419:KSC655452 KIG655419:KIG655452 JYK655419:JYK655452 JOO655419:JOO655452 JES655419:JES655452 IUW655419:IUW655452 ILA655419:ILA655452 IBE655419:IBE655452 HRI655419:HRI655452 HHM655419:HHM655452 GXQ655419:GXQ655452 GNU655419:GNU655452 GDY655419:GDY655452 FUC655419:FUC655452 FKG655419:FKG655452 FAK655419:FAK655452 EQO655419:EQO655452 EGS655419:EGS655452 DWW655419:DWW655452 DNA655419:DNA655452 DDE655419:DDE655452 CTI655419:CTI655452 CJM655419:CJM655452 BZQ655419:BZQ655452 BPU655419:BPU655452 BFY655419:BFY655452 AWC655419:AWC655452 AMG655419:AMG655452 ACK655419:ACK655452 SO655419:SO655452 IS655419:IS655452 WVE589883:WVE589916 WLI589883:WLI589916 WBM589883:WBM589916 VRQ589883:VRQ589916 VHU589883:VHU589916 UXY589883:UXY589916 UOC589883:UOC589916 UEG589883:UEG589916 TUK589883:TUK589916 TKO589883:TKO589916 TAS589883:TAS589916 SQW589883:SQW589916 SHA589883:SHA589916 RXE589883:RXE589916 RNI589883:RNI589916 RDM589883:RDM589916 QTQ589883:QTQ589916 QJU589883:QJU589916 PZY589883:PZY589916 PQC589883:PQC589916 PGG589883:PGG589916 OWK589883:OWK589916 OMO589883:OMO589916 OCS589883:OCS589916 NSW589883:NSW589916 NJA589883:NJA589916 MZE589883:MZE589916 MPI589883:MPI589916 MFM589883:MFM589916 LVQ589883:LVQ589916 LLU589883:LLU589916 LBY589883:LBY589916 KSC589883:KSC589916 KIG589883:KIG589916 JYK589883:JYK589916 JOO589883:JOO589916 JES589883:JES589916 IUW589883:IUW589916 ILA589883:ILA589916 IBE589883:IBE589916 HRI589883:HRI589916 HHM589883:HHM589916 GXQ589883:GXQ589916 GNU589883:GNU589916 GDY589883:GDY589916 FUC589883:FUC589916 FKG589883:FKG589916 FAK589883:FAK589916 EQO589883:EQO589916 EGS589883:EGS589916 DWW589883:DWW589916 DNA589883:DNA589916 DDE589883:DDE589916 CTI589883:CTI589916 CJM589883:CJM589916 BZQ589883:BZQ589916 BPU589883:BPU589916 BFY589883:BFY589916 AWC589883:AWC589916 AMG589883:AMG589916 ACK589883:ACK589916 SO589883:SO589916 IS589883:IS589916 WVE524347:WVE524380 WLI524347:WLI524380 WBM524347:WBM524380 VRQ524347:VRQ524380 VHU524347:VHU524380 UXY524347:UXY524380 UOC524347:UOC524380 UEG524347:UEG524380 TUK524347:TUK524380 TKO524347:TKO524380 TAS524347:TAS524380 SQW524347:SQW524380 SHA524347:SHA524380 RXE524347:RXE524380 RNI524347:RNI524380 RDM524347:RDM524380 QTQ524347:QTQ524380 QJU524347:QJU524380 PZY524347:PZY524380 PQC524347:PQC524380 PGG524347:PGG524380 OWK524347:OWK524380 OMO524347:OMO524380 OCS524347:OCS524380 NSW524347:NSW524380 NJA524347:NJA524380 MZE524347:MZE524380 MPI524347:MPI524380 MFM524347:MFM524380 LVQ524347:LVQ524380 LLU524347:LLU524380 LBY524347:LBY524380 KSC524347:KSC524380 KIG524347:KIG524380 JYK524347:JYK524380 JOO524347:JOO524380 JES524347:JES524380 IUW524347:IUW524380 ILA524347:ILA524380 IBE524347:IBE524380 HRI524347:HRI524380 HHM524347:HHM524380 GXQ524347:GXQ524380 GNU524347:GNU524380 GDY524347:GDY524380 FUC524347:FUC524380 FKG524347:FKG524380 FAK524347:FAK524380 EQO524347:EQO524380 EGS524347:EGS524380 DWW524347:DWW524380 DNA524347:DNA524380 DDE524347:DDE524380 CTI524347:CTI524380 CJM524347:CJM524380 BZQ524347:BZQ524380 BPU524347:BPU524380 BFY524347:BFY524380 AWC524347:AWC524380 AMG524347:AMG524380 ACK524347:ACK524380 SO524347:SO524380 IS524347:IS524380 WVE458811:WVE458844 WLI458811:WLI458844 WBM458811:WBM458844 VRQ458811:VRQ458844 VHU458811:VHU458844 UXY458811:UXY458844 UOC458811:UOC458844 UEG458811:UEG458844 TUK458811:TUK458844 TKO458811:TKO458844 TAS458811:TAS458844 SQW458811:SQW458844 SHA458811:SHA458844 RXE458811:RXE458844 RNI458811:RNI458844 RDM458811:RDM458844 QTQ458811:QTQ458844 QJU458811:QJU458844 PZY458811:PZY458844 PQC458811:PQC458844 PGG458811:PGG458844 OWK458811:OWK458844 OMO458811:OMO458844 OCS458811:OCS458844 NSW458811:NSW458844 NJA458811:NJA458844 MZE458811:MZE458844 MPI458811:MPI458844 MFM458811:MFM458844 LVQ458811:LVQ458844 LLU458811:LLU458844 LBY458811:LBY458844 KSC458811:KSC458844 KIG458811:KIG458844 JYK458811:JYK458844 JOO458811:JOO458844 JES458811:JES458844 IUW458811:IUW458844 ILA458811:ILA458844 IBE458811:IBE458844 HRI458811:HRI458844 HHM458811:HHM458844 GXQ458811:GXQ458844 GNU458811:GNU458844 GDY458811:GDY458844 FUC458811:FUC458844 FKG458811:FKG458844 FAK458811:FAK458844 EQO458811:EQO458844 EGS458811:EGS458844 DWW458811:DWW458844 DNA458811:DNA458844 DDE458811:DDE458844 CTI458811:CTI458844 CJM458811:CJM458844 BZQ458811:BZQ458844 BPU458811:BPU458844 BFY458811:BFY458844 AWC458811:AWC458844 AMG458811:AMG458844 ACK458811:ACK458844 SO458811:SO458844 IS458811:IS458844 WVE393275:WVE393308 WLI393275:WLI393308 WBM393275:WBM393308 VRQ393275:VRQ393308 VHU393275:VHU393308 UXY393275:UXY393308 UOC393275:UOC393308 UEG393275:UEG393308 TUK393275:TUK393308 TKO393275:TKO393308 TAS393275:TAS393308 SQW393275:SQW393308 SHA393275:SHA393308 RXE393275:RXE393308 RNI393275:RNI393308 RDM393275:RDM393308 QTQ393275:QTQ393308 QJU393275:QJU393308 PZY393275:PZY393308 PQC393275:PQC393308 PGG393275:PGG393308 OWK393275:OWK393308 OMO393275:OMO393308 OCS393275:OCS393308 NSW393275:NSW393308 NJA393275:NJA393308 MZE393275:MZE393308 MPI393275:MPI393308 MFM393275:MFM393308 LVQ393275:LVQ393308 LLU393275:LLU393308 LBY393275:LBY393308 KSC393275:KSC393308 KIG393275:KIG393308 JYK393275:JYK393308 JOO393275:JOO393308 JES393275:JES393308 IUW393275:IUW393308 ILA393275:ILA393308 IBE393275:IBE393308 HRI393275:HRI393308 HHM393275:HHM393308 GXQ393275:GXQ393308 GNU393275:GNU393308 GDY393275:GDY393308 FUC393275:FUC393308 FKG393275:FKG393308 FAK393275:FAK393308 EQO393275:EQO393308 EGS393275:EGS393308 DWW393275:DWW393308 DNA393275:DNA393308 DDE393275:DDE393308 CTI393275:CTI393308 CJM393275:CJM393308 BZQ393275:BZQ393308 BPU393275:BPU393308 BFY393275:BFY393308 AWC393275:AWC393308 AMG393275:AMG393308 ACK393275:ACK393308 SO393275:SO393308 IS393275:IS393308 WVE327739:WVE327772 WLI327739:WLI327772 WBM327739:WBM327772 VRQ327739:VRQ327772 VHU327739:VHU327772 UXY327739:UXY327772 UOC327739:UOC327772 UEG327739:UEG327772 TUK327739:TUK327772 TKO327739:TKO327772 TAS327739:TAS327772 SQW327739:SQW327772 SHA327739:SHA327772 RXE327739:RXE327772 RNI327739:RNI327772 RDM327739:RDM327772 QTQ327739:QTQ327772 QJU327739:QJU327772 PZY327739:PZY327772 PQC327739:PQC327772 PGG327739:PGG327772 OWK327739:OWK327772 OMO327739:OMO327772 OCS327739:OCS327772 NSW327739:NSW327772 NJA327739:NJA327772 MZE327739:MZE327772 MPI327739:MPI327772 MFM327739:MFM327772 LVQ327739:LVQ327772 LLU327739:LLU327772 LBY327739:LBY327772 KSC327739:KSC327772 KIG327739:KIG327772 JYK327739:JYK327772 JOO327739:JOO327772 JES327739:JES327772 IUW327739:IUW327772 ILA327739:ILA327772 IBE327739:IBE327772 HRI327739:HRI327772 HHM327739:HHM327772 GXQ327739:GXQ327772 GNU327739:GNU327772 GDY327739:GDY327772 FUC327739:FUC327772 FKG327739:FKG327772 FAK327739:FAK327772 EQO327739:EQO327772 EGS327739:EGS327772 DWW327739:DWW327772 DNA327739:DNA327772 DDE327739:DDE327772 CTI327739:CTI327772 CJM327739:CJM327772 BZQ327739:BZQ327772 BPU327739:BPU327772 BFY327739:BFY327772 AWC327739:AWC327772 AMG327739:AMG327772 ACK327739:ACK327772 SO327739:SO327772 IS327739:IS327772 WVE262203:WVE262236 WLI262203:WLI262236 WBM262203:WBM262236 VRQ262203:VRQ262236 VHU262203:VHU262236 UXY262203:UXY262236 UOC262203:UOC262236 UEG262203:UEG262236 TUK262203:TUK262236 TKO262203:TKO262236 TAS262203:TAS262236 SQW262203:SQW262236 SHA262203:SHA262236 RXE262203:RXE262236 RNI262203:RNI262236 RDM262203:RDM262236 QTQ262203:QTQ262236 QJU262203:QJU262236 PZY262203:PZY262236 PQC262203:PQC262236 PGG262203:PGG262236 OWK262203:OWK262236 OMO262203:OMO262236 OCS262203:OCS262236 NSW262203:NSW262236 NJA262203:NJA262236 MZE262203:MZE262236 MPI262203:MPI262236 MFM262203:MFM262236 LVQ262203:LVQ262236 LLU262203:LLU262236 LBY262203:LBY262236 KSC262203:KSC262236 KIG262203:KIG262236 JYK262203:JYK262236 JOO262203:JOO262236 JES262203:JES262236 IUW262203:IUW262236 ILA262203:ILA262236 IBE262203:IBE262236 HRI262203:HRI262236 HHM262203:HHM262236 GXQ262203:GXQ262236 GNU262203:GNU262236 GDY262203:GDY262236 FUC262203:FUC262236 FKG262203:FKG262236 FAK262203:FAK262236 EQO262203:EQO262236 EGS262203:EGS262236 DWW262203:DWW262236 DNA262203:DNA262236 DDE262203:DDE262236 CTI262203:CTI262236 CJM262203:CJM262236 BZQ262203:BZQ262236 BPU262203:BPU262236 BFY262203:BFY262236 AWC262203:AWC262236 AMG262203:AMG262236 ACK262203:ACK262236 SO262203:SO262236 IS262203:IS262236 WVE196667:WVE196700 WLI196667:WLI196700 WBM196667:WBM196700 VRQ196667:VRQ196700 VHU196667:VHU196700 UXY196667:UXY196700 UOC196667:UOC196700 UEG196667:UEG196700 TUK196667:TUK196700 TKO196667:TKO196700 TAS196667:TAS196700 SQW196667:SQW196700 SHA196667:SHA196700 RXE196667:RXE196700 RNI196667:RNI196700 RDM196667:RDM196700 QTQ196667:QTQ196700 QJU196667:QJU196700 PZY196667:PZY196700 PQC196667:PQC196700 PGG196667:PGG196700 OWK196667:OWK196700 OMO196667:OMO196700 OCS196667:OCS196700 NSW196667:NSW196700 NJA196667:NJA196700 MZE196667:MZE196700 MPI196667:MPI196700 MFM196667:MFM196700 LVQ196667:LVQ196700 LLU196667:LLU196700 LBY196667:LBY196700 KSC196667:KSC196700 KIG196667:KIG196700 JYK196667:JYK196700 JOO196667:JOO196700 JES196667:JES196700 IUW196667:IUW196700 ILA196667:ILA196700 IBE196667:IBE196700 HRI196667:HRI196700 HHM196667:HHM196700 GXQ196667:GXQ196700 GNU196667:GNU196700 GDY196667:GDY196700 FUC196667:FUC196700 FKG196667:FKG196700 FAK196667:FAK196700 EQO196667:EQO196700 EGS196667:EGS196700 DWW196667:DWW196700 DNA196667:DNA196700 DDE196667:DDE196700 CTI196667:CTI196700 CJM196667:CJM196700 BZQ196667:BZQ196700 BPU196667:BPU196700 BFY196667:BFY196700 AWC196667:AWC196700 AMG196667:AMG196700 ACK196667:ACK196700 SO196667:SO196700 IS196667:IS196700 WVE131131:WVE131164 WLI131131:WLI131164 WBM131131:WBM131164 VRQ131131:VRQ131164 VHU131131:VHU131164 UXY131131:UXY131164 UOC131131:UOC131164 UEG131131:UEG131164 TUK131131:TUK131164 TKO131131:TKO131164 TAS131131:TAS131164 SQW131131:SQW131164 SHA131131:SHA131164 RXE131131:RXE131164 RNI131131:RNI131164 RDM131131:RDM131164 QTQ131131:QTQ131164 QJU131131:QJU131164 PZY131131:PZY131164 PQC131131:PQC131164 PGG131131:PGG131164 OWK131131:OWK131164 OMO131131:OMO131164 OCS131131:OCS131164 NSW131131:NSW131164 NJA131131:NJA131164 MZE131131:MZE131164 MPI131131:MPI131164 MFM131131:MFM131164 LVQ131131:LVQ131164 LLU131131:LLU131164 LBY131131:LBY131164 KSC131131:KSC131164 KIG131131:KIG131164 JYK131131:JYK131164 JOO131131:JOO131164 JES131131:JES131164 IUW131131:IUW131164 ILA131131:ILA131164 IBE131131:IBE131164 HRI131131:HRI131164 HHM131131:HHM131164 GXQ131131:GXQ131164 GNU131131:GNU131164 GDY131131:GDY131164 FUC131131:FUC131164 FKG131131:FKG131164 FAK131131:FAK131164 EQO131131:EQO131164 EGS131131:EGS131164 DWW131131:DWW131164 DNA131131:DNA131164 DDE131131:DDE131164 CTI131131:CTI131164 CJM131131:CJM131164 BZQ131131:BZQ131164 BPU131131:BPU131164 BFY131131:BFY131164 AWC131131:AWC131164 AMG131131:AMG131164 ACK131131:ACK131164 SO131131:SO131164 IS131131:IS131164 WVE65595:WVE65628 WLI65595:WLI65628 WBM65595:WBM65628 VRQ65595:VRQ65628 VHU65595:VHU65628 UXY65595:UXY65628 UOC65595:UOC65628 UEG65595:UEG65628 TUK65595:TUK65628 TKO65595:TKO65628 TAS65595:TAS65628 SQW65595:SQW65628 SHA65595:SHA65628 RXE65595:RXE65628 RNI65595:RNI65628 RDM65595:RDM65628 QTQ65595:QTQ65628 QJU65595:QJU65628 PZY65595:PZY65628 PQC65595:PQC65628 PGG65595:PGG65628 OWK65595:OWK65628 OMO65595:OMO65628 OCS65595:OCS65628 NSW65595:NSW65628 NJA65595:NJA65628 MZE65595:MZE65628 MPI65595:MPI65628 MFM65595:MFM65628 LVQ65595:LVQ65628 LLU65595:LLU65628 LBY65595:LBY65628 KSC65595:KSC65628 KIG65595:KIG65628 JYK65595:JYK65628 JOO65595:JOO65628 JES65595:JES65628 IUW65595:IUW65628 ILA65595:ILA65628 IBE65595:IBE65628 HRI65595:HRI65628 HHM65595:HHM65628 GXQ65595:GXQ65628 GNU65595:GNU65628 GDY65595:GDY65628 FUC65595:FUC65628 FKG65595:FKG65628 FAK65595:FAK65628 EQO65595:EQO65628 EGS65595:EGS65628 DWW65595:DWW65628 DNA65595:DNA65628 DDE65595:DDE65628 CTI65595:CTI65628 CJM65595:CJM65628 BZQ65595:BZQ65628 BPU65595:BPU65628 BFY65595:BFY65628 AWC65595:AWC65628 AMG65595:AMG65628 ACK65595:ACK65628 SO65595:SO65628 IS65595:IS65628 H983099:H983132 H917563:H917596 H852027:H852060 H786491:H786524 H720955:H720988 H655419:H655452 H589883:H589916 H524347:H524380 H458811:H458844 H393275:H393308 H327739:H327772 H262203:H262236 H196667:H196700 H131131:H131164 H65595:H65628 IS3:IS92 WVE3:WVE92 WLI3:WLI92 WBM3:WBM92 VRQ3:VRQ92 VHU3:VHU92 UXY3:UXY92 UOC3:UOC92 UEG3:UEG92 TUK3:TUK92 TKO3:TKO92 TAS3:TAS92 SQW3:SQW92 SHA3:SHA92 RXE3:RXE92 RNI3:RNI92 RDM3:RDM92 QTQ3:QTQ92 QJU3:QJU92 PZY3:PZY92 PQC3:PQC92 PGG3:PGG92 OWK3:OWK92 OMO3:OMO92 OCS3:OCS92 NSW3:NSW92 NJA3:NJA92 MZE3:MZE92 MPI3:MPI92 MFM3:MFM92 LVQ3:LVQ92 LLU3:LLU92 LBY3:LBY92 KSC3:KSC92 KIG3:KIG92 JYK3:JYK92 JOO3:JOO92 JES3:JES92 IUW3:IUW92 ILA3:ILA92 IBE3:IBE92 HRI3:HRI92 HHM3:HHM92 GXQ3:GXQ92 GNU3:GNU92 GDY3:GDY92 FUC3:FUC92 FKG3:FKG92 FAK3:FAK92 EQO3:EQO92 EGS3:EGS92 DWW3:DWW92 DNA3:DNA92 DDE3:DDE92 CTI3:CTI92 CJM3:CJM92 BZQ3:BZQ92 BPU3:BPU92 BFY3:BFY92 AWC3:AWC92 AMG3:AMG92 ACK3:ACK92 SO3:SO92"/>
    <dataValidation allowBlank="1" showInputMessage="1" showErrorMessage="1" prompt="El sueldo grupal mensual es el costo total de plazas, al multiplicarse estas por el sueldo individual mensual, no se requiere su calculo se determina automaticamente. (Al intruducir más filas al formato copiar las formúlas de esta celda a las nuevas)." sqref="WVD983099:WVD983132 WLH983099:WLH983132 WBL983099:WBL983132 VRP983099:VRP983132 VHT983099:VHT983132 UXX983099:UXX983132 UOB983099:UOB983132 UEF983099:UEF983132 TUJ983099:TUJ983132 TKN983099:TKN983132 TAR983099:TAR983132 SQV983099:SQV983132 SGZ983099:SGZ983132 RXD983099:RXD983132 RNH983099:RNH983132 RDL983099:RDL983132 QTP983099:QTP983132 QJT983099:QJT983132 PZX983099:PZX983132 PQB983099:PQB983132 PGF983099:PGF983132 OWJ983099:OWJ983132 OMN983099:OMN983132 OCR983099:OCR983132 NSV983099:NSV983132 NIZ983099:NIZ983132 MZD983099:MZD983132 MPH983099:MPH983132 MFL983099:MFL983132 LVP983099:LVP983132 LLT983099:LLT983132 LBX983099:LBX983132 KSB983099:KSB983132 KIF983099:KIF983132 JYJ983099:JYJ983132 JON983099:JON983132 JER983099:JER983132 IUV983099:IUV983132 IKZ983099:IKZ983132 IBD983099:IBD983132 HRH983099:HRH983132 HHL983099:HHL983132 GXP983099:GXP983132 GNT983099:GNT983132 GDX983099:GDX983132 FUB983099:FUB983132 FKF983099:FKF983132 FAJ983099:FAJ983132 EQN983099:EQN983132 EGR983099:EGR983132 DWV983099:DWV983132 DMZ983099:DMZ983132 DDD983099:DDD983132 CTH983099:CTH983132 CJL983099:CJL983132 BZP983099:BZP983132 BPT983099:BPT983132 BFX983099:BFX983132 AWB983099:AWB983132 AMF983099:AMF983132 ACJ983099:ACJ983132 SN983099:SN983132 IR983099:IR983132 WVD917563:WVD917596 WLH917563:WLH917596 WBL917563:WBL917596 VRP917563:VRP917596 VHT917563:VHT917596 UXX917563:UXX917596 UOB917563:UOB917596 UEF917563:UEF917596 TUJ917563:TUJ917596 TKN917563:TKN917596 TAR917563:TAR917596 SQV917563:SQV917596 SGZ917563:SGZ917596 RXD917563:RXD917596 RNH917563:RNH917596 RDL917563:RDL917596 QTP917563:QTP917596 QJT917563:QJT917596 PZX917563:PZX917596 PQB917563:PQB917596 PGF917563:PGF917596 OWJ917563:OWJ917596 OMN917563:OMN917596 OCR917563:OCR917596 NSV917563:NSV917596 NIZ917563:NIZ917596 MZD917563:MZD917596 MPH917563:MPH917596 MFL917563:MFL917596 LVP917563:LVP917596 LLT917563:LLT917596 LBX917563:LBX917596 KSB917563:KSB917596 KIF917563:KIF917596 JYJ917563:JYJ917596 JON917563:JON917596 JER917563:JER917596 IUV917563:IUV917596 IKZ917563:IKZ917596 IBD917563:IBD917596 HRH917563:HRH917596 HHL917563:HHL917596 GXP917563:GXP917596 GNT917563:GNT917596 GDX917563:GDX917596 FUB917563:FUB917596 FKF917563:FKF917596 FAJ917563:FAJ917596 EQN917563:EQN917596 EGR917563:EGR917596 DWV917563:DWV917596 DMZ917563:DMZ917596 DDD917563:DDD917596 CTH917563:CTH917596 CJL917563:CJL917596 BZP917563:BZP917596 BPT917563:BPT917596 BFX917563:BFX917596 AWB917563:AWB917596 AMF917563:AMF917596 ACJ917563:ACJ917596 SN917563:SN917596 IR917563:IR917596 WVD852027:WVD852060 WLH852027:WLH852060 WBL852027:WBL852060 VRP852027:VRP852060 VHT852027:VHT852060 UXX852027:UXX852060 UOB852027:UOB852060 UEF852027:UEF852060 TUJ852027:TUJ852060 TKN852027:TKN852060 TAR852027:TAR852060 SQV852027:SQV852060 SGZ852027:SGZ852060 RXD852027:RXD852060 RNH852027:RNH852060 RDL852027:RDL852060 QTP852027:QTP852060 QJT852027:QJT852060 PZX852027:PZX852060 PQB852027:PQB852060 PGF852027:PGF852060 OWJ852027:OWJ852060 OMN852027:OMN852060 OCR852027:OCR852060 NSV852027:NSV852060 NIZ852027:NIZ852060 MZD852027:MZD852060 MPH852027:MPH852060 MFL852027:MFL852060 LVP852027:LVP852060 LLT852027:LLT852060 LBX852027:LBX852060 KSB852027:KSB852060 KIF852027:KIF852060 JYJ852027:JYJ852060 JON852027:JON852060 JER852027:JER852060 IUV852027:IUV852060 IKZ852027:IKZ852060 IBD852027:IBD852060 HRH852027:HRH852060 HHL852027:HHL852060 GXP852027:GXP852060 GNT852027:GNT852060 GDX852027:GDX852060 FUB852027:FUB852060 FKF852027:FKF852060 FAJ852027:FAJ852060 EQN852027:EQN852060 EGR852027:EGR852060 DWV852027:DWV852060 DMZ852027:DMZ852060 DDD852027:DDD852060 CTH852027:CTH852060 CJL852027:CJL852060 BZP852027:BZP852060 BPT852027:BPT852060 BFX852027:BFX852060 AWB852027:AWB852060 AMF852027:AMF852060 ACJ852027:ACJ852060 SN852027:SN852060 IR852027:IR852060 WVD786491:WVD786524 WLH786491:WLH786524 WBL786491:WBL786524 VRP786491:VRP786524 VHT786491:VHT786524 UXX786491:UXX786524 UOB786491:UOB786524 UEF786491:UEF786524 TUJ786491:TUJ786524 TKN786491:TKN786524 TAR786491:TAR786524 SQV786491:SQV786524 SGZ786491:SGZ786524 RXD786491:RXD786524 RNH786491:RNH786524 RDL786491:RDL786524 QTP786491:QTP786524 QJT786491:QJT786524 PZX786491:PZX786524 PQB786491:PQB786524 PGF786491:PGF786524 OWJ786491:OWJ786524 OMN786491:OMN786524 OCR786491:OCR786524 NSV786491:NSV786524 NIZ786491:NIZ786524 MZD786491:MZD786524 MPH786491:MPH786524 MFL786491:MFL786524 LVP786491:LVP786524 LLT786491:LLT786524 LBX786491:LBX786524 KSB786491:KSB786524 KIF786491:KIF786524 JYJ786491:JYJ786524 JON786491:JON786524 JER786491:JER786524 IUV786491:IUV786524 IKZ786491:IKZ786524 IBD786491:IBD786524 HRH786491:HRH786524 HHL786491:HHL786524 GXP786491:GXP786524 GNT786491:GNT786524 GDX786491:GDX786524 FUB786491:FUB786524 FKF786491:FKF786524 FAJ786491:FAJ786524 EQN786491:EQN786524 EGR786491:EGR786524 DWV786491:DWV786524 DMZ786491:DMZ786524 DDD786491:DDD786524 CTH786491:CTH786524 CJL786491:CJL786524 BZP786491:BZP786524 BPT786491:BPT786524 BFX786491:BFX786524 AWB786491:AWB786524 AMF786491:AMF786524 ACJ786491:ACJ786524 SN786491:SN786524 IR786491:IR786524 WVD720955:WVD720988 WLH720955:WLH720988 WBL720955:WBL720988 VRP720955:VRP720988 VHT720955:VHT720988 UXX720955:UXX720988 UOB720955:UOB720988 UEF720955:UEF720988 TUJ720955:TUJ720988 TKN720955:TKN720988 TAR720955:TAR720988 SQV720955:SQV720988 SGZ720955:SGZ720988 RXD720955:RXD720988 RNH720955:RNH720988 RDL720955:RDL720988 QTP720955:QTP720988 QJT720955:QJT720988 PZX720955:PZX720988 PQB720955:PQB720988 PGF720955:PGF720988 OWJ720955:OWJ720988 OMN720955:OMN720988 OCR720955:OCR720988 NSV720955:NSV720988 NIZ720955:NIZ720988 MZD720955:MZD720988 MPH720955:MPH720988 MFL720955:MFL720988 LVP720955:LVP720988 LLT720955:LLT720988 LBX720955:LBX720988 KSB720955:KSB720988 KIF720955:KIF720988 JYJ720955:JYJ720988 JON720955:JON720988 JER720955:JER720988 IUV720955:IUV720988 IKZ720955:IKZ720988 IBD720955:IBD720988 HRH720955:HRH720988 HHL720955:HHL720988 GXP720955:GXP720988 GNT720955:GNT720988 GDX720955:GDX720988 FUB720955:FUB720988 FKF720955:FKF720988 FAJ720955:FAJ720988 EQN720955:EQN720988 EGR720955:EGR720988 DWV720955:DWV720988 DMZ720955:DMZ720988 DDD720955:DDD720988 CTH720955:CTH720988 CJL720955:CJL720988 BZP720955:BZP720988 BPT720955:BPT720988 BFX720955:BFX720988 AWB720955:AWB720988 AMF720955:AMF720988 ACJ720955:ACJ720988 SN720955:SN720988 IR720955:IR720988 WVD655419:WVD655452 WLH655419:WLH655452 WBL655419:WBL655452 VRP655419:VRP655452 VHT655419:VHT655452 UXX655419:UXX655452 UOB655419:UOB655452 UEF655419:UEF655452 TUJ655419:TUJ655452 TKN655419:TKN655452 TAR655419:TAR655452 SQV655419:SQV655452 SGZ655419:SGZ655452 RXD655419:RXD655452 RNH655419:RNH655452 RDL655419:RDL655452 QTP655419:QTP655452 QJT655419:QJT655452 PZX655419:PZX655452 PQB655419:PQB655452 PGF655419:PGF655452 OWJ655419:OWJ655452 OMN655419:OMN655452 OCR655419:OCR655452 NSV655419:NSV655452 NIZ655419:NIZ655452 MZD655419:MZD655452 MPH655419:MPH655452 MFL655419:MFL655452 LVP655419:LVP655452 LLT655419:LLT655452 LBX655419:LBX655452 KSB655419:KSB655452 KIF655419:KIF655452 JYJ655419:JYJ655452 JON655419:JON655452 JER655419:JER655452 IUV655419:IUV655452 IKZ655419:IKZ655452 IBD655419:IBD655452 HRH655419:HRH655452 HHL655419:HHL655452 GXP655419:GXP655452 GNT655419:GNT655452 GDX655419:GDX655452 FUB655419:FUB655452 FKF655419:FKF655452 FAJ655419:FAJ655452 EQN655419:EQN655452 EGR655419:EGR655452 DWV655419:DWV655452 DMZ655419:DMZ655452 DDD655419:DDD655452 CTH655419:CTH655452 CJL655419:CJL655452 BZP655419:BZP655452 BPT655419:BPT655452 BFX655419:BFX655452 AWB655419:AWB655452 AMF655419:AMF655452 ACJ655419:ACJ655452 SN655419:SN655452 IR655419:IR655452 WVD589883:WVD589916 WLH589883:WLH589916 WBL589883:WBL589916 VRP589883:VRP589916 VHT589883:VHT589916 UXX589883:UXX589916 UOB589883:UOB589916 UEF589883:UEF589916 TUJ589883:TUJ589916 TKN589883:TKN589916 TAR589883:TAR589916 SQV589883:SQV589916 SGZ589883:SGZ589916 RXD589883:RXD589916 RNH589883:RNH589916 RDL589883:RDL589916 QTP589883:QTP589916 QJT589883:QJT589916 PZX589883:PZX589916 PQB589883:PQB589916 PGF589883:PGF589916 OWJ589883:OWJ589916 OMN589883:OMN589916 OCR589883:OCR589916 NSV589883:NSV589916 NIZ589883:NIZ589916 MZD589883:MZD589916 MPH589883:MPH589916 MFL589883:MFL589916 LVP589883:LVP589916 LLT589883:LLT589916 LBX589883:LBX589916 KSB589883:KSB589916 KIF589883:KIF589916 JYJ589883:JYJ589916 JON589883:JON589916 JER589883:JER589916 IUV589883:IUV589916 IKZ589883:IKZ589916 IBD589883:IBD589916 HRH589883:HRH589916 HHL589883:HHL589916 GXP589883:GXP589916 GNT589883:GNT589916 GDX589883:GDX589916 FUB589883:FUB589916 FKF589883:FKF589916 FAJ589883:FAJ589916 EQN589883:EQN589916 EGR589883:EGR589916 DWV589883:DWV589916 DMZ589883:DMZ589916 DDD589883:DDD589916 CTH589883:CTH589916 CJL589883:CJL589916 BZP589883:BZP589916 BPT589883:BPT589916 BFX589883:BFX589916 AWB589883:AWB589916 AMF589883:AMF589916 ACJ589883:ACJ589916 SN589883:SN589916 IR589883:IR589916 WVD524347:WVD524380 WLH524347:WLH524380 WBL524347:WBL524380 VRP524347:VRP524380 VHT524347:VHT524380 UXX524347:UXX524380 UOB524347:UOB524380 UEF524347:UEF524380 TUJ524347:TUJ524380 TKN524347:TKN524380 TAR524347:TAR524380 SQV524347:SQV524380 SGZ524347:SGZ524380 RXD524347:RXD524380 RNH524347:RNH524380 RDL524347:RDL524380 QTP524347:QTP524380 QJT524347:QJT524380 PZX524347:PZX524380 PQB524347:PQB524380 PGF524347:PGF524380 OWJ524347:OWJ524380 OMN524347:OMN524380 OCR524347:OCR524380 NSV524347:NSV524380 NIZ524347:NIZ524380 MZD524347:MZD524380 MPH524347:MPH524380 MFL524347:MFL524380 LVP524347:LVP524380 LLT524347:LLT524380 LBX524347:LBX524380 KSB524347:KSB524380 KIF524347:KIF524380 JYJ524347:JYJ524380 JON524347:JON524380 JER524347:JER524380 IUV524347:IUV524380 IKZ524347:IKZ524380 IBD524347:IBD524380 HRH524347:HRH524380 HHL524347:HHL524380 GXP524347:GXP524380 GNT524347:GNT524380 GDX524347:GDX524380 FUB524347:FUB524380 FKF524347:FKF524380 FAJ524347:FAJ524380 EQN524347:EQN524380 EGR524347:EGR524380 DWV524347:DWV524380 DMZ524347:DMZ524380 DDD524347:DDD524380 CTH524347:CTH524380 CJL524347:CJL524380 BZP524347:BZP524380 BPT524347:BPT524380 BFX524347:BFX524380 AWB524347:AWB524380 AMF524347:AMF524380 ACJ524347:ACJ524380 SN524347:SN524380 IR524347:IR524380 WVD458811:WVD458844 WLH458811:WLH458844 WBL458811:WBL458844 VRP458811:VRP458844 VHT458811:VHT458844 UXX458811:UXX458844 UOB458811:UOB458844 UEF458811:UEF458844 TUJ458811:TUJ458844 TKN458811:TKN458844 TAR458811:TAR458844 SQV458811:SQV458844 SGZ458811:SGZ458844 RXD458811:RXD458844 RNH458811:RNH458844 RDL458811:RDL458844 QTP458811:QTP458844 QJT458811:QJT458844 PZX458811:PZX458844 PQB458811:PQB458844 PGF458811:PGF458844 OWJ458811:OWJ458844 OMN458811:OMN458844 OCR458811:OCR458844 NSV458811:NSV458844 NIZ458811:NIZ458844 MZD458811:MZD458844 MPH458811:MPH458844 MFL458811:MFL458844 LVP458811:LVP458844 LLT458811:LLT458844 LBX458811:LBX458844 KSB458811:KSB458844 KIF458811:KIF458844 JYJ458811:JYJ458844 JON458811:JON458844 JER458811:JER458844 IUV458811:IUV458844 IKZ458811:IKZ458844 IBD458811:IBD458844 HRH458811:HRH458844 HHL458811:HHL458844 GXP458811:GXP458844 GNT458811:GNT458844 GDX458811:GDX458844 FUB458811:FUB458844 FKF458811:FKF458844 FAJ458811:FAJ458844 EQN458811:EQN458844 EGR458811:EGR458844 DWV458811:DWV458844 DMZ458811:DMZ458844 DDD458811:DDD458844 CTH458811:CTH458844 CJL458811:CJL458844 BZP458811:BZP458844 BPT458811:BPT458844 BFX458811:BFX458844 AWB458811:AWB458844 AMF458811:AMF458844 ACJ458811:ACJ458844 SN458811:SN458844 IR458811:IR458844 WVD393275:WVD393308 WLH393275:WLH393308 WBL393275:WBL393308 VRP393275:VRP393308 VHT393275:VHT393308 UXX393275:UXX393308 UOB393275:UOB393308 UEF393275:UEF393308 TUJ393275:TUJ393308 TKN393275:TKN393308 TAR393275:TAR393308 SQV393275:SQV393308 SGZ393275:SGZ393308 RXD393275:RXD393308 RNH393275:RNH393308 RDL393275:RDL393308 QTP393275:QTP393308 QJT393275:QJT393308 PZX393275:PZX393308 PQB393275:PQB393308 PGF393275:PGF393308 OWJ393275:OWJ393308 OMN393275:OMN393308 OCR393275:OCR393308 NSV393275:NSV393308 NIZ393275:NIZ393308 MZD393275:MZD393308 MPH393275:MPH393308 MFL393275:MFL393308 LVP393275:LVP393308 LLT393275:LLT393308 LBX393275:LBX393308 KSB393275:KSB393308 KIF393275:KIF393308 JYJ393275:JYJ393308 JON393275:JON393308 JER393275:JER393308 IUV393275:IUV393308 IKZ393275:IKZ393308 IBD393275:IBD393308 HRH393275:HRH393308 HHL393275:HHL393308 GXP393275:GXP393308 GNT393275:GNT393308 GDX393275:GDX393308 FUB393275:FUB393308 FKF393275:FKF393308 FAJ393275:FAJ393308 EQN393275:EQN393308 EGR393275:EGR393308 DWV393275:DWV393308 DMZ393275:DMZ393308 DDD393275:DDD393308 CTH393275:CTH393308 CJL393275:CJL393308 BZP393275:BZP393308 BPT393275:BPT393308 BFX393275:BFX393308 AWB393275:AWB393308 AMF393275:AMF393308 ACJ393275:ACJ393308 SN393275:SN393308 IR393275:IR393308 WVD327739:WVD327772 WLH327739:WLH327772 WBL327739:WBL327772 VRP327739:VRP327772 VHT327739:VHT327772 UXX327739:UXX327772 UOB327739:UOB327772 UEF327739:UEF327772 TUJ327739:TUJ327772 TKN327739:TKN327772 TAR327739:TAR327772 SQV327739:SQV327772 SGZ327739:SGZ327772 RXD327739:RXD327772 RNH327739:RNH327772 RDL327739:RDL327772 QTP327739:QTP327772 QJT327739:QJT327772 PZX327739:PZX327772 PQB327739:PQB327772 PGF327739:PGF327772 OWJ327739:OWJ327772 OMN327739:OMN327772 OCR327739:OCR327772 NSV327739:NSV327772 NIZ327739:NIZ327772 MZD327739:MZD327772 MPH327739:MPH327772 MFL327739:MFL327772 LVP327739:LVP327772 LLT327739:LLT327772 LBX327739:LBX327772 KSB327739:KSB327772 KIF327739:KIF327772 JYJ327739:JYJ327772 JON327739:JON327772 JER327739:JER327772 IUV327739:IUV327772 IKZ327739:IKZ327772 IBD327739:IBD327772 HRH327739:HRH327772 HHL327739:HHL327772 GXP327739:GXP327772 GNT327739:GNT327772 GDX327739:GDX327772 FUB327739:FUB327772 FKF327739:FKF327772 FAJ327739:FAJ327772 EQN327739:EQN327772 EGR327739:EGR327772 DWV327739:DWV327772 DMZ327739:DMZ327772 DDD327739:DDD327772 CTH327739:CTH327772 CJL327739:CJL327772 BZP327739:BZP327772 BPT327739:BPT327772 BFX327739:BFX327772 AWB327739:AWB327772 AMF327739:AMF327772 ACJ327739:ACJ327772 SN327739:SN327772 IR327739:IR327772 WVD262203:WVD262236 WLH262203:WLH262236 WBL262203:WBL262236 VRP262203:VRP262236 VHT262203:VHT262236 UXX262203:UXX262236 UOB262203:UOB262236 UEF262203:UEF262236 TUJ262203:TUJ262236 TKN262203:TKN262236 TAR262203:TAR262236 SQV262203:SQV262236 SGZ262203:SGZ262236 RXD262203:RXD262236 RNH262203:RNH262236 RDL262203:RDL262236 QTP262203:QTP262236 QJT262203:QJT262236 PZX262203:PZX262236 PQB262203:PQB262236 PGF262203:PGF262236 OWJ262203:OWJ262236 OMN262203:OMN262236 OCR262203:OCR262236 NSV262203:NSV262236 NIZ262203:NIZ262236 MZD262203:MZD262236 MPH262203:MPH262236 MFL262203:MFL262236 LVP262203:LVP262236 LLT262203:LLT262236 LBX262203:LBX262236 KSB262203:KSB262236 KIF262203:KIF262236 JYJ262203:JYJ262236 JON262203:JON262236 JER262203:JER262236 IUV262203:IUV262236 IKZ262203:IKZ262236 IBD262203:IBD262236 HRH262203:HRH262236 HHL262203:HHL262236 GXP262203:GXP262236 GNT262203:GNT262236 GDX262203:GDX262236 FUB262203:FUB262236 FKF262203:FKF262236 FAJ262203:FAJ262236 EQN262203:EQN262236 EGR262203:EGR262236 DWV262203:DWV262236 DMZ262203:DMZ262236 DDD262203:DDD262236 CTH262203:CTH262236 CJL262203:CJL262236 BZP262203:BZP262236 BPT262203:BPT262236 BFX262203:BFX262236 AWB262203:AWB262236 AMF262203:AMF262236 ACJ262203:ACJ262236 SN262203:SN262236 IR262203:IR262236 WVD196667:WVD196700 WLH196667:WLH196700 WBL196667:WBL196700 VRP196667:VRP196700 VHT196667:VHT196700 UXX196667:UXX196700 UOB196667:UOB196700 UEF196667:UEF196700 TUJ196667:TUJ196700 TKN196667:TKN196700 TAR196667:TAR196700 SQV196667:SQV196700 SGZ196667:SGZ196700 RXD196667:RXD196700 RNH196667:RNH196700 RDL196667:RDL196700 QTP196667:QTP196700 QJT196667:QJT196700 PZX196667:PZX196700 PQB196667:PQB196700 PGF196667:PGF196700 OWJ196667:OWJ196700 OMN196667:OMN196700 OCR196667:OCR196700 NSV196667:NSV196700 NIZ196667:NIZ196700 MZD196667:MZD196700 MPH196667:MPH196700 MFL196667:MFL196700 LVP196667:LVP196700 LLT196667:LLT196700 LBX196667:LBX196700 KSB196667:KSB196700 KIF196667:KIF196700 JYJ196667:JYJ196700 JON196667:JON196700 JER196667:JER196700 IUV196667:IUV196700 IKZ196667:IKZ196700 IBD196667:IBD196700 HRH196667:HRH196700 HHL196667:HHL196700 GXP196667:GXP196700 GNT196667:GNT196700 GDX196667:GDX196700 FUB196667:FUB196700 FKF196667:FKF196700 FAJ196667:FAJ196700 EQN196667:EQN196700 EGR196667:EGR196700 DWV196667:DWV196700 DMZ196667:DMZ196700 DDD196667:DDD196700 CTH196667:CTH196700 CJL196667:CJL196700 BZP196667:BZP196700 BPT196667:BPT196700 BFX196667:BFX196700 AWB196667:AWB196700 AMF196667:AMF196700 ACJ196667:ACJ196700 SN196667:SN196700 IR196667:IR196700 WVD131131:WVD131164 WLH131131:WLH131164 WBL131131:WBL131164 VRP131131:VRP131164 VHT131131:VHT131164 UXX131131:UXX131164 UOB131131:UOB131164 UEF131131:UEF131164 TUJ131131:TUJ131164 TKN131131:TKN131164 TAR131131:TAR131164 SQV131131:SQV131164 SGZ131131:SGZ131164 RXD131131:RXD131164 RNH131131:RNH131164 RDL131131:RDL131164 QTP131131:QTP131164 QJT131131:QJT131164 PZX131131:PZX131164 PQB131131:PQB131164 PGF131131:PGF131164 OWJ131131:OWJ131164 OMN131131:OMN131164 OCR131131:OCR131164 NSV131131:NSV131164 NIZ131131:NIZ131164 MZD131131:MZD131164 MPH131131:MPH131164 MFL131131:MFL131164 LVP131131:LVP131164 LLT131131:LLT131164 LBX131131:LBX131164 KSB131131:KSB131164 KIF131131:KIF131164 JYJ131131:JYJ131164 JON131131:JON131164 JER131131:JER131164 IUV131131:IUV131164 IKZ131131:IKZ131164 IBD131131:IBD131164 HRH131131:HRH131164 HHL131131:HHL131164 GXP131131:GXP131164 GNT131131:GNT131164 GDX131131:GDX131164 FUB131131:FUB131164 FKF131131:FKF131164 FAJ131131:FAJ131164 EQN131131:EQN131164 EGR131131:EGR131164 DWV131131:DWV131164 DMZ131131:DMZ131164 DDD131131:DDD131164 CTH131131:CTH131164 CJL131131:CJL131164 BZP131131:BZP131164 BPT131131:BPT131164 BFX131131:BFX131164 AWB131131:AWB131164 AMF131131:AMF131164 ACJ131131:ACJ131164 SN131131:SN131164 IR131131:IR131164 WVD65595:WVD65628 WLH65595:WLH65628 WBL65595:WBL65628 VRP65595:VRP65628 VHT65595:VHT65628 UXX65595:UXX65628 UOB65595:UOB65628 UEF65595:UEF65628 TUJ65595:TUJ65628 TKN65595:TKN65628 TAR65595:TAR65628 SQV65595:SQV65628 SGZ65595:SGZ65628 RXD65595:RXD65628 RNH65595:RNH65628 RDL65595:RDL65628 QTP65595:QTP65628 QJT65595:QJT65628 PZX65595:PZX65628 PQB65595:PQB65628 PGF65595:PGF65628 OWJ65595:OWJ65628 OMN65595:OMN65628 OCR65595:OCR65628 NSV65595:NSV65628 NIZ65595:NIZ65628 MZD65595:MZD65628 MPH65595:MPH65628 MFL65595:MFL65628 LVP65595:LVP65628 LLT65595:LLT65628 LBX65595:LBX65628 KSB65595:KSB65628 KIF65595:KIF65628 JYJ65595:JYJ65628 JON65595:JON65628 JER65595:JER65628 IUV65595:IUV65628 IKZ65595:IKZ65628 IBD65595:IBD65628 HRH65595:HRH65628 HHL65595:HHL65628 GXP65595:GXP65628 GNT65595:GNT65628 GDX65595:GDX65628 FUB65595:FUB65628 FKF65595:FKF65628 FAJ65595:FAJ65628 EQN65595:EQN65628 EGR65595:EGR65628 DWV65595:DWV65628 DMZ65595:DMZ65628 DDD65595:DDD65628 CTH65595:CTH65628 CJL65595:CJL65628 BZP65595:BZP65628 BPT65595:BPT65628 BFX65595:BFX65628 AWB65595:AWB65628 AMF65595:AMF65628 ACJ65595:ACJ65628 SN65595:SN65628 IR65595:IR65628 G983099:G983132 G917563:G917596 G852027:G852060 G786491:G786524 G720955:G720988 G655419:G655452 G589883:G589916 G524347:G524380 G458811:G458844 G393275:G393308 G327739:G327772 G262203:G262236 G196667:G196700 G131131:G131164 G65595:G65628 IR3:IR92 WVD3:WVD92 WLH3:WLH92 WBL3:WBL92 VRP3:VRP92 VHT3:VHT92 UXX3:UXX92 UOB3:UOB92 UEF3:UEF92 TUJ3:TUJ92 TKN3:TKN92 TAR3:TAR92 SQV3:SQV92 SGZ3:SGZ92 RXD3:RXD92 RNH3:RNH92 RDL3:RDL92 QTP3:QTP92 QJT3:QJT92 PZX3:PZX92 PQB3:PQB92 PGF3:PGF92 OWJ3:OWJ92 OMN3:OMN92 OCR3:OCR92 NSV3:NSV92 NIZ3:NIZ92 MZD3:MZD92 MPH3:MPH92 MFL3:MFL92 LVP3:LVP92 LLT3:LLT92 LBX3:LBX92 KSB3:KSB92 KIF3:KIF92 JYJ3:JYJ92 JON3:JON92 JER3:JER92 IUV3:IUV92 IKZ3:IKZ92 IBD3:IBD92 HRH3:HRH92 HHL3:HHL92 GXP3:GXP92 GNT3:GNT92 GDX3:GDX92 FUB3:FUB92 FKF3:FKF92 FAJ3:FAJ92 EQN3:EQN92 EGR3:EGR92 DWV3:DWV92 DMZ3:DMZ92 DDD3:DDD92 CTH3:CTH92 CJL3:CJL92 BZP3:BZP92 BPT3:BPT92 BFX3:BFX92 AWB3:AWB92 AMF3:AMF92 ACJ3:ACJ92 SN3:SN92"/>
    <dataValidation type="decimal" allowBlank="1" showInputMessage="1" showErrorMessage="1" errorTitle="Error en el dato de la celda" error="La estimación de sueldo individual mensual no permite importes en negativo" prompt="Introducir el sueldo base mensual por plaza sin deducciones, si el importe contiene centavos estos se redondean a pesos automaticamente." sqref="WVC983099:WVC983132 WLG983099:WLG983132 WBK983099:WBK983132 VRO983099:VRO983132 VHS983099:VHS983132 UXW983099:UXW983132 UOA983099:UOA983132 UEE983099:UEE983132 TUI983099:TUI983132 TKM983099:TKM983132 TAQ983099:TAQ983132 SQU983099:SQU983132 SGY983099:SGY983132 RXC983099:RXC983132 RNG983099:RNG983132 RDK983099:RDK983132 QTO983099:QTO983132 QJS983099:QJS983132 PZW983099:PZW983132 PQA983099:PQA983132 PGE983099:PGE983132 OWI983099:OWI983132 OMM983099:OMM983132 OCQ983099:OCQ983132 NSU983099:NSU983132 NIY983099:NIY983132 MZC983099:MZC983132 MPG983099:MPG983132 MFK983099:MFK983132 LVO983099:LVO983132 LLS983099:LLS983132 LBW983099:LBW983132 KSA983099:KSA983132 KIE983099:KIE983132 JYI983099:JYI983132 JOM983099:JOM983132 JEQ983099:JEQ983132 IUU983099:IUU983132 IKY983099:IKY983132 IBC983099:IBC983132 HRG983099:HRG983132 HHK983099:HHK983132 GXO983099:GXO983132 GNS983099:GNS983132 GDW983099:GDW983132 FUA983099:FUA983132 FKE983099:FKE983132 FAI983099:FAI983132 EQM983099:EQM983132 EGQ983099:EGQ983132 DWU983099:DWU983132 DMY983099:DMY983132 DDC983099:DDC983132 CTG983099:CTG983132 CJK983099:CJK983132 BZO983099:BZO983132 BPS983099:BPS983132 BFW983099:BFW983132 AWA983099:AWA983132 AME983099:AME983132 ACI983099:ACI983132 SM983099:SM983132 IQ983099:IQ983132 WVC917563:WVC917596 WLG917563:WLG917596 WBK917563:WBK917596 VRO917563:VRO917596 VHS917563:VHS917596 UXW917563:UXW917596 UOA917563:UOA917596 UEE917563:UEE917596 TUI917563:TUI917596 TKM917563:TKM917596 TAQ917563:TAQ917596 SQU917563:SQU917596 SGY917563:SGY917596 RXC917563:RXC917596 RNG917563:RNG917596 RDK917563:RDK917596 QTO917563:QTO917596 QJS917563:QJS917596 PZW917563:PZW917596 PQA917563:PQA917596 PGE917563:PGE917596 OWI917563:OWI917596 OMM917563:OMM917596 OCQ917563:OCQ917596 NSU917563:NSU917596 NIY917563:NIY917596 MZC917563:MZC917596 MPG917563:MPG917596 MFK917563:MFK917596 LVO917563:LVO917596 LLS917563:LLS917596 LBW917563:LBW917596 KSA917563:KSA917596 KIE917563:KIE917596 JYI917563:JYI917596 JOM917563:JOM917596 JEQ917563:JEQ917596 IUU917563:IUU917596 IKY917563:IKY917596 IBC917563:IBC917596 HRG917563:HRG917596 HHK917563:HHK917596 GXO917563:GXO917596 GNS917563:GNS917596 GDW917563:GDW917596 FUA917563:FUA917596 FKE917563:FKE917596 FAI917563:FAI917596 EQM917563:EQM917596 EGQ917563:EGQ917596 DWU917563:DWU917596 DMY917563:DMY917596 DDC917563:DDC917596 CTG917563:CTG917596 CJK917563:CJK917596 BZO917563:BZO917596 BPS917563:BPS917596 BFW917563:BFW917596 AWA917563:AWA917596 AME917563:AME917596 ACI917563:ACI917596 SM917563:SM917596 IQ917563:IQ917596 WVC852027:WVC852060 WLG852027:WLG852060 WBK852027:WBK852060 VRO852027:VRO852060 VHS852027:VHS852060 UXW852027:UXW852060 UOA852027:UOA852060 UEE852027:UEE852060 TUI852027:TUI852060 TKM852027:TKM852060 TAQ852027:TAQ852060 SQU852027:SQU852060 SGY852027:SGY852060 RXC852027:RXC852060 RNG852027:RNG852060 RDK852027:RDK852060 QTO852027:QTO852060 QJS852027:QJS852060 PZW852027:PZW852060 PQA852027:PQA852060 PGE852027:PGE852060 OWI852027:OWI852060 OMM852027:OMM852060 OCQ852027:OCQ852060 NSU852027:NSU852060 NIY852027:NIY852060 MZC852027:MZC852060 MPG852027:MPG852060 MFK852027:MFK852060 LVO852027:LVO852060 LLS852027:LLS852060 LBW852027:LBW852060 KSA852027:KSA852060 KIE852027:KIE852060 JYI852027:JYI852060 JOM852027:JOM852060 JEQ852027:JEQ852060 IUU852027:IUU852060 IKY852027:IKY852060 IBC852027:IBC852060 HRG852027:HRG852060 HHK852027:HHK852060 GXO852027:GXO852060 GNS852027:GNS852060 GDW852027:GDW852060 FUA852027:FUA852060 FKE852027:FKE852060 FAI852027:FAI852060 EQM852027:EQM852060 EGQ852027:EGQ852060 DWU852027:DWU852060 DMY852027:DMY852060 DDC852027:DDC852060 CTG852027:CTG852060 CJK852027:CJK852060 BZO852027:BZO852060 BPS852027:BPS852060 BFW852027:BFW852060 AWA852027:AWA852060 AME852027:AME852060 ACI852027:ACI852060 SM852027:SM852060 IQ852027:IQ852060 WVC786491:WVC786524 WLG786491:WLG786524 WBK786491:WBK786524 VRO786491:VRO786524 VHS786491:VHS786524 UXW786491:UXW786524 UOA786491:UOA786524 UEE786491:UEE786524 TUI786491:TUI786524 TKM786491:TKM786524 TAQ786491:TAQ786524 SQU786491:SQU786524 SGY786491:SGY786524 RXC786491:RXC786524 RNG786491:RNG786524 RDK786491:RDK786524 QTO786491:QTO786524 QJS786491:QJS786524 PZW786491:PZW786524 PQA786491:PQA786524 PGE786491:PGE786524 OWI786491:OWI786524 OMM786491:OMM786524 OCQ786491:OCQ786524 NSU786491:NSU786524 NIY786491:NIY786524 MZC786491:MZC786524 MPG786491:MPG786524 MFK786491:MFK786524 LVO786491:LVO786524 LLS786491:LLS786524 LBW786491:LBW786524 KSA786491:KSA786524 KIE786491:KIE786524 JYI786491:JYI786524 JOM786491:JOM786524 JEQ786491:JEQ786524 IUU786491:IUU786524 IKY786491:IKY786524 IBC786491:IBC786524 HRG786491:HRG786524 HHK786491:HHK786524 GXO786491:GXO786524 GNS786491:GNS786524 GDW786491:GDW786524 FUA786491:FUA786524 FKE786491:FKE786524 FAI786491:FAI786524 EQM786491:EQM786524 EGQ786491:EGQ786524 DWU786491:DWU786524 DMY786491:DMY786524 DDC786491:DDC786524 CTG786491:CTG786524 CJK786491:CJK786524 BZO786491:BZO786524 BPS786491:BPS786524 BFW786491:BFW786524 AWA786491:AWA786524 AME786491:AME786524 ACI786491:ACI786524 SM786491:SM786524 IQ786491:IQ786524 WVC720955:WVC720988 WLG720955:WLG720988 WBK720955:WBK720988 VRO720955:VRO720988 VHS720955:VHS720988 UXW720955:UXW720988 UOA720955:UOA720988 UEE720955:UEE720988 TUI720955:TUI720988 TKM720955:TKM720988 TAQ720955:TAQ720988 SQU720955:SQU720988 SGY720955:SGY720988 RXC720955:RXC720988 RNG720955:RNG720988 RDK720955:RDK720988 QTO720955:QTO720988 QJS720955:QJS720988 PZW720955:PZW720988 PQA720955:PQA720988 PGE720955:PGE720988 OWI720955:OWI720988 OMM720955:OMM720988 OCQ720955:OCQ720988 NSU720955:NSU720988 NIY720955:NIY720988 MZC720955:MZC720988 MPG720955:MPG720988 MFK720955:MFK720988 LVO720955:LVO720988 LLS720955:LLS720988 LBW720955:LBW720988 KSA720955:KSA720988 KIE720955:KIE720988 JYI720955:JYI720988 JOM720955:JOM720988 JEQ720955:JEQ720988 IUU720955:IUU720988 IKY720955:IKY720988 IBC720955:IBC720988 HRG720955:HRG720988 HHK720955:HHK720988 GXO720955:GXO720988 GNS720955:GNS720988 GDW720955:GDW720988 FUA720955:FUA720988 FKE720955:FKE720988 FAI720955:FAI720988 EQM720955:EQM720988 EGQ720955:EGQ720988 DWU720955:DWU720988 DMY720955:DMY720988 DDC720955:DDC720988 CTG720955:CTG720988 CJK720955:CJK720988 BZO720955:BZO720988 BPS720955:BPS720988 BFW720955:BFW720988 AWA720955:AWA720988 AME720955:AME720988 ACI720955:ACI720988 SM720955:SM720988 IQ720955:IQ720988 WVC655419:WVC655452 WLG655419:WLG655452 WBK655419:WBK655452 VRO655419:VRO655452 VHS655419:VHS655452 UXW655419:UXW655452 UOA655419:UOA655452 UEE655419:UEE655452 TUI655419:TUI655452 TKM655419:TKM655452 TAQ655419:TAQ655452 SQU655419:SQU655452 SGY655419:SGY655452 RXC655419:RXC655452 RNG655419:RNG655452 RDK655419:RDK655452 QTO655419:QTO655452 QJS655419:QJS655452 PZW655419:PZW655452 PQA655419:PQA655452 PGE655419:PGE655452 OWI655419:OWI655452 OMM655419:OMM655452 OCQ655419:OCQ655452 NSU655419:NSU655452 NIY655419:NIY655452 MZC655419:MZC655452 MPG655419:MPG655452 MFK655419:MFK655452 LVO655419:LVO655452 LLS655419:LLS655452 LBW655419:LBW655452 KSA655419:KSA655452 KIE655419:KIE655452 JYI655419:JYI655452 JOM655419:JOM655452 JEQ655419:JEQ655452 IUU655419:IUU655452 IKY655419:IKY655452 IBC655419:IBC655452 HRG655419:HRG655452 HHK655419:HHK655452 GXO655419:GXO655452 GNS655419:GNS655452 GDW655419:GDW655452 FUA655419:FUA655452 FKE655419:FKE655452 FAI655419:FAI655452 EQM655419:EQM655452 EGQ655419:EGQ655452 DWU655419:DWU655452 DMY655419:DMY655452 DDC655419:DDC655452 CTG655419:CTG655452 CJK655419:CJK655452 BZO655419:BZO655452 BPS655419:BPS655452 BFW655419:BFW655452 AWA655419:AWA655452 AME655419:AME655452 ACI655419:ACI655452 SM655419:SM655452 IQ655419:IQ655452 WVC589883:WVC589916 WLG589883:WLG589916 WBK589883:WBK589916 VRO589883:VRO589916 VHS589883:VHS589916 UXW589883:UXW589916 UOA589883:UOA589916 UEE589883:UEE589916 TUI589883:TUI589916 TKM589883:TKM589916 TAQ589883:TAQ589916 SQU589883:SQU589916 SGY589883:SGY589916 RXC589883:RXC589916 RNG589883:RNG589916 RDK589883:RDK589916 QTO589883:QTO589916 QJS589883:QJS589916 PZW589883:PZW589916 PQA589883:PQA589916 PGE589883:PGE589916 OWI589883:OWI589916 OMM589883:OMM589916 OCQ589883:OCQ589916 NSU589883:NSU589916 NIY589883:NIY589916 MZC589883:MZC589916 MPG589883:MPG589916 MFK589883:MFK589916 LVO589883:LVO589916 LLS589883:LLS589916 LBW589883:LBW589916 KSA589883:KSA589916 KIE589883:KIE589916 JYI589883:JYI589916 JOM589883:JOM589916 JEQ589883:JEQ589916 IUU589883:IUU589916 IKY589883:IKY589916 IBC589883:IBC589916 HRG589883:HRG589916 HHK589883:HHK589916 GXO589883:GXO589916 GNS589883:GNS589916 GDW589883:GDW589916 FUA589883:FUA589916 FKE589883:FKE589916 FAI589883:FAI589916 EQM589883:EQM589916 EGQ589883:EGQ589916 DWU589883:DWU589916 DMY589883:DMY589916 DDC589883:DDC589916 CTG589883:CTG589916 CJK589883:CJK589916 BZO589883:BZO589916 BPS589883:BPS589916 BFW589883:BFW589916 AWA589883:AWA589916 AME589883:AME589916 ACI589883:ACI589916 SM589883:SM589916 IQ589883:IQ589916 WVC524347:WVC524380 WLG524347:WLG524380 WBK524347:WBK524380 VRO524347:VRO524380 VHS524347:VHS524380 UXW524347:UXW524380 UOA524347:UOA524380 UEE524347:UEE524380 TUI524347:TUI524380 TKM524347:TKM524380 TAQ524347:TAQ524380 SQU524347:SQU524380 SGY524347:SGY524380 RXC524347:RXC524380 RNG524347:RNG524380 RDK524347:RDK524380 QTO524347:QTO524380 QJS524347:QJS524380 PZW524347:PZW524380 PQA524347:PQA524380 PGE524347:PGE524380 OWI524347:OWI524380 OMM524347:OMM524380 OCQ524347:OCQ524380 NSU524347:NSU524380 NIY524347:NIY524380 MZC524347:MZC524380 MPG524347:MPG524380 MFK524347:MFK524380 LVO524347:LVO524380 LLS524347:LLS524380 LBW524347:LBW524380 KSA524347:KSA524380 KIE524347:KIE524380 JYI524347:JYI524380 JOM524347:JOM524380 JEQ524347:JEQ524380 IUU524347:IUU524380 IKY524347:IKY524380 IBC524347:IBC524380 HRG524347:HRG524380 HHK524347:HHK524380 GXO524347:GXO524380 GNS524347:GNS524380 GDW524347:GDW524380 FUA524347:FUA524380 FKE524347:FKE524380 FAI524347:FAI524380 EQM524347:EQM524380 EGQ524347:EGQ524380 DWU524347:DWU524380 DMY524347:DMY524380 DDC524347:DDC524380 CTG524347:CTG524380 CJK524347:CJK524380 BZO524347:BZO524380 BPS524347:BPS524380 BFW524347:BFW524380 AWA524347:AWA524380 AME524347:AME524380 ACI524347:ACI524380 SM524347:SM524380 IQ524347:IQ524380 WVC458811:WVC458844 WLG458811:WLG458844 WBK458811:WBK458844 VRO458811:VRO458844 VHS458811:VHS458844 UXW458811:UXW458844 UOA458811:UOA458844 UEE458811:UEE458844 TUI458811:TUI458844 TKM458811:TKM458844 TAQ458811:TAQ458844 SQU458811:SQU458844 SGY458811:SGY458844 RXC458811:RXC458844 RNG458811:RNG458844 RDK458811:RDK458844 QTO458811:QTO458844 QJS458811:QJS458844 PZW458811:PZW458844 PQA458811:PQA458844 PGE458811:PGE458844 OWI458811:OWI458844 OMM458811:OMM458844 OCQ458811:OCQ458844 NSU458811:NSU458844 NIY458811:NIY458844 MZC458811:MZC458844 MPG458811:MPG458844 MFK458811:MFK458844 LVO458811:LVO458844 LLS458811:LLS458844 LBW458811:LBW458844 KSA458811:KSA458844 KIE458811:KIE458844 JYI458811:JYI458844 JOM458811:JOM458844 JEQ458811:JEQ458844 IUU458811:IUU458844 IKY458811:IKY458844 IBC458811:IBC458844 HRG458811:HRG458844 HHK458811:HHK458844 GXO458811:GXO458844 GNS458811:GNS458844 GDW458811:GDW458844 FUA458811:FUA458844 FKE458811:FKE458844 FAI458811:FAI458844 EQM458811:EQM458844 EGQ458811:EGQ458844 DWU458811:DWU458844 DMY458811:DMY458844 DDC458811:DDC458844 CTG458811:CTG458844 CJK458811:CJK458844 BZO458811:BZO458844 BPS458811:BPS458844 BFW458811:BFW458844 AWA458811:AWA458844 AME458811:AME458844 ACI458811:ACI458844 SM458811:SM458844 IQ458811:IQ458844 WVC393275:WVC393308 WLG393275:WLG393308 WBK393275:WBK393308 VRO393275:VRO393308 VHS393275:VHS393308 UXW393275:UXW393308 UOA393275:UOA393308 UEE393275:UEE393308 TUI393275:TUI393308 TKM393275:TKM393308 TAQ393275:TAQ393308 SQU393275:SQU393308 SGY393275:SGY393308 RXC393275:RXC393308 RNG393275:RNG393308 RDK393275:RDK393308 QTO393275:QTO393308 QJS393275:QJS393308 PZW393275:PZW393308 PQA393275:PQA393308 PGE393275:PGE393308 OWI393275:OWI393308 OMM393275:OMM393308 OCQ393275:OCQ393308 NSU393275:NSU393308 NIY393275:NIY393308 MZC393275:MZC393308 MPG393275:MPG393308 MFK393275:MFK393308 LVO393275:LVO393308 LLS393275:LLS393308 LBW393275:LBW393308 KSA393275:KSA393308 KIE393275:KIE393308 JYI393275:JYI393308 JOM393275:JOM393308 JEQ393275:JEQ393308 IUU393275:IUU393308 IKY393275:IKY393308 IBC393275:IBC393308 HRG393275:HRG393308 HHK393275:HHK393308 GXO393275:GXO393308 GNS393275:GNS393308 GDW393275:GDW393308 FUA393275:FUA393308 FKE393275:FKE393308 FAI393275:FAI393308 EQM393275:EQM393308 EGQ393275:EGQ393308 DWU393275:DWU393308 DMY393275:DMY393308 DDC393275:DDC393308 CTG393275:CTG393308 CJK393275:CJK393308 BZO393275:BZO393308 BPS393275:BPS393308 BFW393275:BFW393308 AWA393275:AWA393308 AME393275:AME393308 ACI393275:ACI393308 SM393275:SM393308 IQ393275:IQ393308 WVC327739:WVC327772 WLG327739:WLG327772 WBK327739:WBK327772 VRO327739:VRO327772 VHS327739:VHS327772 UXW327739:UXW327772 UOA327739:UOA327772 UEE327739:UEE327772 TUI327739:TUI327772 TKM327739:TKM327772 TAQ327739:TAQ327772 SQU327739:SQU327772 SGY327739:SGY327772 RXC327739:RXC327772 RNG327739:RNG327772 RDK327739:RDK327772 QTO327739:QTO327772 QJS327739:QJS327772 PZW327739:PZW327772 PQA327739:PQA327772 PGE327739:PGE327772 OWI327739:OWI327772 OMM327739:OMM327772 OCQ327739:OCQ327772 NSU327739:NSU327772 NIY327739:NIY327772 MZC327739:MZC327772 MPG327739:MPG327772 MFK327739:MFK327772 LVO327739:LVO327772 LLS327739:LLS327772 LBW327739:LBW327772 KSA327739:KSA327772 KIE327739:KIE327772 JYI327739:JYI327772 JOM327739:JOM327772 JEQ327739:JEQ327772 IUU327739:IUU327772 IKY327739:IKY327772 IBC327739:IBC327772 HRG327739:HRG327772 HHK327739:HHK327772 GXO327739:GXO327772 GNS327739:GNS327772 GDW327739:GDW327772 FUA327739:FUA327772 FKE327739:FKE327772 FAI327739:FAI327772 EQM327739:EQM327772 EGQ327739:EGQ327772 DWU327739:DWU327772 DMY327739:DMY327772 DDC327739:DDC327772 CTG327739:CTG327772 CJK327739:CJK327772 BZO327739:BZO327772 BPS327739:BPS327772 BFW327739:BFW327772 AWA327739:AWA327772 AME327739:AME327772 ACI327739:ACI327772 SM327739:SM327772 IQ327739:IQ327772 WVC262203:WVC262236 WLG262203:WLG262236 WBK262203:WBK262236 VRO262203:VRO262236 VHS262203:VHS262236 UXW262203:UXW262236 UOA262203:UOA262236 UEE262203:UEE262236 TUI262203:TUI262236 TKM262203:TKM262236 TAQ262203:TAQ262236 SQU262203:SQU262236 SGY262203:SGY262236 RXC262203:RXC262236 RNG262203:RNG262236 RDK262203:RDK262236 QTO262203:QTO262236 QJS262203:QJS262236 PZW262203:PZW262236 PQA262203:PQA262236 PGE262203:PGE262236 OWI262203:OWI262236 OMM262203:OMM262236 OCQ262203:OCQ262236 NSU262203:NSU262236 NIY262203:NIY262236 MZC262203:MZC262236 MPG262203:MPG262236 MFK262203:MFK262236 LVO262203:LVO262236 LLS262203:LLS262236 LBW262203:LBW262236 KSA262203:KSA262236 KIE262203:KIE262236 JYI262203:JYI262236 JOM262203:JOM262236 JEQ262203:JEQ262236 IUU262203:IUU262236 IKY262203:IKY262236 IBC262203:IBC262236 HRG262203:HRG262236 HHK262203:HHK262236 GXO262203:GXO262236 GNS262203:GNS262236 GDW262203:GDW262236 FUA262203:FUA262236 FKE262203:FKE262236 FAI262203:FAI262236 EQM262203:EQM262236 EGQ262203:EGQ262236 DWU262203:DWU262236 DMY262203:DMY262236 DDC262203:DDC262236 CTG262203:CTG262236 CJK262203:CJK262236 BZO262203:BZO262236 BPS262203:BPS262236 BFW262203:BFW262236 AWA262203:AWA262236 AME262203:AME262236 ACI262203:ACI262236 SM262203:SM262236 IQ262203:IQ262236 WVC196667:WVC196700 WLG196667:WLG196700 WBK196667:WBK196700 VRO196667:VRO196700 VHS196667:VHS196700 UXW196667:UXW196700 UOA196667:UOA196700 UEE196667:UEE196700 TUI196667:TUI196700 TKM196667:TKM196700 TAQ196667:TAQ196700 SQU196667:SQU196700 SGY196667:SGY196700 RXC196667:RXC196700 RNG196667:RNG196700 RDK196667:RDK196700 QTO196667:QTO196700 QJS196667:QJS196700 PZW196667:PZW196700 PQA196667:PQA196700 PGE196667:PGE196700 OWI196667:OWI196700 OMM196667:OMM196700 OCQ196667:OCQ196700 NSU196667:NSU196700 NIY196667:NIY196700 MZC196667:MZC196700 MPG196667:MPG196700 MFK196667:MFK196700 LVO196667:LVO196700 LLS196667:LLS196700 LBW196667:LBW196700 KSA196667:KSA196700 KIE196667:KIE196700 JYI196667:JYI196700 JOM196667:JOM196700 JEQ196667:JEQ196700 IUU196667:IUU196700 IKY196667:IKY196700 IBC196667:IBC196700 HRG196667:HRG196700 HHK196667:HHK196700 GXO196667:GXO196700 GNS196667:GNS196700 GDW196667:GDW196700 FUA196667:FUA196700 FKE196667:FKE196700 FAI196667:FAI196700 EQM196667:EQM196700 EGQ196667:EGQ196700 DWU196667:DWU196700 DMY196667:DMY196700 DDC196667:DDC196700 CTG196667:CTG196700 CJK196667:CJK196700 BZO196667:BZO196700 BPS196667:BPS196700 BFW196667:BFW196700 AWA196667:AWA196700 AME196667:AME196700 ACI196667:ACI196700 SM196667:SM196700 IQ196667:IQ196700 WVC131131:WVC131164 WLG131131:WLG131164 WBK131131:WBK131164 VRO131131:VRO131164 VHS131131:VHS131164 UXW131131:UXW131164 UOA131131:UOA131164 UEE131131:UEE131164 TUI131131:TUI131164 TKM131131:TKM131164 TAQ131131:TAQ131164 SQU131131:SQU131164 SGY131131:SGY131164 RXC131131:RXC131164 RNG131131:RNG131164 RDK131131:RDK131164 QTO131131:QTO131164 QJS131131:QJS131164 PZW131131:PZW131164 PQA131131:PQA131164 PGE131131:PGE131164 OWI131131:OWI131164 OMM131131:OMM131164 OCQ131131:OCQ131164 NSU131131:NSU131164 NIY131131:NIY131164 MZC131131:MZC131164 MPG131131:MPG131164 MFK131131:MFK131164 LVO131131:LVO131164 LLS131131:LLS131164 LBW131131:LBW131164 KSA131131:KSA131164 KIE131131:KIE131164 JYI131131:JYI131164 JOM131131:JOM131164 JEQ131131:JEQ131164 IUU131131:IUU131164 IKY131131:IKY131164 IBC131131:IBC131164 HRG131131:HRG131164 HHK131131:HHK131164 GXO131131:GXO131164 GNS131131:GNS131164 GDW131131:GDW131164 FUA131131:FUA131164 FKE131131:FKE131164 FAI131131:FAI131164 EQM131131:EQM131164 EGQ131131:EGQ131164 DWU131131:DWU131164 DMY131131:DMY131164 DDC131131:DDC131164 CTG131131:CTG131164 CJK131131:CJK131164 BZO131131:BZO131164 BPS131131:BPS131164 BFW131131:BFW131164 AWA131131:AWA131164 AME131131:AME131164 ACI131131:ACI131164 SM131131:SM131164 IQ131131:IQ131164 WVC65595:WVC65628 WLG65595:WLG65628 WBK65595:WBK65628 VRO65595:VRO65628 VHS65595:VHS65628 UXW65595:UXW65628 UOA65595:UOA65628 UEE65595:UEE65628 TUI65595:TUI65628 TKM65595:TKM65628 TAQ65595:TAQ65628 SQU65595:SQU65628 SGY65595:SGY65628 RXC65595:RXC65628 RNG65595:RNG65628 RDK65595:RDK65628 QTO65595:QTO65628 QJS65595:QJS65628 PZW65595:PZW65628 PQA65595:PQA65628 PGE65595:PGE65628 OWI65595:OWI65628 OMM65595:OMM65628 OCQ65595:OCQ65628 NSU65595:NSU65628 NIY65595:NIY65628 MZC65595:MZC65628 MPG65595:MPG65628 MFK65595:MFK65628 LVO65595:LVO65628 LLS65595:LLS65628 LBW65595:LBW65628 KSA65595:KSA65628 KIE65595:KIE65628 JYI65595:JYI65628 JOM65595:JOM65628 JEQ65595:JEQ65628 IUU65595:IUU65628 IKY65595:IKY65628 IBC65595:IBC65628 HRG65595:HRG65628 HHK65595:HHK65628 GXO65595:GXO65628 GNS65595:GNS65628 GDW65595:GDW65628 FUA65595:FUA65628 FKE65595:FKE65628 FAI65595:FAI65628 EQM65595:EQM65628 EGQ65595:EGQ65628 DWU65595:DWU65628 DMY65595:DMY65628 DDC65595:DDC65628 CTG65595:CTG65628 CJK65595:CJK65628 BZO65595:BZO65628 BPS65595:BPS65628 BFW65595:BFW65628 AWA65595:AWA65628 AME65595:AME65628 ACI65595:ACI65628 SM65595:SM65628 IQ65595:IQ65628 F983099:F983132 F917563:F917596 F852027:F852060 F786491:F786524 F720955:F720988 F655419:F655452 F589883:F589916 F524347:F524380 F458811:F458844 F393275:F393308 F327739:F327772 F262203:F262236 F196667:F196700 F131131:F131164 F65595:F65628 IQ3:IQ92 WVC3:WVC92 WLG3:WLG92 WBK3:WBK92 VRO3:VRO92 VHS3:VHS92 UXW3:UXW92 UOA3:UOA92 UEE3:UEE92 TUI3:TUI92 TKM3:TKM92 TAQ3:TAQ92 SQU3:SQU92 SGY3:SGY92 RXC3:RXC92 RNG3:RNG92 RDK3:RDK92 QTO3:QTO92 QJS3:QJS92 PZW3:PZW92 PQA3:PQA92 PGE3:PGE92 OWI3:OWI92 OMM3:OMM92 OCQ3:OCQ92 NSU3:NSU92 NIY3:NIY92 MZC3:MZC92 MPG3:MPG92 MFK3:MFK92 LVO3:LVO92 LLS3:LLS92 LBW3:LBW92 KSA3:KSA92 KIE3:KIE92 JYI3:JYI92 JOM3:JOM92 JEQ3:JEQ92 IUU3:IUU92 IKY3:IKY92 IBC3:IBC92 HRG3:HRG92 HHK3:HHK92 GXO3:GXO92 GNS3:GNS92 GDW3:GDW92 FUA3:FUA92 FKE3:FKE92 FAI3:FAI92 EQM3:EQM92 EGQ3:EGQ92 DWU3:DWU92 DMY3:DMY92 DDC3:DDC92 CTG3:CTG92 CJK3:CJK92 BZO3:BZO92 BPS3:BPS92 BFW3:BFW92 AWA3:AWA92 AME3:AME92 ACI3:ACI92 SM3:SM92">
      <formula1>0</formula1>
      <formula2>1000000</formula2>
    </dataValidation>
    <dataValidation type="whole" allowBlank="1" showInputMessage="1" showErrorMessage="1" errorTitle="Error en el dato de la celda" error="La cantidad a ingresar solo permite datos en el rango comprendido del 0 al 500." prompt="La jornada se determina multiplicando las horas a trabajar al día por los días de la semana que se laboran (ejem: 8 horas díarias, de lunes a viernes 8 x 5 = 40)" sqref="WUY983099:WUY983132 WLC983099:WLC983132 WBG983099:WBG983132 VRK983099:VRK983132 VHO983099:VHO983132 UXS983099:UXS983132 UNW983099:UNW983132 UEA983099:UEA983132 TUE983099:TUE983132 TKI983099:TKI983132 TAM983099:TAM983132 SQQ983099:SQQ983132 SGU983099:SGU983132 RWY983099:RWY983132 RNC983099:RNC983132 RDG983099:RDG983132 QTK983099:QTK983132 QJO983099:QJO983132 PZS983099:PZS983132 PPW983099:PPW983132 PGA983099:PGA983132 OWE983099:OWE983132 OMI983099:OMI983132 OCM983099:OCM983132 NSQ983099:NSQ983132 NIU983099:NIU983132 MYY983099:MYY983132 MPC983099:MPC983132 MFG983099:MFG983132 LVK983099:LVK983132 LLO983099:LLO983132 LBS983099:LBS983132 KRW983099:KRW983132 KIA983099:KIA983132 JYE983099:JYE983132 JOI983099:JOI983132 JEM983099:JEM983132 IUQ983099:IUQ983132 IKU983099:IKU983132 IAY983099:IAY983132 HRC983099:HRC983132 HHG983099:HHG983132 GXK983099:GXK983132 GNO983099:GNO983132 GDS983099:GDS983132 FTW983099:FTW983132 FKA983099:FKA983132 FAE983099:FAE983132 EQI983099:EQI983132 EGM983099:EGM983132 DWQ983099:DWQ983132 DMU983099:DMU983132 DCY983099:DCY983132 CTC983099:CTC983132 CJG983099:CJG983132 BZK983099:BZK983132 BPO983099:BPO983132 BFS983099:BFS983132 AVW983099:AVW983132 AMA983099:AMA983132 ACE983099:ACE983132 SI983099:SI983132 IM983099:IM983132 WUY917563:WUY917596 WLC917563:WLC917596 WBG917563:WBG917596 VRK917563:VRK917596 VHO917563:VHO917596 UXS917563:UXS917596 UNW917563:UNW917596 UEA917563:UEA917596 TUE917563:TUE917596 TKI917563:TKI917596 TAM917563:TAM917596 SQQ917563:SQQ917596 SGU917563:SGU917596 RWY917563:RWY917596 RNC917563:RNC917596 RDG917563:RDG917596 QTK917563:QTK917596 QJO917563:QJO917596 PZS917563:PZS917596 PPW917563:PPW917596 PGA917563:PGA917596 OWE917563:OWE917596 OMI917563:OMI917596 OCM917563:OCM917596 NSQ917563:NSQ917596 NIU917563:NIU917596 MYY917563:MYY917596 MPC917563:MPC917596 MFG917563:MFG917596 LVK917563:LVK917596 LLO917563:LLO917596 LBS917563:LBS917596 KRW917563:KRW917596 KIA917563:KIA917596 JYE917563:JYE917596 JOI917563:JOI917596 JEM917563:JEM917596 IUQ917563:IUQ917596 IKU917563:IKU917596 IAY917563:IAY917596 HRC917563:HRC917596 HHG917563:HHG917596 GXK917563:GXK917596 GNO917563:GNO917596 GDS917563:GDS917596 FTW917563:FTW917596 FKA917563:FKA917596 FAE917563:FAE917596 EQI917563:EQI917596 EGM917563:EGM917596 DWQ917563:DWQ917596 DMU917563:DMU917596 DCY917563:DCY917596 CTC917563:CTC917596 CJG917563:CJG917596 BZK917563:BZK917596 BPO917563:BPO917596 BFS917563:BFS917596 AVW917563:AVW917596 AMA917563:AMA917596 ACE917563:ACE917596 SI917563:SI917596 IM917563:IM917596 WUY852027:WUY852060 WLC852027:WLC852060 WBG852027:WBG852060 VRK852027:VRK852060 VHO852027:VHO852060 UXS852027:UXS852060 UNW852027:UNW852060 UEA852027:UEA852060 TUE852027:TUE852060 TKI852027:TKI852060 TAM852027:TAM852060 SQQ852027:SQQ852060 SGU852027:SGU852060 RWY852027:RWY852060 RNC852027:RNC852060 RDG852027:RDG852060 QTK852027:QTK852060 QJO852027:QJO852060 PZS852027:PZS852060 PPW852027:PPW852060 PGA852027:PGA852060 OWE852027:OWE852060 OMI852027:OMI852060 OCM852027:OCM852060 NSQ852027:NSQ852060 NIU852027:NIU852060 MYY852027:MYY852060 MPC852027:MPC852060 MFG852027:MFG852060 LVK852027:LVK852060 LLO852027:LLO852060 LBS852027:LBS852060 KRW852027:KRW852060 KIA852027:KIA852060 JYE852027:JYE852060 JOI852027:JOI852060 JEM852027:JEM852060 IUQ852027:IUQ852060 IKU852027:IKU852060 IAY852027:IAY852060 HRC852027:HRC852060 HHG852027:HHG852060 GXK852027:GXK852060 GNO852027:GNO852060 GDS852027:GDS852060 FTW852027:FTW852060 FKA852027:FKA852060 FAE852027:FAE852060 EQI852027:EQI852060 EGM852027:EGM852060 DWQ852027:DWQ852060 DMU852027:DMU852060 DCY852027:DCY852060 CTC852027:CTC852060 CJG852027:CJG852060 BZK852027:BZK852060 BPO852027:BPO852060 BFS852027:BFS852060 AVW852027:AVW852060 AMA852027:AMA852060 ACE852027:ACE852060 SI852027:SI852060 IM852027:IM852060 WUY786491:WUY786524 WLC786491:WLC786524 WBG786491:WBG786524 VRK786491:VRK786524 VHO786491:VHO786524 UXS786491:UXS786524 UNW786491:UNW786524 UEA786491:UEA786524 TUE786491:TUE786524 TKI786491:TKI786524 TAM786491:TAM786524 SQQ786491:SQQ786524 SGU786491:SGU786524 RWY786491:RWY786524 RNC786491:RNC786524 RDG786491:RDG786524 QTK786491:QTK786524 QJO786491:QJO786524 PZS786491:PZS786524 PPW786491:PPW786524 PGA786491:PGA786524 OWE786491:OWE786524 OMI786491:OMI786524 OCM786491:OCM786524 NSQ786491:NSQ786524 NIU786491:NIU786524 MYY786491:MYY786524 MPC786491:MPC786524 MFG786491:MFG786524 LVK786491:LVK786524 LLO786491:LLO786524 LBS786491:LBS786524 KRW786491:KRW786524 KIA786491:KIA786524 JYE786491:JYE786524 JOI786491:JOI786524 JEM786491:JEM786524 IUQ786491:IUQ786524 IKU786491:IKU786524 IAY786491:IAY786524 HRC786491:HRC786524 HHG786491:HHG786524 GXK786491:GXK786524 GNO786491:GNO786524 GDS786491:GDS786524 FTW786491:FTW786524 FKA786491:FKA786524 FAE786491:FAE786524 EQI786491:EQI786524 EGM786491:EGM786524 DWQ786491:DWQ786524 DMU786491:DMU786524 DCY786491:DCY786524 CTC786491:CTC786524 CJG786491:CJG786524 BZK786491:BZK786524 BPO786491:BPO786524 BFS786491:BFS786524 AVW786491:AVW786524 AMA786491:AMA786524 ACE786491:ACE786524 SI786491:SI786524 IM786491:IM786524 WUY720955:WUY720988 WLC720955:WLC720988 WBG720955:WBG720988 VRK720955:VRK720988 VHO720955:VHO720988 UXS720955:UXS720988 UNW720955:UNW720988 UEA720955:UEA720988 TUE720955:TUE720988 TKI720955:TKI720988 TAM720955:TAM720988 SQQ720955:SQQ720988 SGU720955:SGU720988 RWY720955:RWY720988 RNC720955:RNC720988 RDG720955:RDG720988 QTK720955:QTK720988 QJO720955:QJO720988 PZS720955:PZS720988 PPW720955:PPW720988 PGA720955:PGA720988 OWE720955:OWE720988 OMI720955:OMI720988 OCM720955:OCM720988 NSQ720955:NSQ720988 NIU720955:NIU720988 MYY720955:MYY720988 MPC720955:MPC720988 MFG720955:MFG720988 LVK720955:LVK720988 LLO720955:LLO720988 LBS720955:LBS720988 KRW720955:KRW720988 KIA720955:KIA720988 JYE720955:JYE720988 JOI720955:JOI720988 JEM720955:JEM720988 IUQ720955:IUQ720988 IKU720955:IKU720988 IAY720955:IAY720988 HRC720955:HRC720988 HHG720955:HHG720988 GXK720955:GXK720988 GNO720955:GNO720988 GDS720955:GDS720988 FTW720955:FTW720988 FKA720955:FKA720988 FAE720955:FAE720988 EQI720955:EQI720988 EGM720955:EGM720988 DWQ720955:DWQ720988 DMU720955:DMU720988 DCY720955:DCY720988 CTC720955:CTC720988 CJG720955:CJG720988 BZK720955:BZK720988 BPO720955:BPO720988 BFS720955:BFS720988 AVW720955:AVW720988 AMA720955:AMA720988 ACE720955:ACE720988 SI720955:SI720988 IM720955:IM720988 WUY655419:WUY655452 WLC655419:WLC655452 WBG655419:WBG655452 VRK655419:VRK655452 VHO655419:VHO655452 UXS655419:UXS655452 UNW655419:UNW655452 UEA655419:UEA655452 TUE655419:TUE655452 TKI655419:TKI655452 TAM655419:TAM655452 SQQ655419:SQQ655452 SGU655419:SGU655452 RWY655419:RWY655452 RNC655419:RNC655452 RDG655419:RDG655452 QTK655419:QTK655452 QJO655419:QJO655452 PZS655419:PZS655452 PPW655419:PPW655452 PGA655419:PGA655452 OWE655419:OWE655452 OMI655419:OMI655452 OCM655419:OCM655452 NSQ655419:NSQ655452 NIU655419:NIU655452 MYY655419:MYY655452 MPC655419:MPC655452 MFG655419:MFG655452 LVK655419:LVK655452 LLO655419:LLO655452 LBS655419:LBS655452 KRW655419:KRW655452 KIA655419:KIA655452 JYE655419:JYE655452 JOI655419:JOI655452 JEM655419:JEM655452 IUQ655419:IUQ655452 IKU655419:IKU655452 IAY655419:IAY655452 HRC655419:HRC655452 HHG655419:HHG655452 GXK655419:GXK655452 GNO655419:GNO655452 GDS655419:GDS655452 FTW655419:FTW655452 FKA655419:FKA655452 FAE655419:FAE655452 EQI655419:EQI655452 EGM655419:EGM655452 DWQ655419:DWQ655452 DMU655419:DMU655452 DCY655419:DCY655452 CTC655419:CTC655452 CJG655419:CJG655452 BZK655419:BZK655452 BPO655419:BPO655452 BFS655419:BFS655452 AVW655419:AVW655452 AMA655419:AMA655452 ACE655419:ACE655452 SI655419:SI655452 IM655419:IM655452 WUY589883:WUY589916 WLC589883:WLC589916 WBG589883:WBG589916 VRK589883:VRK589916 VHO589883:VHO589916 UXS589883:UXS589916 UNW589883:UNW589916 UEA589883:UEA589916 TUE589883:TUE589916 TKI589883:TKI589916 TAM589883:TAM589916 SQQ589883:SQQ589916 SGU589883:SGU589916 RWY589883:RWY589916 RNC589883:RNC589916 RDG589883:RDG589916 QTK589883:QTK589916 QJO589883:QJO589916 PZS589883:PZS589916 PPW589883:PPW589916 PGA589883:PGA589916 OWE589883:OWE589916 OMI589883:OMI589916 OCM589883:OCM589916 NSQ589883:NSQ589916 NIU589883:NIU589916 MYY589883:MYY589916 MPC589883:MPC589916 MFG589883:MFG589916 LVK589883:LVK589916 LLO589883:LLO589916 LBS589883:LBS589916 KRW589883:KRW589916 KIA589883:KIA589916 JYE589883:JYE589916 JOI589883:JOI589916 JEM589883:JEM589916 IUQ589883:IUQ589916 IKU589883:IKU589916 IAY589883:IAY589916 HRC589883:HRC589916 HHG589883:HHG589916 GXK589883:GXK589916 GNO589883:GNO589916 GDS589883:GDS589916 FTW589883:FTW589916 FKA589883:FKA589916 FAE589883:FAE589916 EQI589883:EQI589916 EGM589883:EGM589916 DWQ589883:DWQ589916 DMU589883:DMU589916 DCY589883:DCY589916 CTC589883:CTC589916 CJG589883:CJG589916 BZK589883:BZK589916 BPO589883:BPO589916 BFS589883:BFS589916 AVW589883:AVW589916 AMA589883:AMA589916 ACE589883:ACE589916 SI589883:SI589916 IM589883:IM589916 WUY524347:WUY524380 WLC524347:WLC524380 WBG524347:WBG524380 VRK524347:VRK524380 VHO524347:VHO524380 UXS524347:UXS524380 UNW524347:UNW524380 UEA524347:UEA524380 TUE524347:TUE524380 TKI524347:TKI524380 TAM524347:TAM524380 SQQ524347:SQQ524380 SGU524347:SGU524380 RWY524347:RWY524380 RNC524347:RNC524380 RDG524347:RDG524380 QTK524347:QTK524380 QJO524347:QJO524380 PZS524347:PZS524380 PPW524347:PPW524380 PGA524347:PGA524380 OWE524347:OWE524380 OMI524347:OMI524380 OCM524347:OCM524380 NSQ524347:NSQ524380 NIU524347:NIU524380 MYY524347:MYY524380 MPC524347:MPC524380 MFG524347:MFG524380 LVK524347:LVK524380 LLO524347:LLO524380 LBS524347:LBS524380 KRW524347:KRW524380 KIA524347:KIA524380 JYE524347:JYE524380 JOI524347:JOI524380 JEM524347:JEM524380 IUQ524347:IUQ524380 IKU524347:IKU524380 IAY524347:IAY524380 HRC524347:HRC524380 HHG524347:HHG524380 GXK524347:GXK524380 GNO524347:GNO524380 GDS524347:GDS524380 FTW524347:FTW524380 FKA524347:FKA524380 FAE524347:FAE524380 EQI524347:EQI524380 EGM524347:EGM524380 DWQ524347:DWQ524380 DMU524347:DMU524380 DCY524347:DCY524380 CTC524347:CTC524380 CJG524347:CJG524380 BZK524347:BZK524380 BPO524347:BPO524380 BFS524347:BFS524380 AVW524347:AVW524380 AMA524347:AMA524380 ACE524347:ACE524380 SI524347:SI524380 IM524347:IM524380 WUY458811:WUY458844 WLC458811:WLC458844 WBG458811:WBG458844 VRK458811:VRK458844 VHO458811:VHO458844 UXS458811:UXS458844 UNW458811:UNW458844 UEA458811:UEA458844 TUE458811:TUE458844 TKI458811:TKI458844 TAM458811:TAM458844 SQQ458811:SQQ458844 SGU458811:SGU458844 RWY458811:RWY458844 RNC458811:RNC458844 RDG458811:RDG458844 QTK458811:QTK458844 QJO458811:QJO458844 PZS458811:PZS458844 PPW458811:PPW458844 PGA458811:PGA458844 OWE458811:OWE458844 OMI458811:OMI458844 OCM458811:OCM458844 NSQ458811:NSQ458844 NIU458811:NIU458844 MYY458811:MYY458844 MPC458811:MPC458844 MFG458811:MFG458844 LVK458811:LVK458844 LLO458811:LLO458844 LBS458811:LBS458844 KRW458811:KRW458844 KIA458811:KIA458844 JYE458811:JYE458844 JOI458811:JOI458844 JEM458811:JEM458844 IUQ458811:IUQ458844 IKU458811:IKU458844 IAY458811:IAY458844 HRC458811:HRC458844 HHG458811:HHG458844 GXK458811:GXK458844 GNO458811:GNO458844 GDS458811:GDS458844 FTW458811:FTW458844 FKA458811:FKA458844 FAE458811:FAE458844 EQI458811:EQI458844 EGM458811:EGM458844 DWQ458811:DWQ458844 DMU458811:DMU458844 DCY458811:DCY458844 CTC458811:CTC458844 CJG458811:CJG458844 BZK458811:BZK458844 BPO458811:BPO458844 BFS458811:BFS458844 AVW458811:AVW458844 AMA458811:AMA458844 ACE458811:ACE458844 SI458811:SI458844 IM458811:IM458844 WUY393275:WUY393308 WLC393275:WLC393308 WBG393275:WBG393308 VRK393275:VRK393308 VHO393275:VHO393308 UXS393275:UXS393308 UNW393275:UNW393308 UEA393275:UEA393308 TUE393275:TUE393308 TKI393275:TKI393308 TAM393275:TAM393308 SQQ393275:SQQ393308 SGU393275:SGU393308 RWY393275:RWY393308 RNC393275:RNC393308 RDG393275:RDG393308 QTK393275:QTK393308 QJO393275:QJO393308 PZS393275:PZS393308 PPW393275:PPW393308 PGA393275:PGA393308 OWE393275:OWE393308 OMI393275:OMI393308 OCM393275:OCM393308 NSQ393275:NSQ393308 NIU393275:NIU393308 MYY393275:MYY393308 MPC393275:MPC393308 MFG393275:MFG393308 LVK393275:LVK393308 LLO393275:LLO393308 LBS393275:LBS393308 KRW393275:KRW393308 KIA393275:KIA393308 JYE393275:JYE393308 JOI393275:JOI393308 JEM393275:JEM393308 IUQ393275:IUQ393308 IKU393275:IKU393308 IAY393275:IAY393308 HRC393275:HRC393308 HHG393275:HHG393308 GXK393275:GXK393308 GNO393275:GNO393308 GDS393275:GDS393308 FTW393275:FTW393308 FKA393275:FKA393308 FAE393275:FAE393308 EQI393275:EQI393308 EGM393275:EGM393308 DWQ393275:DWQ393308 DMU393275:DMU393308 DCY393275:DCY393308 CTC393275:CTC393308 CJG393275:CJG393308 BZK393275:BZK393308 BPO393275:BPO393308 BFS393275:BFS393308 AVW393275:AVW393308 AMA393275:AMA393308 ACE393275:ACE393308 SI393275:SI393308 IM393275:IM393308 WUY327739:WUY327772 WLC327739:WLC327772 WBG327739:WBG327772 VRK327739:VRK327772 VHO327739:VHO327772 UXS327739:UXS327772 UNW327739:UNW327772 UEA327739:UEA327772 TUE327739:TUE327772 TKI327739:TKI327772 TAM327739:TAM327772 SQQ327739:SQQ327772 SGU327739:SGU327772 RWY327739:RWY327772 RNC327739:RNC327772 RDG327739:RDG327772 QTK327739:QTK327772 QJO327739:QJO327772 PZS327739:PZS327772 PPW327739:PPW327772 PGA327739:PGA327772 OWE327739:OWE327772 OMI327739:OMI327772 OCM327739:OCM327772 NSQ327739:NSQ327772 NIU327739:NIU327772 MYY327739:MYY327772 MPC327739:MPC327772 MFG327739:MFG327772 LVK327739:LVK327772 LLO327739:LLO327772 LBS327739:LBS327772 KRW327739:KRW327772 KIA327739:KIA327772 JYE327739:JYE327772 JOI327739:JOI327772 JEM327739:JEM327772 IUQ327739:IUQ327772 IKU327739:IKU327772 IAY327739:IAY327772 HRC327739:HRC327772 HHG327739:HHG327772 GXK327739:GXK327772 GNO327739:GNO327772 GDS327739:GDS327772 FTW327739:FTW327772 FKA327739:FKA327772 FAE327739:FAE327772 EQI327739:EQI327772 EGM327739:EGM327772 DWQ327739:DWQ327772 DMU327739:DMU327772 DCY327739:DCY327772 CTC327739:CTC327772 CJG327739:CJG327772 BZK327739:BZK327772 BPO327739:BPO327772 BFS327739:BFS327772 AVW327739:AVW327772 AMA327739:AMA327772 ACE327739:ACE327772 SI327739:SI327772 IM327739:IM327772 WUY262203:WUY262236 WLC262203:WLC262236 WBG262203:WBG262236 VRK262203:VRK262236 VHO262203:VHO262236 UXS262203:UXS262236 UNW262203:UNW262236 UEA262203:UEA262236 TUE262203:TUE262236 TKI262203:TKI262236 TAM262203:TAM262236 SQQ262203:SQQ262236 SGU262203:SGU262236 RWY262203:RWY262236 RNC262203:RNC262236 RDG262203:RDG262236 QTK262203:QTK262236 QJO262203:QJO262236 PZS262203:PZS262236 PPW262203:PPW262236 PGA262203:PGA262236 OWE262203:OWE262236 OMI262203:OMI262236 OCM262203:OCM262236 NSQ262203:NSQ262236 NIU262203:NIU262236 MYY262203:MYY262236 MPC262203:MPC262236 MFG262203:MFG262236 LVK262203:LVK262236 LLO262203:LLO262236 LBS262203:LBS262236 KRW262203:KRW262236 KIA262203:KIA262236 JYE262203:JYE262236 JOI262203:JOI262236 JEM262203:JEM262236 IUQ262203:IUQ262236 IKU262203:IKU262236 IAY262203:IAY262236 HRC262203:HRC262236 HHG262203:HHG262236 GXK262203:GXK262236 GNO262203:GNO262236 GDS262203:GDS262236 FTW262203:FTW262236 FKA262203:FKA262236 FAE262203:FAE262236 EQI262203:EQI262236 EGM262203:EGM262236 DWQ262203:DWQ262236 DMU262203:DMU262236 DCY262203:DCY262236 CTC262203:CTC262236 CJG262203:CJG262236 BZK262203:BZK262236 BPO262203:BPO262236 BFS262203:BFS262236 AVW262203:AVW262236 AMA262203:AMA262236 ACE262203:ACE262236 SI262203:SI262236 IM262203:IM262236 WUY196667:WUY196700 WLC196667:WLC196700 WBG196667:WBG196700 VRK196667:VRK196700 VHO196667:VHO196700 UXS196667:UXS196700 UNW196667:UNW196700 UEA196667:UEA196700 TUE196667:TUE196700 TKI196667:TKI196700 TAM196667:TAM196700 SQQ196667:SQQ196700 SGU196667:SGU196700 RWY196667:RWY196700 RNC196667:RNC196700 RDG196667:RDG196700 QTK196667:QTK196700 QJO196667:QJO196700 PZS196667:PZS196700 PPW196667:PPW196700 PGA196667:PGA196700 OWE196667:OWE196700 OMI196667:OMI196700 OCM196667:OCM196700 NSQ196667:NSQ196700 NIU196667:NIU196700 MYY196667:MYY196700 MPC196667:MPC196700 MFG196667:MFG196700 LVK196667:LVK196700 LLO196667:LLO196700 LBS196667:LBS196700 KRW196667:KRW196700 KIA196667:KIA196700 JYE196667:JYE196700 JOI196667:JOI196700 JEM196667:JEM196700 IUQ196667:IUQ196700 IKU196667:IKU196700 IAY196667:IAY196700 HRC196667:HRC196700 HHG196667:HHG196700 GXK196667:GXK196700 GNO196667:GNO196700 GDS196667:GDS196700 FTW196667:FTW196700 FKA196667:FKA196700 FAE196667:FAE196700 EQI196667:EQI196700 EGM196667:EGM196700 DWQ196667:DWQ196700 DMU196667:DMU196700 DCY196667:DCY196700 CTC196667:CTC196700 CJG196667:CJG196700 BZK196667:BZK196700 BPO196667:BPO196700 BFS196667:BFS196700 AVW196667:AVW196700 AMA196667:AMA196700 ACE196667:ACE196700 SI196667:SI196700 IM196667:IM196700 WUY131131:WUY131164 WLC131131:WLC131164 WBG131131:WBG131164 VRK131131:VRK131164 VHO131131:VHO131164 UXS131131:UXS131164 UNW131131:UNW131164 UEA131131:UEA131164 TUE131131:TUE131164 TKI131131:TKI131164 TAM131131:TAM131164 SQQ131131:SQQ131164 SGU131131:SGU131164 RWY131131:RWY131164 RNC131131:RNC131164 RDG131131:RDG131164 QTK131131:QTK131164 QJO131131:QJO131164 PZS131131:PZS131164 PPW131131:PPW131164 PGA131131:PGA131164 OWE131131:OWE131164 OMI131131:OMI131164 OCM131131:OCM131164 NSQ131131:NSQ131164 NIU131131:NIU131164 MYY131131:MYY131164 MPC131131:MPC131164 MFG131131:MFG131164 LVK131131:LVK131164 LLO131131:LLO131164 LBS131131:LBS131164 KRW131131:KRW131164 KIA131131:KIA131164 JYE131131:JYE131164 JOI131131:JOI131164 JEM131131:JEM131164 IUQ131131:IUQ131164 IKU131131:IKU131164 IAY131131:IAY131164 HRC131131:HRC131164 HHG131131:HHG131164 GXK131131:GXK131164 GNO131131:GNO131164 GDS131131:GDS131164 FTW131131:FTW131164 FKA131131:FKA131164 FAE131131:FAE131164 EQI131131:EQI131164 EGM131131:EGM131164 DWQ131131:DWQ131164 DMU131131:DMU131164 DCY131131:DCY131164 CTC131131:CTC131164 CJG131131:CJG131164 BZK131131:BZK131164 BPO131131:BPO131164 BFS131131:BFS131164 AVW131131:AVW131164 AMA131131:AMA131164 ACE131131:ACE131164 SI131131:SI131164 IM131131:IM131164 WUY65595:WUY65628 WLC65595:WLC65628 WBG65595:WBG65628 VRK65595:VRK65628 VHO65595:VHO65628 UXS65595:UXS65628 UNW65595:UNW65628 UEA65595:UEA65628 TUE65595:TUE65628 TKI65595:TKI65628 TAM65595:TAM65628 SQQ65595:SQQ65628 SGU65595:SGU65628 RWY65595:RWY65628 RNC65595:RNC65628 RDG65595:RDG65628 QTK65595:QTK65628 QJO65595:QJO65628 PZS65595:PZS65628 PPW65595:PPW65628 PGA65595:PGA65628 OWE65595:OWE65628 OMI65595:OMI65628 OCM65595:OCM65628 NSQ65595:NSQ65628 NIU65595:NIU65628 MYY65595:MYY65628 MPC65595:MPC65628 MFG65595:MFG65628 LVK65595:LVK65628 LLO65595:LLO65628 LBS65595:LBS65628 KRW65595:KRW65628 KIA65595:KIA65628 JYE65595:JYE65628 JOI65595:JOI65628 JEM65595:JEM65628 IUQ65595:IUQ65628 IKU65595:IKU65628 IAY65595:IAY65628 HRC65595:HRC65628 HHG65595:HHG65628 GXK65595:GXK65628 GNO65595:GNO65628 GDS65595:GDS65628 FTW65595:FTW65628 FKA65595:FKA65628 FAE65595:FAE65628 EQI65595:EQI65628 EGM65595:EGM65628 DWQ65595:DWQ65628 DMU65595:DMU65628 DCY65595:DCY65628 CTC65595:CTC65628 CJG65595:CJG65628 BZK65595:BZK65628 BPO65595:BPO65628 BFS65595:BFS65628 AVW65595:AVW65628 AMA65595:AMA65628 ACE65595:ACE65628 SI65595:SI65628 IM65595:IM65628 IM3:IM92 WUY3:WUY92 WLC3:WLC92 WBG3:WBG92 VRK3:VRK92 VHO3:VHO92 UXS3:UXS92 UNW3:UNW92 UEA3:UEA92 TUE3:TUE92 TKI3:TKI92 TAM3:TAM92 SQQ3:SQQ92 SGU3:SGU92 RWY3:RWY92 RNC3:RNC92 RDG3:RDG92 QTK3:QTK92 QJO3:QJO92 PZS3:PZS92 PPW3:PPW92 PGA3:PGA92 OWE3:OWE92 OMI3:OMI92 OCM3:OCM92 NSQ3:NSQ92 NIU3:NIU92 MYY3:MYY92 MPC3:MPC92 MFG3:MFG92 LVK3:LVK92 LLO3:LLO92 LBS3:LBS92 KRW3:KRW92 KIA3:KIA92 JYE3:JYE92 JOI3:JOI92 JEM3:JEM92 IUQ3:IUQ92 IKU3:IKU92 IAY3:IAY92 HRC3:HRC92 HHG3:HHG92 GXK3:GXK92 GNO3:GNO92 GDS3:GDS92 FTW3:FTW92 FKA3:FKA92 FAE3:FAE92 EQI3:EQI92 EGM3:EGM92 DWQ3:DWQ92 DMU3:DMU92 DCY3:DCY92 CTC3:CTC92 CJG3:CJG92 BZK3:BZK92 BPO3:BPO92 BFS3:BFS92 AVW3:AVW92 AMA3:AMA92 ACE3:ACE92 SI3:SI92">
      <formula1>0</formula1>
      <formula2>500</formula2>
    </dataValidation>
    <dataValidation allowBlank="1" showInputMessage="1" showErrorMessage="1" prompt="El resultado de esta columa es la base de la partida 1505 del formato 14-E." sqref="JB94 WVN983134 WLR983134 WBV983134 VRZ983134 VID983134 UYH983134 UOL983134 UEP983134 TUT983134 TKX983134 TBB983134 SRF983134 SHJ983134 RXN983134 RNR983134 RDV983134 QTZ983134 QKD983134 QAH983134 PQL983134 PGP983134 OWT983134 OMX983134 ODB983134 NTF983134 NJJ983134 MZN983134 MPR983134 MFV983134 LVZ983134 LMD983134 LCH983134 KSL983134 KIP983134 JYT983134 JOX983134 JFB983134 IVF983134 ILJ983134 IBN983134 HRR983134 HHV983134 GXZ983134 GOD983134 GEH983134 FUL983134 FKP983134 FAT983134 EQX983134 EHB983134 DXF983134 DNJ983134 DDN983134 CTR983134 CJV983134 BZZ983134 BQD983134 BGH983134 AWL983134 AMP983134 ACT983134 SX983134 JB983134 WVN917598 WLR917598 WBV917598 VRZ917598 VID917598 UYH917598 UOL917598 UEP917598 TUT917598 TKX917598 TBB917598 SRF917598 SHJ917598 RXN917598 RNR917598 RDV917598 QTZ917598 QKD917598 QAH917598 PQL917598 PGP917598 OWT917598 OMX917598 ODB917598 NTF917598 NJJ917598 MZN917598 MPR917598 MFV917598 LVZ917598 LMD917598 LCH917598 KSL917598 KIP917598 JYT917598 JOX917598 JFB917598 IVF917598 ILJ917598 IBN917598 HRR917598 HHV917598 GXZ917598 GOD917598 GEH917598 FUL917598 FKP917598 FAT917598 EQX917598 EHB917598 DXF917598 DNJ917598 DDN917598 CTR917598 CJV917598 BZZ917598 BQD917598 BGH917598 AWL917598 AMP917598 ACT917598 SX917598 JB917598 WVN852062 WLR852062 WBV852062 VRZ852062 VID852062 UYH852062 UOL852062 UEP852062 TUT852062 TKX852062 TBB852062 SRF852062 SHJ852062 RXN852062 RNR852062 RDV852062 QTZ852062 QKD852062 QAH852062 PQL852062 PGP852062 OWT852062 OMX852062 ODB852062 NTF852062 NJJ852062 MZN852062 MPR852062 MFV852062 LVZ852062 LMD852062 LCH852062 KSL852062 KIP852062 JYT852062 JOX852062 JFB852062 IVF852062 ILJ852062 IBN852062 HRR852062 HHV852062 GXZ852062 GOD852062 GEH852062 FUL852062 FKP852062 FAT852062 EQX852062 EHB852062 DXF852062 DNJ852062 DDN852062 CTR852062 CJV852062 BZZ852062 BQD852062 BGH852062 AWL852062 AMP852062 ACT852062 SX852062 JB852062 WVN786526 WLR786526 WBV786526 VRZ786526 VID786526 UYH786526 UOL786526 UEP786526 TUT786526 TKX786526 TBB786526 SRF786526 SHJ786526 RXN786526 RNR786526 RDV786526 QTZ786526 QKD786526 QAH786526 PQL786526 PGP786526 OWT786526 OMX786526 ODB786526 NTF786526 NJJ786526 MZN786526 MPR786526 MFV786526 LVZ786526 LMD786526 LCH786526 KSL786526 KIP786526 JYT786526 JOX786526 JFB786526 IVF786526 ILJ786526 IBN786526 HRR786526 HHV786526 GXZ786526 GOD786526 GEH786526 FUL786526 FKP786526 FAT786526 EQX786526 EHB786526 DXF786526 DNJ786526 DDN786526 CTR786526 CJV786526 BZZ786526 BQD786526 BGH786526 AWL786526 AMP786526 ACT786526 SX786526 JB786526 WVN720990 WLR720990 WBV720990 VRZ720990 VID720990 UYH720990 UOL720990 UEP720990 TUT720990 TKX720990 TBB720990 SRF720990 SHJ720990 RXN720990 RNR720990 RDV720990 QTZ720990 QKD720990 QAH720990 PQL720990 PGP720990 OWT720990 OMX720990 ODB720990 NTF720990 NJJ720990 MZN720990 MPR720990 MFV720990 LVZ720990 LMD720990 LCH720990 KSL720990 KIP720990 JYT720990 JOX720990 JFB720990 IVF720990 ILJ720990 IBN720990 HRR720990 HHV720990 GXZ720990 GOD720990 GEH720990 FUL720990 FKP720990 FAT720990 EQX720990 EHB720990 DXF720990 DNJ720990 DDN720990 CTR720990 CJV720990 BZZ720990 BQD720990 BGH720990 AWL720990 AMP720990 ACT720990 SX720990 JB720990 WVN655454 WLR655454 WBV655454 VRZ655454 VID655454 UYH655454 UOL655454 UEP655454 TUT655454 TKX655454 TBB655454 SRF655454 SHJ655454 RXN655454 RNR655454 RDV655454 QTZ655454 QKD655454 QAH655454 PQL655454 PGP655454 OWT655454 OMX655454 ODB655454 NTF655454 NJJ655454 MZN655454 MPR655454 MFV655454 LVZ655454 LMD655454 LCH655454 KSL655454 KIP655454 JYT655454 JOX655454 JFB655454 IVF655454 ILJ655454 IBN655454 HRR655454 HHV655454 GXZ655454 GOD655454 GEH655454 FUL655454 FKP655454 FAT655454 EQX655454 EHB655454 DXF655454 DNJ655454 DDN655454 CTR655454 CJV655454 BZZ655454 BQD655454 BGH655454 AWL655454 AMP655454 ACT655454 SX655454 JB655454 WVN589918 WLR589918 WBV589918 VRZ589918 VID589918 UYH589918 UOL589918 UEP589918 TUT589918 TKX589918 TBB589918 SRF589918 SHJ589918 RXN589918 RNR589918 RDV589918 QTZ589918 QKD589918 QAH589918 PQL589918 PGP589918 OWT589918 OMX589918 ODB589918 NTF589918 NJJ589918 MZN589918 MPR589918 MFV589918 LVZ589918 LMD589918 LCH589918 KSL589918 KIP589918 JYT589918 JOX589918 JFB589918 IVF589918 ILJ589918 IBN589918 HRR589918 HHV589918 GXZ589918 GOD589918 GEH589918 FUL589918 FKP589918 FAT589918 EQX589918 EHB589918 DXF589918 DNJ589918 DDN589918 CTR589918 CJV589918 BZZ589918 BQD589918 BGH589918 AWL589918 AMP589918 ACT589918 SX589918 JB589918 WVN524382 WLR524382 WBV524382 VRZ524382 VID524382 UYH524382 UOL524382 UEP524382 TUT524382 TKX524382 TBB524382 SRF524382 SHJ524382 RXN524382 RNR524382 RDV524382 QTZ524382 QKD524382 QAH524382 PQL524382 PGP524382 OWT524382 OMX524382 ODB524382 NTF524382 NJJ524382 MZN524382 MPR524382 MFV524382 LVZ524382 LMD524382 LCH524382 KSL524382 KIP524382 JYT524382 JOX524382 JFB524382 IVF524382 ILJ524382 IBN524382 HRR524382 HHV524382 GXZ524382 GOD524382 GEH524382 FUL524382 FKP524382 FAT524382 EQX524382 EHB524382 DXF524382 DNJ524382 DDN524382 CTR524382 CJV524382 BZZ524382 BQD524382 BGH524382 AWL524382 AMP524382 ACT524382 SX524382 JB524382 WVN458846 WLR458846 WBV458846 VRZ458846 VID458846 UYH458846 UOL458846 UEP458846 TUT458846 TKX458846 TBB458846 SRF458846 SHJ458846 RXN458846 RNR458846 RDV458846 QTZ458846 QKD458846 QAH458846 PQL458846 PGP458846 OWT458846 OMX458846 ODB458846 NTF458846 NJJ458846 MZN458846 MPR458846 MFV458846 LVZ458846 LMD458846 LCH458846 KSL458846 KIP458846 JYT458846 JOX458846 JFB458846 IVF458846 ILJ458846 IBN458846 HRR458846 HHV458846 GXZ458846 GOD458846 GEH458846 FUL458846 FKP458846 FAT458846 EQX458846 EHB458846 DXF458846 DNJ458846 DDN458846 CTR458846 CJV458846 BZZ458846 BQD458846 BGH458846 AWL458846 AMP458846 ACT458846 SX458846 JB458846 WVN393310 WLR393310 WBV393310 VRZ393310 VID393310 UYH393310 UOL393310 UEP393310 TUT393310 TKX393310 TBB393310 SRF393310 SHJ393310 RXN393310 RNR393310 RDV393310 QTZ393310 QKD393310 QAH393310 PQL393310 PGP393310 OWT393310 OMX393310 ODB393310 NTF393310 NJJ393310 MZN393310 MPR393310 MFV393310 LVZ393310 LMD393310 LCH393310 KSL393310 KIP393310 JYT393310 JOX393310 JFB393310 IVF393310 ILJ393310 IBN393310 HRR393310 HHV393310 GXZ393310 GOD393310 GEH393310 FUL393310 FKP393310 FAT393310 EQX393310 EHB393310 DXF393310 DNJ393310 DDN393310 CTR393310 CJV393310 BZZ393310 BQD393310 BGH393310 AWL393310 AMP393310 ACT393310 SX393310 JB393310 WVN327774 WLR327774 WBV327774 VRZ327774 VID327774 UYH327774 UOL327774 UEP327774 TUT327774 TKX327774 TBB327774 SRF327774 SHJ327774 RXN327774 RNR327774 RDV327774 QTZ327774 QKD327774 QAH327774 PQL327774 PGP327774 OWT327774 OMX327774 ODB327774 NTF327774 NJJ327774 MZN327774 MPR327774 MFV327774 LVZ327774 LMD327774 LCH327774 KSL327774 KIP327774 JYT327774 JOX327774 JFB327774 IVF327774 ILJ327774 IBN327774 HRR327774 HHV327774 GXZ327774 GOD327774 GEH327774 FUL327774 FKP327774 FAT327774 EQX327774 EHB327774 DXF327774 DNJ327774 DDN327774 CTR327774 CJV327774 BZZ327774 BQD327774 BGH327774 AWL327774 AMP327774 ACT327774 SX327774 JB327774 WVN262238 WLR262238 WBV262238 VRZ262238 VID262238 UYH262238 UOL262238 UEP262238 TUT262238 TKX262238 TBB262238 SRF262238 SHJ262238 RXN262238 RNR262238 RDV262238 QTZ262238 QKD262238 QAH262238 PQL262238 PGP262238 OWT262238 OMX262238 ODB262238 NTF262238 NJJ262238 MZN262238 MPR262238 MFV262238 LVZ262238 LMD262238 LCH262238 KSL262238 KIP262238 JYT262238 JOX262238 JFB262238 IVF262238 ILJ262238 IBN262238 HRR262238 HHV262238 GXZ262238 GOD262238 GEH262238 FUL262238 FKP262238 FAT262238 EQX262238 EHB262238 DXF262238 DNJ262238 DDN262238 CTR262238 CJV262238 BZZ262238 BQD262238 BGH262238 AWL262238 AMP262238 ACT262238 SX262238 JB262238 WVN196702 WLR196702 WBV196702 VRZ196702 VID196702 UYH196702 UOL196702 UEP196702 TUT196702 TKX196702 TBB196702 SRF196702 SHJ196702 RXN196702 RNR196702 RDV196702 QTZ196702 QKD196702 QAH196702 PQL196702 PGP196702 OWT196702 OMX196702 ODB196702 NTF196702 NJJ196702 MZN196702 MPR196702 MFV196702 LVZ196702 LMD196702 LCH196702 KSL196702 KIP196702 JYT196702 JOX196702 JFB196702 IVF196702 ILJ196702 IBN196702 HRR196702 HHV196702 GXZ196702 GOD196702 GEH196702 FUL196702 FKP196702 FAT196702 EQX196702 EHB196702 DXF196702 DNJ196702 DDN196702 CTR196702 CJV196702 BZZ196702 BQD196702 BGH196702 AWL196702 AMP196702 ACT196702 SX196702 JB196702 WVN131166 WLR131166 WBV131166 VRZ131166 VID131166 UYH131166 UOL131166 UEP131166 TUT131166 TKX131166 TBB131166 SRF131166 SHJ131166 RXN131166 RNR131166 RDV131166 QTZ131166 QKD131166 QAH131166 PQL131166 PGP131166 OWT131166 OMX131166 ODB131166 NTF131166 NJJ131166 MZN131166 MPR131166 MFV131166 LVZ131166 LMD131166 LCH131166 KSL131166 KIP131166 JYT131166 JOX131166 JFB131166 IVF131166 ILJ131166 IBN131166 HRR131166 HHV131166 GXZ131166 GOD131166 GEH131166 FUL131166 FKP131166 FAT131166 EQX131166 EHB131166 DXF131166 DNJ131166 DDN131166 CTR131166 CJV131166 BZZ131166 BQD131166 BGH131166 AWL131166 AMP131166 ACT131166 SX131166 JB131166 WVN65630 WLR65630 WBV65630 VRZ65630 VID65630 UYH65630 UOL65630 UEP65630 TUT65630 TKX65630 TBB65630 SRF65630 SHJ65630 RXN65630 RNR65630 RDV65630 QTZ65630 QKD65630 QAH65630 PQL65630 PGP65630 OWT65630 OMX65630 ODB65630 NTF65630 NJJ65630 MZN65630 MPR65630 MFV65630 LVZ65630 LMD65630 LCH65630 KSL65630 KIP65630 JYT65630 JOX65630 JFB65630 IVF65630 ILJ65630 IBN65630 HRR65630 HHV65630 GXZ65630 GOD65630 GEH65630 FUL65630 FKP65630 FAT65630 EQX65630 EHB65630 DXF65630 DNJ65630 DDN65630 CTR65630 CJV65630 BZZ65630 BQD65630 BGH65630 AWL65630 AMP65630 ACT65630 SX65630 JB65630 WVN94 WLR94 WBV94 VRZ94 VID94 UYH94 UOL94 UEP94 TUT94 TKX94 TBB94 SRF94 SHJ94 RXN94 RNR94 RDV94 QTZ94 QKD94 QAH94 PQL94 PGP94 OWT94 OMX94 ODB94 NTF94 NJJ94 MZN94 MPR94 MFV94 LVZ94 LMD94 LCH94 KSL94 KIP94 JYT94 JOX94 JFB94 IVF94 ILJ94 IBN94 HRR94 HHV94 GXZ94 GOD94 GEH94 FUL94 FKP94 FAT94 EQX94 EHB94 DXF94 DNJ94 DDN94 CTR94 CJV94 BZZ94 BQD94 BGH94 AWL94 AMP94 ACT94 SX94"/>
    <dataValidation allowBlank="1" showInputMessage="1" showErrorMessage="1" prompt="El resultado de esta columa es la base de la partida 1309 del formato 14-E." sqref="JA94 WVM983134 WLQ983134 WBU983134 VRY983134 VIC983134 UYG983134 UOK983134 UEO983134 TUS983134 TKW983134 TBA983134 SRE983134 SHI983134 RXM983134 RNQ983134 RDU983134 QTY983134 QKC983134 QAG983134 PQK983134 PGO983134 OWS983134 OMW983134 ODA983134 NTE983134 NJI983134 MZM983134 MPQ983134 MFU983134 LVY983134 LMC983134 LCG983134 KSK983134 KIO983134 JYS983134 JOW983134 JFA983134 IVE983134 ILI983134 IBM983134 HRQ983134 HHU983134 GXY983134 GOC983134 GEG983134 FUK983134 FKO983134 FAS983134 EQW983134 EHA983134 DXE983134 DNI983134 DDM983134 CTQ983134 CJU983134 BZY983134 BQC983134 BGG983134 AWK983134 AMO983134 ACS983134 SW983134 JA983134 WVM917598 WLQ917598 WBU917598 VRY917598 VIC917598 UYG917598 UOK917598 UEO917598 TUS917598 TKW917598 TBA917598 SRE917598 SHI917598 RXM917598 RNQ917598 RDU917598 QTY917598 QKC917598 QAG917598 PQK917598 PGO917598 OWS917598 OMW917598 ODA917598 NTE917598 NJI917598 MZM917598 MPQ917598 MFU917598 LVY917598 LMC917598 LCG917598 KSK917598 KIO917598 JYS917598 JOW917598 JFA917598 IVE917598 ILI917598 IBM917598 HRQ917598 HHU917598 GXY917598 GOC917598 GEG917598 FUK917598 FKO917598 FAS917598 EQW917598 EHA917598 DXE917598 DNI917598 DDM917598 CTQ917598 CJU917598 BZY917598 BQC917598 BGG917598 AWK917598 AMO917598 ACS917598 SW917598 JA917598 WVM852062 WLQ852062 WBU852062 VRY852062 VIC852062 UYG852062 UOK852062 UEO852062 TUS852062 TKW852062 TBA852062 SRE852062 SHI852062 RXM852062 RNQ852062 RDU852062 QTY852062 QKC852062 QAG852062 PQK852062 PGO852062 OWS852062 OMW852062 ODA852062 NTE852062 NJI852062 MZM852062 MPQ852062 MFU852062 LVY852062 LMC852062 LCG852062 KSK852062 KIO852062 JYS852062 JOW852062 JFA852062 IVE852062 ILI852062 IBM852062 HRQ852062 HHU852062 GXY852062 GOC852062 GEG852062 FUK852062 FKO852062 FAS852062 EQW852062 EHA852062 DXE852062 DNI852062 DDM852062 CTQ852062 CJU852062 BZY852062 BQC852062 BGG852062 AWK852062 AMO852062 ACS852062 SW852062 JA852062 WVM786526 WLQ786526 WBU786526 VRY786526 VIC786526 UYG786526 UOK786526 UEO786526 TUS786526 TKW786526 TBA786526 SRE786526 SHI786526 RXM786526 RNQ786526 RDU786526 QTY786526 QKC786526 QAG786526 PQK786526 PGO786526 OWS786526 OMW786526 ODA786526 NTE786526 NJI786526 MZM786526 MPQ786526 MFU786526 LVY786526 LMC786526 LCG786526 KSK786526 KIO786526 JYS786526 JOW786526 JFA786526 IVE786526 ILI786526 IBM786526 HRQ786526 HHU786526 GXY786526 GOC786526 GEG786526 FUK786526 FKO786526 FAS786526 EQW786526 EHA786526 DXE786526 DNI786526 DDM786526 CTQ786526 CJU786526 BZY786526 BQC786526 BGG786526 AWK786526 AMO786526 ACS786526 SW786526 JA786526 WVM720990 WLQ720990 WBU720990 VRY720990 VIC720990 UYG720990 UOK720990 UEO720990 TUS720990 TKW720990 TBA720990 SRE720990 SHI720990 RXM720990 RNQ720990 RDU720990 QTY720990 QKC720990 QAG720990 PQK720990 PGO720990 OWS720990 OMW720990 ODA720990 NTE720990 NJI720990 MZM720990 MPQ720990 MFU720990 LVY720990 LMC720990 LCG720990 KSK720990 KIO720990 JYS720990 JOW720990 JFA720990 IVE720990 ILI720990 IBM720990 HRQ720990 HHU720990 GXY720990 GOC720990 GEG720990 FUK720990 FKO720990 FAS720990 EQW720990 EHA720990 DXE720990 DNI720990 DDM720990 CTQ720990 CJU720990 BZY720990 BQC720990 BGG720990 AWK720990 AMO720990 ACS720990 SW720990 JA720990 WVM655454 WLQ655454 WBU655454 VRY655454 VIC655454 UYG655454 UOK655454 UEO655454 TUS655454 TKW655454 TBA655454 SRE655454 SHI655454 RXM655454 RNQ655454 RDU655454 QTY655454 QKC655454 QAG655454 PQK655454 PGO655454 OWS655454 OMW655454 ODA655454 NTE655454 NJI655454 MZM655454 MPQ655454 MFU655454 LVY655454 LMC655454 LCG655454 KSK655454 KIO655454 JYS655454 JOW655454 JFA655454 IVE655454 ILI655454 IBM655454 HRQ655454 HHU655454 GXY655454 GOC655454 GEG655454 FUK655454 FKO655454 FAS655454 EQW655454 EHA655454 DXE655454 DNI655454 DDM655454 CTQ655454 CJU655454 BZY655454 BQC655454 BGG655454 AWK655454 AMO655454 ACS655454 SW655454 JA655454 WVM589918 WLQ589918 WBU589918 VRY589918 VIC589918 UYG589918 UOK589918 UEO589918 TUS589918 TKW589918 TBA589918 SRE589918 SHI589918 RXM589918 RNQ589918 RDU589918 QTY589918 QKC589918 QAG589918 PQK589918 PGO589918 OWS589918 OMW589918 ODA589918 NTE589918 NJI589918 MZM589918 MPQ589918 MFU589918 LVY589918 LMC589918 LCG589918 KSK589918 KIO589918 JYS589918 JOW589918 JFA589918 IVE589918 ILI589918 IBM589918 HRQ589918 HHU589918 GXY589918 GOC589918 GEG589918 FUK589918 FKO589918 FAS589918 EQW589918 EHA589918 DXE589918 DNI589918 DDM589918 CTQ589918 CJU589918 BZY589918 BQC589918 BGG589918 AWK589918 AMO589918 ACS589918 SW589918 JA589918 WVM524382 WLQ524382 WBU524382 VRY524382 VIC524382 UYG524382 UOK524382 UEO524382 TUS524382 TKW524382 TBA524382 SRE524382 SHI524382 RXM524382 RNQ524382 RDU524382 QTY524382 QKC524382 QAG524382 PQK524382 PGO524382 OWS524382 OMW524382 ODA524382 NTE524382 NJI524382 MZM524382 MPQ524382 MFU524382 LVY524382 LMC524382 LCG524382 KSK524382 KIO524382 JYS524382 JOW524382 JFA524382 IVE524382 ILI524382 IBM524382 HRQ524382 HHU524382 GXY524382 GOC524382 GEG524382 FUK524382 FKO524382 FAS524382 EQW524382 EHA524382 DXE524382 DNI524382 DDM524382 CTQ524382 CJU524382 BZY524382 BQC524382 BGG524382 AWK524382 AMO524382 ACS524382 SW524382 JA524382 WVM458846 WLQ458846 WBU458846 VRY458846 VIC458846 UYG458846 UOK458846 UEO458846 TUS458846 TKW458846 TBA458846 SRE458846 SHI458846 RXM458846 RNQ458846 RDU458846 QTY458846 QKC458846 QAG458846 PQK458846 PGO458846 OWS458846 OMW458846 ODA458846 NTE458846 NJI458846 MZM458846 MPQ458846 MFU458846 LVY458846 LMC458846 LCG458846 KSK458846 KIO458846 JYS458846 JOW458846 JFA458846 IVE458846 ILI458846 IBM458846 HRQ458846 HHU458846 GXY458846 GOC458846 GEG458846 FUK458846 FKO458846 FAS458846 EQW458846 EHA458846 DXE458846 DNI458846 DDM458846 CTQ458846 CJU458846 BZY458846 BQC458846 BGG458846 AWK458846 AMO458846 ACS458846 SW458846 JA458846 WVM393310 WLQ393310 WBU393310 VRY393310 VIC393310 UYG393310 UOK393310 UEO393310 TUS393310 TKW393310 TBA393310 SRE393310 SHI393310 RXM393310 RNQ393310 RDU393310 QTY393310 QKC393310 QAG393310 PQK393310 PGO393310 OWS393310 OMW393310 ODA393310 NTE393310 NJI393310 MZM393310 MPQ393310 MFU393310 LVY393310 LMC393310 LCG393310 KSK393310 KIO393310 JYS393310 JOW393310 JFA393310 IVE393310 ILI393310 IBM393310 HRQ393310 HHU393310 GXY393310 GOC393310 GEG393310 FUK393310 FKO393310 FAS393310 EQW393310 EHA393310 DXE393310 DNI393310 DDM393310 CTQ393310 CJU393310 BZY393310 BQC393310 BGG393310 AWK393310 AMO393310 ACS393310 SW393310 JA393310 WVM327774 WLQ327774 WBU327774 VRY327774 VIC327774 UYG327774 UOK327774 UEO327774 TUS327774 TKW327774 TBA327774 SRE327774 SHI327774 RXM327774 RNQ327774 RDU327774 QTY327774 QKC327774 QAG327774 PQK327774 PGO327774 OWS327774 OMW327774 ODA327774 NTE327774 NJI327774 MZM327774 MPQ327774 MFU327774 LVY327774 LMC327774 LCG327774 KSK327774 KIO327774 JYS327774 JOW327774 JFA327774 IVE327774 ILI327774 IBM327774 HRQ327774 HHU327774 GXY327774 GOC327774 GEG327774 FUK327774 FKO327774 FAS327774 EQW327774 EHA327774 DXE327774 DNI327774 DDM327774 CTQ327774 CJU327774 BZY327774 BQC327774 BGG327774 AWK327774 AMO327774 ACS327774 SW327774 JA327774 WVM262238 WLQ262238 WBU262238 VRY262238 VIC262238 UYG262238 UOK262238 UEO262238 TUS262238 TKW262238 TBA262238 SRE262238 SHI262238 RXM262238 RNQ262238 RDU262238 QTY262238 QKC262238 QAG262238 PQK262238 PGO262238 OWS262238 OMW262238 ODA262238 NTE262238 NJI262238 MZM262238 MPQ262238 MFU262238 LVY262238 LMC262238 LCG262238 KSK262238 KIO262238 JYS262238 JOW262238 JFA262238 IVE262238 ILI262238 IBM262238 HRQ262238 HHU262238 GXY262238 GOC262238 GEG262238 FUK262238 FKO262238 FAS262238 EQW262238 EHA262238 DXE262238 DNI262238 DDM262238 CTQ262238 CJU262238 BZY262238 BQC262238 BGG262238 AWK262238 AMO262238 ACS262238 SW262238 JA262238 WVM196702 WLQ196702 WBU196702 VRY196702 VIC196702 UYG196702 UOK196702 UEO196702 TUS196702 TKW196702 TBA196702 SRE196702 SHI196702 RXM196702 RNQ196702 RDU196702 QTY196702 QKC196702 QAG196702 PQK196702 PGO196702 OWS196702 OMW196702 ODA196702 NTE196702 NJI196702 MZM196702 MPQ196702 MFU196702 LVY196702 LMC196702 LCG196702 KSK196702 KIO196702 JYS196702 JOW196702 JFA196702 IVE196702 ILI196702 IBM196702 HRQ196702 HHU196702 GXY196702 GOC196702 GEG196702 FUK196702 FKO196702 FAS196702 EQW196702 EHA196702 DXE196702 DNI196702 DDM196702 CTQ196702 CJU196702 BZY196702 BQC196702 BGG196702 AWK196702 AMO196702 ACS196702 SW196702 JA196702 WVM131166 WLQ131166 WBU131166 VRY131166 VIC131166 UYG131166 UOK131166 UEO131166 TUS131166 TKW131166 TBA131166 SRE131166 SHI131166 RXM131166 RNQ131166 RDU131166 QTY131166 QKC131166 QAG131166 PQK131166 PGO131166 OWS131166 OMW131166 ODA131166 NTE131166 NJI131166 MZM131166 MPQ131166 MFU131166 LVY131166 LMC131166 LCG131166 KSK131166 KIO131166 JYS131166 JOW131166 JFA131166 IVE131166 ILI131166 IBM131166 HRQ131166 HHU131166 GXY131166 GOC131166 GEG131166 FUK131166 FKO131166 FAS131166 EQW131166 EHA131166 DXE131166 DNI131166 DDM131166 CTQ131166 CJU131166 BZY131166 BQC131166 BGG131166 AWK131166 AMO131166 ACS131166 SW131166 JA131166 WVM65630 WLQ65630 WBU65630 VRY65630 VIC65630 UYG65630 UOK65630 UEO65630 TUS65630 TKW65630 TBA65630 SRE65630 SHI65630 RXM65630 RNQ65630 RDU65630 QTY65630 QKC65630 QAG65630 PQK65630 PGO65630 OWS65630 OMW65630 ODA65630 NTE65630 NJI65630 MZM65630 MPQ65630 MFU65630 LVY65630 LMC65630 LCG65630 KSK65630 KIO65630 JYS65630 JOW65630 JFA65630 IVE65630 ILI65630 IBM65630 HRQ65630 HHU65630 GXY65630 GOC65630 GEG65630 FUK65630 FKO65630 FAS65630 EQW65630 EHA65630 DXE65630 DNI65630 DDM65630 CTQ65630 CJU65630 BZY65630 BQC65630 BGG65630 AWK65630 AMO65630 ACS65630 SW65630 JA65630 WVM94 WLQ94 WBU94 VRY94 VIC94 UYG94 UOK94 UEO94 TUS94 TKW94 TBA94 SRE94 SHI94 RXM94 RNQ94 RDU94 QTY94 QKC94 QAG94 PQK94 PGO94 OWS94 OMW94 ODA94 NTE94 NJI94 MZM94 MPQ94 MFU94 LVY94 LMC94 LCG94 KSK94 KIO94 JYS94 JOW94 JFA94 IVE94 ILI94 IBM94 HRQ94 HHU94 GXY94 GOC94 GEG94 FUK94 FKO94 FAS94 EQW94 EHA94 DXE94 DNI94 DDM94 CTQ94 CJU94 BZY94 BQC94 BGG94 AWK94 AMO94 ACS94 SW94"/>
    <dataValidation allowBlank="1" showInputMessage="1" showErrorMessage="1" prompt="El resultado de esta columa es la base de la partida 1308 del formato 14-E." sqref="IZ94 WVL983134 WLP983134 WBT983134 VRX983134 VIB983134 UYF983134 UOJ983134 UEN983134 TUR983134 TKV983134 TAZ983134 SRD983134 SHH983134 RXL983134 RNP983134 RDT983134 QTX983134 QKB983134 QAF983134 PQJ983134 PGN983134 OWR983134 OMV983134 OCZ983134 NTD983134 NJH983134 MZL983134 MPP983134 MFT983134 LVX983134 LMB983134 LCF983134 KSJ983134 KIN983134 JYR983134 JOV983134 JEZ983134 IVD983134 ILH983134 IBL983134 HRP983134 HHT983134 GXX983134 GOB983134 GEF983134 FUJ983134 FKN983134 FAR983134 EQV983134 EGZ983134 DXD983134 DNH983134 DDL983134 CTP983134 CJT983134 BZX983134 BQB983134 BGF983134 AWJ983134 AMN983134 ACR983134 SV983134 IZ983134 WVL917598 WLP917598 WBT917598 VRX917598 VIB917598 UYF917598 UOJ917598 UEN917598 TUR917598 TKV917598 TAZ917598 SRD917598 SHH917598 RXL917598 RNP917598 RDT917598 QTX917598 QKB917598 QAF917598 PQJ917598 PGN917598 OWR917598 OMV917598 OCZ917598 NTD917598 NJH917598 MZL917598 MPP917598 MFT917598 LVX917598 LMB917598 LCF917598 KSJ917598 KIN917598 JYR917598 JOV917598 JEZ917598 IVD917598 ILH917598 IBL917598 HRP917598 HHT917598 GXX917598 GOB917598 GEF917598 FUJ917598 FKN917598 FAR917598 EQV917598 EGZ917598 DXD917598 DNH917598 DDL917598 CTP917598 CJT917598 BZX917598 BQB917598 BGF917598 AWJ917598 AMN917598 ACR917598 SV917598 IZ917598 WVL852062 WLP852062 WBT852062 VRX852062 VIB852062 UYF852062 UOJ852062 UEN852062 TUR852062 TKV852062 TAZ852062 SRD852062 SHH852062 RXL852062 RNP852062 RDT852062 QTX852062 QKB852062 QAF852062 PQJ852062 PGN852062 OWR852062 OMV852062 OCZ852062 NTD852062 NJH852062 MZL852062 MPP852062 MFT852062 LVX852062 LMB852062 LCF852062 KSJ852062 KIN852062 JYR852062 JOV852062 JEZ852062 IVD852062 ILH852062 IBL852062 HRP852062 HHT852062 GXX852062 GOB852062 GEF852062 FUJ852062 FKN852062 FAR852062 EQV852062 EGZ852062 DXD852062 DNH852062 DDL852062 CTP852062 CJT852062 BZX852062 BQB852062 BGF852062 AWJ852062 AMN852062 ACR852062 SV852062 IZ852062 WVL786526 WLP786526 WBT786526 VRX786526 VIB786526 UYF786526 UOJ786526 UEN786526 TUR786526 TKV786526 TAZ786526 SRD786526 SHH786526 RXL786526 RNP786526 RDT786526 QTX786526 QKB786526 QAF786526 PQJ786526 PGN786526 OWR786526 OMV786526 OCZ786526 NTD786526 NJH786526 MZL786526 MPP786526 MFT786526 LVX786526 LMB786526 LCF786526 KSJ786526 KIN786526 JYR786526 JOV786526 JEZ786526 IVD786526 ILH786526 IBL786526 HRP786526 HHT786526 GXX786526 GOB786526 GEF786526 FUJ786526 FKN786526 FAR786526 EQV786526 EGZ786526 DXD786526 DNH786526 DDL786526 CTP786526 CJT786526 BZX786526 BQB786526 BGF786526 AWJ786526 AMN786526 ACR786526 SV786526 IZ786526 WVL720990 WLP720990 WBT720990 VRX720990 VIB720990 UYF720990 UOJ720990 UEN720990 TUR720990 TKV720990 TAZ720990 SRD720990 SHH720990 RXL720990 RNP720990 RDT720990 QTX720990 QKB720990 QAF720990 PQJ720990 PGN720990 OWR720990 OMV720990 OCZ720990 NTD720990 NJH720990 MZL720990 MPP720990 MFT720990 LVX720990 LMB720990 LCF720990 KSJ720990 KIN720990 JYR720990 JOV720990 JEZ720990 IVD720990 ILH720990 IBL720990 HRP720990 HHT720990 GXX720990 GOB720990 GEF720990 FUJ720990 FKN720990 FAR720990 EQV720990 EGZ720990 DXD720990 DNH720990 DDL720990 CTP720990 CJT720990 BZX720990 BQB720990 BGF720990 AWJ720990 AMN720990 ACR720990 SV720990 IZ720990 WVL655454 WLP655454 WBT655454 VRX655454 VIB655454 UYF655454 UOJ655454 UEN655454 TUR655454 TKV655454 TAZ655454 SRD655454 SHH655454 RXL655454 RNP655454 RDT655454 QTX655454 QKB655454 QAF655454 PQJ655454 PGN655454 OWR655454 OMV655454 OCZ655454 NTD655454 NJH655454 MZL655454 MPP655454 MFT655454 LVX655454 LMB655454 LCF655454 KSJ655454 KIN655454 JYR655454 JOV655454 JEZ655454 IVD655454 ILH655454 IBL655454 HRP655454 HHT655454 GXX655454 GOB655454 GEF655454 FUJ655454 FKN655454 FAR655454 EQV655454 EGZ655454 DXD655454 DNH655454 DDL655454 CTP655454 CJT655454 BZX655454 BQB655454 BGF655454 AWJ655454 AMN655454 ACR655454 SV655454 IZ655454 WVL589918 WLP589918 WBT589918 VRX589918 VIB589918 UYF589918 UOJ589918 UEN589918 TUR589918 TKV589918 TAZ589918 SRD589918 SHH589918 RXL589918 RNP589918 RDT589918 QTX589918 QKB589918 QAF589918 PQJ589918 PGN589918 OWR589918 OMV589918 OCZ589918 NTD589918 NJH589918 MZL589918 MPP589918 MFT589918 LVX589918 LMB589918 LCF589918 KSJ589918 KIN589918 JYR589918 JOV589918 JEZ589918 IVD589918 ILH589918 IBL589918 HRP589918 HHT589918 GXX589918 GOB589918 GEF589918 FUJ589918 FKN589918 FAR589918 EQV589918 EGZ589918 DXD589918 DNH589918 DDL589918 CTP589918 CJT589918 BZX589918 BQB589918 BGF589918 AWJ589918 AMN589918 ACR589918 SV589918 IZ589918 WVL524382 WLP524382 WBT524382 VRX524382 VIB524382 UYF524382 UOJ524382 UEN524382 TUR524382 TKV524382 TAZ524382 SRD524382 SHH524382 RXL524382 RNP524382 RDT524382 QTX524382 QKB524382 QAF524382 PQJ524382 PGN524382 OWR524382 OMV524382 OCZ524382 NTD524382 NJH524382 MZL524382 MPP524382 MFT524382 LVX524382 LMB524382 LCF524382 KSJ524382 KIN524382 JYR524382 JOV524382 JEZ524382 IVD524382 ILH524382 IBL524382 HRP524382 HHT524382 GXX524382 GOB524382 GEF524382 FUJ524382 FKN524382 FAR524382 EQV524382 EGZ524382 DXD524382 DNH524382 DDL524382 CTP524382 CJT524382 BZX524382 BQB524382 BGF524382 AWJ524382 AMN524382 ACR524382 SV524382 IZ524382 WVL458846 WLP458846 WBT458846 VRX458846 VIB458846 UYF458846 UOJ458846 UEN458846 TUR458846 TKV458846 TAZ458846 SRD458846 SHH458846 RXL458846 RNP458846 RDT458846 QTX458846 QKB458846 QAF458846 PQJ458846 PGN458846 OWR458846 OMV458846 OCZ458846 NTD458846 NJH458846 MZL458846 MPP458846 MFT458846 LVX458846 LMB458846 LCF458846 KSJ458846 KIN458846 JYR458846 JOV458846 JEZ458846 IVD458846 ILH458846 IBL458846 HRP458846 HHT458846 GXX458846 GOB458846 GEF458846 FUJ458846 FKN458846 FAR458846 EQV458846 EGZ458846 DXD458846 DNH458846 DDL458846 CTP458846 CJT458846 BZX458846 BQB458846 BGF458846 AWJ458846 AMN458846 ACR458846 SV458846 IZ458846 WVL393310 WLP393310 WBT393310 VRX393310 VIB393310 UYF393310 UOJ393310 UEN393310 TUR393310 TKV393310 TAZ393310 SRD393310 SHH393310 RXL393310 RNP393310 RDT393310 QTX393310 QKB393310 QAF393310 PQJ393310 PGN393310 OWR393310 OMV393310 OCZ393310 NTD393310 NJH393310 MZL393310 MPP393310 MFT393310 LVX393310 LMB393310 LCF393310 KSJ393310 KIN393310 JYR393310 JOV393310 JEZ393310 IVD393310 ILH393310 IBL393310 HRP393310 HHT393310 GXX393310 GOB393310 GEF393310 FUJ393310 FKN393310 FAR393310 EQV393310 EGZ393310 DXD393310 DNH393310 DDL393310 CTP393310 CJT393310 BZX393310 BQB393310 BGF393310 AWJ393310 AMN393310 ACR393310 SV393310 IZ393310 WVL327774 WLP327774 WBT327774 VRX327774 VIB327774 UYF327774 UOJ327774 UEN327774 TUR327774 TKV327774 TAZ327774 SRD327774 SHH327774 RXL327774 RNP327774 RDT327774 QTX327774 QKB327774 QAF327774 PQJ327774 PGN327774 OWR327774 OMV327774 OCZ327774 NTD327774 NJH327774 MZL327774 MPP327774 MFT327774 LVX327774 LMB327774 LCF327774 KSJ327774 KIN327774 JYR327774 JOV327774 JEZ327774 IVD327774 ILH327774 IBL327774 HRP327774 HHT327774 GXX327774 GOB327774 GEF327774 FUJ327774 FKN327774 FAR327774 EQV327774 EGZ327774 DXD327774 DNH327774 DDL327774 CTP327774 CJT327774 BZX327774 BQB327774 BGF327774 AWJ327774 AMN327774 ACR327774 SV327774 IZ327774 WVL262238 WLP262238 WBT262238 VRX262238 VIB262238 UYF262238 UOJ262238 UEN262238 TUR262238 TKV262238 TAZ262238 SRD262238 SHH262238 RXL262238 RNP262238 RDT262238 QTX262238 QKB262238 QAF262238 PQJ262238 PGN262238 OWR262238 OMV262238 OCZ262238 NTD262238 NJH262238 MZL262238 MPP262238 MFT262238 LVX262238 LMB262238 LCF262238 KSJ262238 KIN262238 JYR262238 JOV262238 JEZ262238 IVD262238 ILH262238 IBL262238 HRP262238 HHT262238 GXX262238 GOB262238 GEF262238 FUJ262238 FKN262238 FAR262238 EQV262238 EGZ262238 DXD262238 DNH262238 DDL262238 CTP262238 CJT262238 BZX262238 BQB262238 BGF262238 AWJ262238 AMN262238 ACR262238 SV262238 IZ262238 WVL196702 WLP196702 WBT196702 VRX196702 VIB196702 UYF196702 UOJ196702 UEN196702 TUR196702 TKV196702 TAZ196702 SRD196702 SHH196702 RXL196702 RNP196702 RDT196702 QTX196702 QKB196702 QAF196702 PQJ196702 PGN196702 OWR196702 OMV196702 OCZ196702 NTD196702 NJH196702 MZL196702 MPP196702 MFT196702 LVX196702 LMB196702 LCF196702 KSJ196702 KIN196702 JYR196702 JOV196702 JEZ196702 IVD196702 ILH196702 IBL196702 HRP196702 HHT196702 GXX196702 GOB196702 GEF196702 FUJ196702 FKN196702 FAR196702 EQV196702 EGZ196702 DXD196702 DNH196702 DDL196702 CTP196702 CJT196702 BZX196702 BQB196702 BGF196702 AWJ196702 AMN196702 ACR196702 SV196702 IZ196702 WVL131166 WLP131166 WBT131166 VRX131166 VIB131166 UYF131166 UOJ131166 UEN131166 TUR131166 TKV131166 TAZ131166 SRD131166 SHH131166 RXL131166 RNP131166 RDT131166 QTX131166 QKB131166 QAF131166 PQJ131166 PGN131166 OWR131166 OMV131166 OCZ131166 NTD131166 NJH131166 MZL131166 MPP131166 MFT131166 LVX131166 LMB131166 LCF131166 KSJ131166 KIN131166 JYR131166 JOV131166 JEZ131166 IVD131166 ILH131166 IBL131166 HRP131166 HHT131166 GXX131166 GOB131166 GEF131166 FUJ131166 FKN131166 FAR131166 EQV131166 EGZ131166 DXD131166 DNH131166 DDL131166 CTP131166 CJT131166 BZX131166 BQB131166 BGF131166 AWJ131166 AMN131166 ACR131166 SV131166 IZ131166 WVL65630 WLP65630 WBT65630 VRX65630 VIB65630 UYF65630 UOJ65630 UEN65630 TUR65630 TKV65630 TAZ65630 SRD65630 SHH65630 RXL65630 RNP65630 RDT65630 QTX65630 QKB65630 QAF65630 PQJ65630 PGN65630 OWR65630 OMV65630 OCZ65630 NTD65630 NJH65630 MZL65630 MPP65630 MFT65630 LVX65630 LMB65630 LCF65630 KSJ65630 KIN65630 JYR65630 JOV65630 JEZ65630 IVD65630 ILH65630 IBL65630 HRP65630 HHT65630 GXX65630 GOB65630 GEF65630 FUJ65630 FKN65630 FAR65630 EQV65630 EGZ65630 DXD65630 DNH65630 DDL65630 CTP65630 CJT65630 BZX65630 BQB65630 BGF65630 AWJ65630 AMN65630 ACR65630 SV65630 IZ65630 WVL94 WLP94 WBT94 VRX94 VIB94 UYF94 UOJ94 UEN94 TUR94 TKV94 TAZ94 SRD94 SHH94 RXL94 RNP94 RDT94 QTX94 QKB94 QAF94 PQJ94 PGN94 OWR94 OMV94 OCZ94 NTD94 NJH94 MZL94 MPP94 MFT94 LVX94 LMB94 LCF94 KSJ94 KIN94 JYR94 JOV94 JEZ94 IVD94 ILH94 IBL94 HRP94 HHT94 GXX94 GOB94 GEF94 FUJ94 FKN94 FAR94 EQV94 EGZ94 DXD94 DNH94 DDL94 CTP94 CJT94 BZX94 BQB94 BGF94 AWJ94 AMN94 ACR94 SV94"/>
    <dataValidation allowBlank="1" showInputMessage="1" showErrorMessage="1" prompt="El resultado de esta columa es la base de la partida 1307 del formato 14-E." sqref="IY94 WVK983134 WLO983134 WBS983134 VRW983134 VIA983134 UYE983134 UOI983134 UEM983134 TUQ983134 TKU983134 TAY983134 SRC983134 SHG983134 RXK983134 RNO983134 RDS983134 QTW983134 QKA983134 QAE983134 PQI983134 PGM983134 OWQ983134 OMU983134 OCY983134 NTC983134 NJG983134 MZK983134 MPO983134 MFS983134 LVW983134 LMA983134 LCE983134 KSI983134 KIM983134 JYQ983134 JOU983134 JEY983134 IVC983134 ILG983134 IBK983134 HRO983134 HHS983134 GXW983134 GOA983134 GEE983134 FUI983134 FKM983134 FAQ983134 EQU983134 EGY983134 DXC983134 DNG983134 DDK983134 CTO983134 CJS983134 BZW983134 BQA983134 BGE983134 AWI983134 AMM983134 ACQ983134 SU983134 IY983134 WVK917598 WLO917598 WBS917598 VRW917598 VIA917598 UYE917598 UOI917598 UEM917598 TUQ917598 TKU917598 TAY917598 SRC917598 SHG917598 RXK917598 RNO917598 RDS917598 QTW917598 QKA917598 QAE917598 PQI917598 PGM917598 OWQ917598 OMU917598 OCY917598 NTC917598 NJG917598 MZK917598 MPO917598 MFS917598 LVW917598 LMA917598 LCE917598 KSI917598 KIM917598 JYQ917598 JOU917598 JEY917598 IVC917598 ILG917598 IBK917598 HRO917598 HHS917598 GXW917598 GOA917598 GEE917598 FUI917598 FKM917598 FAQ917598 EQU917598 EGY917598 DXC917598 DNG917598 DDK917598 CTO917598 CJS917598 BZW917598 BQA917598 BGE917598 AWI917598 AMM917598 ACQ917598 SU917598 IY917598 WVK852062 WLO852062 WBS852062 VRW852062 VIA852062 UYE852062 UOI852062 UEM852062 TUQ852062 TKU852062 TAY852062 SRC852062 SHG852062 RXK852062 RNO852062 RDS852062 QTW852062 QKA852062 QAE852062 PQI852062 PGM852062 OWQ852062 OMU852062 OCY852062 NTC852062 NJG852062 MZK852062 MPO852062 MFS852062 LVW852062 LMA852062 LCE852062 KSI852062 KIM852062 JYQ852062 JOU852062 JEY852062 IVC852062 ILG852062 IBK852062 HRO852062 HHS852062 GXW852062 GOA852062 GEE852062 FUI852062 FKM852062 FAQ852062 EQU852062 EGY852062 DXC852062 DNG852062 DDK852062 CTO852062 CJS852062 BZW852062 BQA852062 BGE852062 AWI852062 AMM852062 ACQ852062 SU852062 IY852062 WVK786526 WLO786526 WBS786526 VRW786526 VIA786526 UYE786526 UOI786526 UEM786526 TUQ786526 TKU786526 TAY786526 SRC786526 SHG786526 RXK786526 RNO786526 RDS786526 QTW786526 QKA786526 QAE786526 PQI786526 PGM786526 OWQ786526 OMU786526 OCY786526 NTC786526 NJG786526 MZK786526 MPO786526 MFS786526 LVW786526 LMA786526 LCE786526 KSI786526 KIM786526 JYQ786526 JOU786526 JEY786526 IVC786526 ILG786526 IBK786526 HRO786526 HHS786526 GXW786526 GOA786526 GEE786526 FUI786526 FKM786526 FAQ786526 EQU786526 EGY786526 DXC786526 DNG786526 DDK786526 CTO786526 CJS786526 BZW786526 BQA786526 BGE786526 AWI786526 AMM786526 ACQ786526 SU786526 IY786526 WVK720990 WLO720990 WBS720990 VRW720990 VIA720990 UYE720990 UOI720990 UEM720990 TUQ720990 TKU720990 TAY720990 SRC720990 SHG720990 RXK720990 RNO720990 RDS720990 QTW720990 QKA720990 QAE720990 PQI720990 PGM720990 OWQ720990 OMU720990 OCY720990 NTC720990 NJG720990 MZK720990 MPO720990 MFS720990 LVW720990 LMA720990 LCE720990 KSI720990 KIM720990 JYQ720990 JOU720990 JEY720990 IVC720990 ILG720990 IBK720990 HRO720990 HHS720990 GXW720990 GOA720990 GEE720990 FUI720990 FKM720990 FAQ720990 EQU720990 EGY720990 DXC720990 DNG720990 DDK720990 CTO720990 CJS720990 BZW720990 BQA720990 BGE720990 AWI720990 AMM720990 ACQ720990 SU720990 IY720990 WVK655454 WLO655454 WBS655454 VRW655454 VIA655454 UYE655454 UOI655454 UEM655454 TUQ655454 TKU655454 TAY655454 SRC655454 SHG655454 RXK655454 RNO655454 RDS655454 QTW655454 QKA655454 QAE655454 PQI655454 PGM655454 OWQ655454 OMU655454 OCY655454 NTC655454 NJG655454 MZK655454 MPO655454 MFS655454 LVW655454 LMA655454 LCE655454 KSI655454 KIM655454 JYQ655454 JOU655454 JEY655454 IVC655454 ILG655454 IBK655454 HRO655454 HHS655454 GXW655454 GOA655454 GEE655454 FUI655454 FKM655454 FAQ655454 EQU655454 EGY655454 DXC655454 DNG655454 DDK655454 CTO655454 CJS655454 BZW655454 BQA655454 BGE655454 AWI655454 AMM655454 ACQ655454 SU655454 IY655454 WVK589918 WLO589918 WBS589918 VRW589918 VIA589918 UYE589918 UOI589918 UEM589918 TUQ589918 TKU589918 TAY589918 SRC589918 SHG589918 RXK589918 RNO589918 RDS589918 QTW589918 QKA589918 QAE589918 PQI589918 PGM589918 OWQ589918 OMU589918 OCY589918 NTC589918 NJG589918 MZK589918 MPO589918 MFS589918 LVW589918 LMA589918 LCE589918 KSI589918 KIM589918 JYQ589918 JOU589918 JEY589918 IVC589918 ILG589918 IBK589918 HRO589918 HHS589918 GXW589918 GOA589918 GEE589918 FUI589918 FKM589918 FAQ589918 EQU589918 EGY589918 DXC589918 DNG589918 DDK589918 CTO589918 CJS589918 BZW589918 BQA589918 BGE589918 AWI589918 AMM589918 ACQ589918 SU589918 IY589918 WVK524382 WLO524382 WBS524382 VRW524382 VIA524382 UYE524382 UOI524382 UEM524382 TUQ524382 TKU524382 TAY524382 SRC524382 SHG524382 RXK524382 RNO524382 RDS524382 QTW524382 QKA524382 QAE524382 PQI524382 PGM524382 OWQ524382 OMU524382 OCY524382 NTC524382 NJG524382 MZK524382 MPO524382 MFS524382 LVW524382 LMA524382 LCE524382 KSI524382 KIM524382 JYQ524382 JOU524382 JEY524382 IVC524382 ILG524382 IBK524382 HRO524382 HHS524382 GXW524382 GOA524382 GEE524382 FUI524382 FKM524382 FAQ524382 EQU524382 EGY524382 DXC524382 DNG524382 DDK524382 CTO524382 CJS524382 BZW524382 BQA524382 BGE524382 AWI524382 AMM524382 ACQ524382 SU524382 IY524382 WVK458846 WLO458846 WBS458846 VRW458846 VIA458846 UYE458846 UOI458846 UEM458846 TUQ458846 TKU458846 TAY458846 SRC458846 SHG458846 RXK458846 RNO458846 RDS458846 QTW458846 QKA458846 QAE458846 PQI458846 PGM458846 OWQ458846 OMU458846 OCY458846 NTC458846 NJG458846 MZK458846 MPO458846 MFS458846 LVW458846 LMA458846 LCE458846 KSI458846 KIM458846 JYQ458846 JOU458846 JEY458846 IVC458846 ILG458846 IBK458846 HRO458846 HHS458846 GXW458846 GOA458846 GEE458846 FUI458846 FKM458846 FAQ458846 EQU458846 EGY458846 DXC458846 DNG458846 DDK458846 CTO458846 CJS458846 BZW458846 BQA458846 BGE458846 AWI458846 AMM458846 ACQ458846 SU458846 IY458846 WVK393310 WLO393310 WBS393310 VRW393310 VIA393310 UYE393310 UOI393310 UEM393310 TUQ393310 TKU393310 TAY393310 SRC393310 SHG393310 RXK393310 RNO393310 RDS393310 QTW393310 QKA393310 QAE393310 PQI393310 PGM393310 OWQ393310 OMU393310 OCY393310 NTC393310 NJG393310 MZK393310 MPO393310 MFS393310 LVW393310 LMA393310 LCE393310 KSI393310 KIM393310 JYQ393310 JOU393310 JEY393310 IVC393310 ILG393310 IBK393310 HRO393310 HHS393310 GXW393310 GOA393310 GEE393310 FUI393310 FKM393310 FAQ393310 EQU393310 EGY393310 DXC393310 DNG393310 DDK393310 CTO393310 CJS393310 BZW393310 BQA393310 BGE393310 AWI393310 AMM393310 ACQ393310 SU393310 IY393310 WVK327774 WLO327774 WBS327774 VRW327774 VIA327774 UYE327774 UOI327774 UEM327774 TUQ327774 TKU327774 TAY327774 SRC327774 SHG327774 RXK327774 RNO327774 RDS327774 QTW327774 QKA327774 QAE327774 PQI327774 PGM327774 OWQ327774 OMU327774 OCY327774 NTC327774 NJG327774 MZK327774 MPO327774 MFS327774 LVW327774 LMA327774 LCE327774 KSI327774 KIM327774 JYQ327774 JOU327774 JEY327774 IVC327774 ILG327774 IBK327774 HRO327774 HHS327774 GXW327774 GOA327774 GEE327774 FUI327774 FKM327774 FAQ327774 EQU327774 EGY327774 DXC327774 DNG327774 DDK327774 CTO327774 CJS327774 BZW327774 BQA327774 BGE327774 AWI327774 AMM327774 ACQ327774 SU327774 IY327774 WVK262238 WLO262238 WBS262238 VRW262238 VIA262238 UYE262238 UOI262238 UEM262238 TUQ262238 TKU262238 TAY262238 SRC262238 SHG262238 RXK262238 RNO262238 RDS262238 QTW262238 QKA262238 QAE262238 PQI262238 PGM262238 OWQ262238 OMU262238 OCY262238 NTC262238 NJG262238 MZK262238 MPO262238 MFS262238 LVW262238 LMA262238 LCE262238 KSI262238 KIM262238 JYQ262238 JOU262238 JEY262238 IVC262238 ILG262238 IBK262238 HRO262238 HHS262238 GXW262238 GOA262238 GEE262238 FUI262238 FKM262238 FAQ262238 EQU262238 EGY262238 DXC262238 DNG262238 DDK262238 CTO262238 CJS262238 BZW262238 BQA262238 BGE262238 AWI262238 AMM262238 ACQ262238 SU262238 IY262238 WVK196702 WLO196702 WBS196702 VRW196702 VIA196702 UYE196702 UOI196702 UEM196702 TUQ196702 TKU196702 TAY196702 SRC196702 SHG196702 RXK196702 RNO196702 RDS196702 QTW196702 QKA196702 QAE196702 PQI196702 PGM196702 OWQ196702 OMU196702 OCY196702 NTC196702 NJG196702 MZK196702 MPO196702 MFS196702 LVW196702 LMA196702 LCE196702 KSI196702 KIM196702 JYQ196702 JOU196702 JEY196702 IVC196702 ILG196702 IBK196702 HRO196702 HHS196702 GXW196702 GOA196702 GEE196702 FUI196702 FKM196702 FAQ196702 EQU196702 EGY196702 DXC196702 DNG196702 DDK196702 CTO196702 CJS196702 BZW196702 BQA196702 BGE196702 AWI196702 AMM196702 ACQ196702 SU196702 IY196702 WVK131166 WLO131166 WBS131166 VRW131166 VIA131166 UYE131166 UOI131166 UEM131166 TUQ131166 TKU131166 TAY131166 SRC131166 SHG131166 RXK131166 RNO131166 RDS131166 QTW131166 QKA131166 QAE131166 PQI131166 PGM131166 OWQ131166 OMU131166 OCY131166 NTC131166 NJG131166 MZK131166 MPO131166 MFS131166 LVW131166 LMA131166 LCE131166 KSI131166 KIM131166 JYQ131166 JOU131166 JEY131166 IVC131166 ILG131166 IBK131166 HRO131166 HHS131166 GXW131166 GOA131166 GEE131166 FUI131166 FKM131166 FAQ131166 EQU131166 EGY131166 DXC131166 DNG131166 DDK131166 CTO131166 CJS131166 BZW131166 BQA131166 BGE131166 AWI131166 AMM131166 ACQ131166 SU131166 IY131166 WVK65630 WLO65630 WBS65630 VRW65630 VIA65630 UYE65630 UOI65630 UEM65630 TUQ65630 TKU65630 TAY65630 SRC65630 SHG65630 RXK65630 RNO65630 RDS65630 QTW65630 QKA65630 QAE65630 PQI65630 PGM65630 OWQ65630 OMU65630 OCY65630 NTC65630 NJG65630 MZK65630 MPO65630 MFS65630 LVW65630 LMA65630 LCE65630 KSI65630 KIM65630 JYQ65630 JOU65630 JEY65630 IVC65630 ILG65630 IBK65630 HRO65630 HHS65630 GXW65630 GOA65630 GEE65630 FUI65630 FKM65630 FAQ65630 EQU65630 EGY65630 DXC65630 DNG65630 DDK65630 CTO65630 CJS65630 BZW65630 BQA65630 BGE65630 AWI65630 AMM65630 ACQ65630 SU65630 IY65630 WVK94 WLO94 WBS94 VRW94 VIA94 UYE94 UOI94 UEM94 TUQ94 TKU94 TAY94 SRC94 SHG94 RXK94 RNO94 RDS94 QTW94 QKA94 QAE94 PQI94 PGM94 OWQ94 OMU94 OCY94 NTC94 NJG94 MZK94 MPO94 MFS94 LVW94 LMA94 LCE94 KSI94 KIM94 JYQ94 JOU94 JEY94 IVC94 ILG94 IBK94 HRO94 HHS94 GXW94 GOA94 GEE94 FUI94 FKM94 FAQ94 EQU94 EGY94 DXC94 DNG94 DDK94 CTO94 CJS94 BZW94 BQA94 BGE94 AWI94 AMM94 ACQ94 SU94"/>
    <dataValidation allowBlank="1" showInputMessage="1" showErrorMessage="1" prompt="El resultado de esta columa es la base de la partida 1305 del formato 14-E." sqref="IX94 WVJ983134 WLN983134 WBR983134 VRV983134 VHZ983134 UYD983134 UOH983134 UEL983134 TUP983134 TKT983134 TAX983134 SRB983134 SHF983134 RXJ983134 RNN983134 RDR983134 QTV983134 QJZ983134 QAD983134 PQH983134 PGL983134 OWP983134 OMT983134 OCX983134 NTB983134 NJF983134 MZJ983134 MPN983134 MFR983134 LVV983134 LLZ983134 LCD983134 KSH983134 KIL983134 JYP983134 JOT983134 JEX983134 IVB983134 ILF983134 IBJ983134 HRN983134 HHR983134 GXV983134 GNZ983134 GED983134 FUH983134 FKL983134 FAP983134 EQT983134 EGX983134 DXB983134 DNF983134 DDJ983134 CTN983134 CJR983134 BZV983134 BPZ983134 BGD983134 AWH983134 AML983134 ACP983134 ST983134 IX983134 WVJ917598 WLN917598 WBR917598 VRV917598 VHZ917598 UYD917598 UOH917598 UEL917598 TUP917598 TKT917598 TAX917598 SRB917598 SHF917598 RXJ917598 RNN917598 RDR917598 QTV917598 QJZ917598 QAD917598 PQH917598 PGL917598 OWP917598 OMT917598 OCX917598 NTB917598 NJF917598 MZJ917598 MPN917598 MFR917598 LVV917598 LLZ917598 LCD917598 KSH917598 KIL917598 JYP917598 JOT917598 JEX917598 IVB917598 ILF917598 IBJ917598 HRN917598 HHR917598 GXV917598 GNZ917598 GED917598 FUH917598 FKL917598 FAP917598 EQT917598 EGX917598 DXB917598 DNF917598 DDJ917598 CTN917598 CJR917598 BZV917598 BPZ917598 BGD917598 AWH917598 AML917598 ACP917598 ST917598 IX917598 WVJ852062 WLN852062 WBR852062 VRV852062 VHZ852062 UYD852062 UOH852062 UEL852062 TUP852062 TKT852062 TAX852062 SRB852062 SHF852062 RXJ852062 RNN852062 RDR852062 QTV852062 QJZ852062 QAD852062 PQH852062 PGL852062 OWP852062 OMT852062 OCX852062 NTB852062 NJF852062 MZJ852062 MPN852062 MFR852062 LVV852062 LLZ852062 LCD852062 KSH852062 KIL852062 JYP852062 JOT852062 JEX852062 IVB852062 ILF852062 IBJ852062 HRN852062 HHR852062 GXV852062 GNZ852062 GED852062 FUH852062 FKL852062 FAP852062 EQT852062 EGX852062 DXB852062 DNF852062 DDJ852062 CTN852062 CJR852062 BZV852062 BPZ852062 BGD852062 AWH852062 AML852062 ACP852062 ST852062 IX852062 WVJ786526 WLN786526 WBR786526 VRV786526 VHZ786526 UYD786526 UOH786526 UEL786526 TUP786526 TKT786526 TAX786526 SRB786526 SHF786526 RXJ786526 RNN786526 RDR786526 QTV786526 QJZ786526 QAD786526 PQH786526 PGL786526 OWP786526 OMT786526 OCX786526 NTB786526 NJF786526 MZJ786526 MPN786526 MFR786526 LVV786526 LLZ786526 LCD786526 KSH786526 KIL786526 JYP786526 JOT786526 JEX786526 IVB786526 ILF786526 IBJ786526 HRN786526 HHR786526 GXV786526 GNZ786526 GED786526 FUH786526 FKL786526 FAP786526 EQT786526 EGX786526 DXB786526 DNF786526 DDJ786526 CTN786526 CJR786526 BZV786526 BPZ786526 BGD786526 AWH786526 AML786526 ACP786526 ST786526 IX786526 WVJ720990 WLN720990 WBR720990 VRV720990 VHZ720990 UYD720990 UOH720990 UEL720990 TUP720990 TKT720990 TAX720990 SRB720990 SHF720990 RXJ720990 RNN720990 RDR720990 QTV720990 QJZ720990 QAD720990 PQH720990 PGL720990 OWP720990 OMT720990 OCX720990 NTB720990 NJF720990 MZJ720990 MPN720990 MFR720990 LVV720990 LLZ720990 LCD720990 KSH720990 KIL720990 JYP720990 JOT720990 JEX720990 IVB720990 ILF720990 IBJ720990 HRN720990 HHR720990 GXV720990 GNZ720990 GED720990 FUH720990 FKL720990 FAP720990 EQT720990 EGX720990 DXB720990 DNF720990 DDJ720990 CTN720990 CJR720990 BZV720990 BPZ720990 BGD720990 AWH720990 AML720990 ACP720990 ST720990 IX720990 WVJ655454 WLN655454 WBR655454 VRV655454 VHZ655454 UYD655454 UOH655454 UEL655454 TUP655454 TKT655454 TAX655454 SRB655454 SHF655454 RXJ655454 RNN655454 RDR655454 QTV655454 QJZ655454 QAD655454 PQH655454 PGL655454 OWP655454 OMT655454 OCX655454 NTB655454 NJF655454 MZJ655454 MPN655454 MFR655454 LVV655454 LLZ655454 LCD655454 KSH655454 KIL655454 JYP655454 JOT655454 JEX655454 IVB655454 ILF655454 IBJ655454 HRN655454 HHR655454 GXV655454 GNZ655454 GED655454 FUH655454 FKL655454 FAP655454 EQT655454 EGX655454 DXB655454 DNF655454 DDJ655454 CTN655454 CJR655454 BZV655454 BPZ655454 BGD655454 AWH655454 AML655454 ACP655454 ST655454 IX655454 WVJ589918 WLN589918 WBR589918 VRV589918 VHZ589918 UYD589918 UOH589918 UEL589918 TUP589918 TKT589918 TAX589918 SRB589918 SHF589918 RXJ589918 RNN589918 RDR589918 QTV589918 QJZ589918 QAD589918 PQH589918 PGL589918 OWP589918 OMT589918 OCX589918 NTB589918 NJF589918 MZJ589918 MPN589918 MFR589918 LVV589918 LLZ589918 LCD589918 KSH589918 KIL589918 JYP589918 JOT589918 JEX589918 IVB589918 ILF589918 IBJ589918 HRN589918 HHR589918 GXV589918 GNZ589918 GED589918 FUH589918 FKL589918 FAP589918 EQT589918 EGX589918 DXB589918 DNF589918 DDJ589918 CTN589918 CJR589918 BZV589918 BPZ589918 BGD589918 AWH589918 AML589918 ACP589918 ST589918 IX589918 WVJ524382 WLN524382 WBR524382 VRV524382 VHZ524382 UYD524382 UOH524382 UEL524382 TUP524382 TKT524382 TAX524382 SRB524382 SHF524382 RXJ524382 RNN524382 RDR524382 QTV524382 QJZ524382 QAD524382 PQH524382 PGL524382 OWP524382 OMT524382 OCX524382 NTB524382 NJF524382 MZJ524382 MPN524382 MFR524382 LVV524382 LLZ524382 LCD524382 KSH524382 KIL524382 JYP524382 JOT524382 JEX524382 IVB524382 ILF524382 IBJ524382 HRN524382 HHR524382 GXV524382 GNZ524382 GED524382 FUH524382 FKL524382 FAP524382 EQT524382 EGX524382 DXB524382 DNF524382 DDJ524382 CTN524382 CJR524382 BZV524382 BPZ524382 BGD524382 AWH524382 AML524382 ACP524382 ST524382 IX524382 WVJ458846 WLN458846 WBR458846 VRV458846 VHZ458846 UYD458846 UOH458846 UEL458846 TUP458846 TKT458846 TAX458846 SRB458846 SHF458846 RXJ458846 RNN458846 RDR458846 QTV458846 QJZ458846 QAD458846 PQH458846 PGL458846 OWP458846 OMT458846 OCX458846 NTB458846 NJF458846 MZJ458846 MPN458846 MFR458846 LVV458846 LLZ458846 LCD458846 KSH458846 KIL458846 JYP458846 JOT458846 JEX458846 IVB458846 ILF458846 IBJ458846 HRN458846 HHR458846 GXV458846 GNZ458846 GED458846 FUH458846 FKL458846 FAP458846 EQT458846 EGX458846 DXB458846 DNF458846 DDJ458846 CTN458846 CJR458846 BZV458846 BPZ458846 BGD458846 AWH458846 AML458846 ACP458846 ST458846 IX458846 WVJ393310 WLN393310 WBR393310 VRV393310 VHZ393310 UYD393310 UOH393310 UEL393310 TUP393310 TKT393310 TAX393310 SRB393310 SHF393310 RXJ393310 RNN393310 RDR393310 QTV393310 QJZ393310 QAD393310 PQH393310 PGL393310 OWP393310 OMT393310 OCX393310 NTB393310 NJF393310 MZJ393310 MPN393310 MFR393310 LVV393310 LLZ393310 LCD393310 KSH393310 KIL393310 JYP393310 JOT393310 JEX393310 IVB393310 ILF393310 IBJ393310 HRN393310 HHR393310 GXV393310 GNZ393310 GED393310 FUH393310 FKL393310 FAP393310 EQT393310 EGX393310 DXB393310 DNF393310 DDJ393310 CTN393310 CJR393310 BZV393310 BPZ393310 BGD393310 AWH393310 AML393310 ACP393310 ST393310 IX393310 WVJ327774 WLN327774 WBR327774 VRV327774 VHZ327774 UYD327774 UOH327774 UEL327774 TUP327774 TKT327774 TAX327774 SRB327774 SHF327774 RXJ327774 RNN327774 RDR327774 QTV327774 QJZ327774 QAD327774 PQH327774 PGL327774 OWP327774 OMT327774 OCX327774 NTB327774 NJF327774 MZJ327774 MPN327774 MFR327774 LVV327774 LLZ327774 LCD327774 KSH327774 KIL327774 JYP327774 JOT327774 JEX327774 IVB327774 ILF327774 IBJ327774 HRN327774 HHR327774 GXV327774 GNZ327774 GED327774 FUH327774 FKL327774 FAP327774 EQT327774 EGX327774 DXB327774 DNF327774 DDJ327774 CTN327774 CJR327774 BZV327774 BPZ327774 BGD327774 AWH327774 AML327774 ACP327774 ST327774 IX327774 WVJ262238 WLN262238 WBR262238 VRV262238 VHZ262238 UYD262238 UOH262238 UEL262238 TUP262238 TKT262238 TAX262238 SRB262238 SHF262238 RXJ262238 RNN262238 RDR262238 QTV262238 QJZ262238 QAD262238 PQH262238 PGL262238 OWP262238 OMT262238 OCX262238 NTB262238 NJF262238 MZJ262238 MPN262238 MFR262238 LVV262238 LLZ262238 LCD262238 KSH262238 KIL262238 JYP262238 JOT262238 JEX262238 IVB262238 ILF262238 IBJ262238 HRN262238 HHR262238 GXV262238 GNZ262238 GED262238 FUH262238 FKL262238 FAP262238 EQT262238 EGX262238 DXB262238 DNF262238 DDJ262238 CTN262238 CJR262238 BZV262238 BPZ262238 BGD262238 AWH262238 AML262238 ACP262238 ST262238 IX262238 WVJ196702 WLN196702 WBR196702 VRV196702 VHZ196702 UYD196702 UOH196702 UEL196702 TUP196702 TKT196702 TAX196702 SRB196702 SHF196702 RXJ196702 RNN196702 RDR196702 QTV196702 QJZ196702 QAD196702 PQH196702 PGL196702 OWP196702 OMT196702 OCX196702 NTB196702 NJF196702 MZJ196702 MPN196702 MFR196702 LVV196702 LLZ196702 LCD196702 KSH196702 KIL196702 JYP196702 JOT196702 JEX196702 IVB196702 ILF196702 IBJ196702 HRN196702 HHR196702 GXV196702 GNZ196702 GED196702 FUH196702 FKL196702 FAP196702 EQT196702 EGX196702 DXB196702 DNF196702 DDJ196702 CTN196702 CJR196702 BZV196702 BPZ196702 BGD196702 AWH196702 AML196702 ACP196702 ST196702 IX196702 WVJ131166 WLN131166 WBR131166 VRV131166 VHZ131166 UYD131166 UOH131166 UEL131166 TUP131166 TKT131166 TAX131166 SRB131166 SHF131166 RXJ131166 RNN131166 RDR131166 QTV131166 QJZ131166 QAD131166 PQH131166 PGL131166 OWP131166 OMT131166 OCX131166 NTB131166 NJF131166 MZJ131166 MPN131166 MFR131166 LVV131166 LLZ131166 LCD131166 KSH131166 KIL131166 JYP131166 JOT131166 JEX131166 IVB131166 ILF131166 IBJ131166 HRN131166 HHR131166 GXV131166 GNZ131166 GED131166 FUH131166 FKL131166 FAP131166 EQT131166 EGX131166 DXB131166 DNF131166 DDJ131166 CTN131166 CJR131166 BZV131166 BPZ131166 BGD131166 AWH131166 AML131166 ACP131166 ST131166 IX131166 WVJ65630 WLN65630 WBR65630 VRV65630 VHZ65630 UYD65630 UOH65630 UEL65630 TUP65630 TKT65630 TAX65630 SRB65630 SHF65630 RXJ65630 RNN65630 RDR65630 QTV65630 QJZ65630 QAD65630 PQH65630 PGL65630 OWP65630 OMT65630 OCX65630 NTB65630 NJF65630 MZJ65630 MPN65630 MFR65630 LVV65630 LLZ65630 LCD65630 KSH65630 KIL65630 JYP65630 JOT65630 JEX65630 IVB65630 ILF65630 IBJ65630 HRN65630 HHR65630 GXV65630 GNZ65630 GED65630 FUH65630 FKL65630 FAP65630 EQT65630 EGX65630 DXB65630 DNF65630 DDJ65630 CTN65630 CJR65630 BZV65630 BPZ65630 BGD65630 AWH65630 AML65630 ACP65630 ST65630 IX65630 WVJ94 WLN94 WBR94 VRV94 VHZ94 UYD94 UOH94 UEL94 TUP94 TKT94 TAX94 SRB94 SHF94 RXJ94 RNN94 RDR94 QTV94 QJZ94 QAD94 PQH94 PGL94 OWP94 OMT94 OCX94 NTB94 NJF94 MZJ94 MPN94 MFR94 LVV94 LLZ94 LCD94 KSH94 KIL94 JYP94 JOT94 JEX94 IVB94 ILF94 IBJ94 HRN94 HHR94 GXV94 GNZ94 GED94 FUH94 FKL94 FAP94 EQT94 EGX94 DXB94 DNF94 DDJ94 CTN94 CJR94 BZV94 BPZ94 BGD94 AWH94 AML94 ACP94 ST94"/>
    <dataValidation allowBlank="1" showInputMessage="1" showErrorMessage="1" prompt="El resultado de esta columa es la base de la partida 1304 del formato 14-E." sqref="IW94 WVI983134 WLM983134 WBQ983134 VRU983134 VHY983134 UYC983134 UOG983134 UEK983134 TUO983134 TKS983134 TAW983134 SRA983134 SHE983134 RXI983134 RNM983134 RDQ983134 QTU983134 QJY983134 QAC983134 PQG983134 PGK983134 OWO983134 OMS983134 OCW983134 NTA983134 NJE983134 MZI983134 MPM983134 MFQ983134 LVU983134 LLY983134 LCC983134 KSG983134 KIK983134 JYO983134 JOS983134 JEW983134 IVA983134 ILE983134 IBI983134 HRM983134 HHQ983134 GXU983134 GNY983134 GEC983134 FUG983134 FKK983134 FAO983134 EQS983134 EGW983134 DXA983134 DNE983134 DDI983134 CTM983134 CJQ983134 BZU983134 BPY983134 BGC983134 AWG983134 AMK983134 ACO983134 SS983134 IW983134 WVI917598 WLM917598 WBQ917598 VRU917598 VHY917598 UYC917598 UOG917598 UEK917598 TUO917598 TKS917598 TAW917598 SRA917598 SHE917598 RXI917598 RNM917598 RDQ917598 QTU917598 QJY917598 QAC917598 PQG917598 PGK917598 OWO917598 OMS917598 OCW917598 NTA917598 NJE917598 MZI917598 MPM917598 MFQ917598 LVU917598 LLY917598 LCC917598 KSG917598 KIK917598 JYO917598 JOS917598 JEW917598 IVA917598 ILE917598 IBI917598 HRM917598 HHQ917598 GXU917598 GNY917598 GEC917598 FUG917598 FKK917598 FAO917598 EQS917598 EGW917598 DXA917598 DNE917598 DDI917598 CTM917598 CJQ917598 BZU917598 BPY917598 BGC917598 AWG917598 AMK917598 ACO917598 SS917598 IW917598 WVI852062 WLM852062 WBQ852062 VRU852062 VHY852062 UYC852062 UOG852062 UEK852062 TUO852062 TKS852062 TAW852062 SRA852062 SHE852062 RXI852062 RNM852062 RDQ852062 QTU852062 QJY852062 QAC852062 PQG852062 PGK852062 OWO852062 OMS852062 OCW852062 NTA852062 NJE852062 MZI852062 MPM852062 MFQ852062 LVU852062 LLY852062 LCC852062 KSG852062 KIK852062 JYO852062 JOS852062 JEW852062 IVA852062 ILE852062 IBI852062 HRM852062 HHQ852062 GXU852062 GNY852062 GEC852062 FUG852062 FKK852062 FAO852062 EQS852062 EGW852062 DXA852062 DNE852062 DDI852062 CTM852062 CJQ852062 BZU852062 BPY852062 BGC852062 AWG852062 AMK852062 ACO852062 SS852062 IW852062 WVI786526 WLM786526 WBQ786526 VRU786526 VHY786526 UYC786526 UOG786526 UEK786526 TUO786526 TKS786526 TAW786526 SRA786526 SHE786526 RXI786526 RNM786526 RDQ786526 QTU786526 QJY786526 QAC786526 PQG786526 PGK786526 OWO786526 OMS786526 OCW786526 NTA786526 NJE786526 MZI786526 MPM786526 MFQ786526 LVU786526 LLY786526 LCC786526 KSG786526 KIK786526 JYO786526 JOS786526 JEW786526 IVA786526 ILE786526 IBI786526 HRM786526 HHQ786526 GXU786526 GNY786526 GEC786526 FUG786526 FKK786526 FAO786526 EQS786526 EGW786526 DXA786526 DNE786526 DDI786526 CTM786526 CJQ786526 BZU786526 BPY786526 BGC786526 AWG786526 AMK786526 ACO786526 SS786526 IW786526 WVI720990 WLM720990 WBQ720990 VRU720990 VHY720990 UYC720990 UOG720990 UEK720990 TUO720990 TKS720990 TAW720990 SRA720990 SHE720990 RXI720990 RNM720990 RDQ720990 QTU720990 QJY720990 QAC720990 PQG720990 PGK720990 OWO720990 OMS720990 OCW720990 NTA720990 NJE720990 MZI720990 MPM720990 MFQ720990 LVU720990 LLY720990 LCC720990 KSG720990 KIK720990 JYO720990 JOS720990 JEW720990 IVA720990 ILE720990 IBI720990 HRM720990 HHQ720990 GXU720990 GNY720990 GEC720990 FUG720990 FKK720990 FAO720990 EQS720990 EGW720990 DXA720990 DNE720990 DDI720990 CTM720990 CJQ720990 BZU720990 BPY720990 BGC720990 AWG720990 AMK720990 ACO720990 SS720990 IW720990 WVI655454 WLM655454 WBQ655454 VRU655454 VHY655454 UYC655454 UOG655454 UEK655454 TUO655454 TKS655454 TAW655454 SRA655454 SHE655454 RXI655454 RNM655454 RDQ655454 QTU655454 QJY655454 QAC655454 PQG655454 PGK655454 OWO655454 OMS655454 OCW655454 NTA655454 NJE655454 MZI655454 MPM655454 MFQ655454 LVU655454 LLY655454 LCC655454 KSG655454 KIK655454 JYO655454 JOS655454 JEW655454 IVA655454 ILE655454 IBI655454 HRM655454 HHQ655454 GXU655454 GNY655454 GEC655454 FUG655454 FKK655454 FAO655454 EQS655454 EGW655454 DXA655454 DNE655454 DDI655454 CTM655454 CJQ655454 BZU655454 BPY655454 BGC655454 AWG655454 AMK655454 ACO655454 SS655454 IW655454 WVI589918 WLM589918 WBQ589918 VRU589918 VHY589918 UYC589918 UOG589918 UEK589918 TUO589918 TKS589918 TAW589918 SRA589918 SHE589918 RXI589918 RNM589918 RDQ589918 QTU589918 QJY589918 QAC589918 PQG589918 PGK589918 OWO589918 OMS589918 OCW589918 NTA589918 NJE589918 MZI589918 MPM589918 MFQ589918 LVU589918 LLY589918 LCC589918 KSG589918 KIK589918 JYO589918 JOS589918 JEW589918 IVA589918 ILE589918 IBI589918 HRM589918 HHQ589918 GXU589918 GNY589918 GEC589918 FUG589918 FKK589918 FAO589918 EQS589918 EGW589918 DXA589918 DNE589918 DDI589918 CTM589918 CJQ589918 BZU589918 BPY589918 BGC589918 AWG589918 AMK589918 ACO589918 SS589918 IW589918 WVI524382 WLM524382 WBQ524382 VRU524382 VHY524382 UYC524382 UOG524382 UEK524382 TUO524382 TKS524382 TAW524382 SRA524382 SHE524382 RXI524382 RNM524382 RDQ524382 QTU524382 QJY524382 QAC524382 PQG524382 PGK524382 OWO524382 OMS524382 OCW524382 NTA524382 NJE524382 MZI524382 MPM524382 MFQ524382 LVU524382 LLY524382 LCC524382 KSG524382 KIK524382 JYO524382 JOS524382 JEW524382 IVA524382 ILE524382 IBI524382 HRM524382 HHQ524382 GXU524382 GNY524382 GEC524382 FUG524382 FKK524382 FAO524382 EQS524382 EGW524382 DXA524382 DNE524382 DDI524382 CTM524382 CJQ524382 BZU524382 BPY524382 BGC524382 AWG524382 AMK524382 ACO524382 SS524382 IW524382 WVI458846 WLM458846 WBQ458846 VRU458846 VHY458846 UYC458846 UOG458846 UEK458846 TUO458846 TKS458846 TAW458846 SRA458846 SHE458846 RXI458846 RNM458846 RDQ458846 QTU458846 QJY458846 QAC458846 PQG458846 PGK458846 OWO458846 OMS458846 OCW458846 NTA458846 NJE458846 MZI458846 MPM458846 MFQ458846 LVU458846 LLY458846 LCC458846 KSG458846 KIK458846 JYO458846 JOS458846 JEW458846 IVA458846 ILE458846 IBI458846 HRM458846 HHQ458846 GXU458846 GNY458846 GEC458846 FUG458846 FKK458846 FAO458846 EQS458846 EGW458846 DXA458846 DNE458846 DDI458846 CTM458846 CJQ458846 BZU458846 BPY458846 BGC458846 AWG458846 AMK458846 ACO458846 SS458846 IW458846 WVI393310 WLM393310 WBQ393310 VRU393310 VHY393310 UYC393310 UOG393310 UEK393310 TUO393310 TKS393310 TAW393310 SRA393310 SHE393310 RXI393310 RNM393310 RDQ393310 QTU393310 QJY393310 QAC393310 PQG393310 PGK393310 OWO393310 OMS393310 OCW393310 NTA393310 NJE393310 MZI393310 MPM393310 MFQ393310 LVU393310 LLY393310 LCC393310 KSG393310 KIK393310 JYO393310 JOS393310 JEW393310 IVA393310 ILE393310 IBI393310 HRM393310 HHQ393310 GXU393310 GNY393310 GEC393310 FUG393310 FKK393310 FAO393310 EQS393310 EGW393310 DXA393310 DNE393310 DDI393310 CTM393310 CJQ393310 BZU393310 BPY393310 BGC393310 AWG393310 AMK393310 ACO393310 SS393310 IW393310 WVI327774 WLM327774 WBQ327774 VRU327774 VHY327774 UYC327774 UOG327774 UEK327774 TUO327774 TKS327774 TAW327774 SRA327774 SHE327774 RXI327774 RNM327774 RDQ327774 QTU327774 QJY327774 QAC327774 PQG327774 PGK327774 OWO327774 OMS327774 OCW327774 NTA327774 NJE327774 MZI327774 MPM327774 MFQ327774 LVU327774 LLY327774 LCC327774 KSG327774 KIK327774 JYO327774 JOS327774 JEW327774 IVA327774 ILE327774 IBI327774 HRM327774 HHQ327774 GXU327774 GNY327774 GEC327774 FUG327774 FKK327774 FAO327774 EQS327774 EGW327774 DXA327774 DNE327774 DDI327774 CTM327774 CJQ327774 BZU327774 BPY327774 BGC327774 AWG327774 AMK327774 ACO327774 SS327774 IW327774 WVI262238 WLM262238 WBQ262238 VRU262238 VHY262238 UYC262238 UOG262238 UEK262238 TUO262238 TKS262238 TAW262238 SRA262238 SHE262238 RXI262238 RNM262238 RDQ262238 QTU262238 QJY262238 QAC262238 PQG262238 PGK262238 OWO262238 OMS262238 OCW262238 NTA262238 NJE262238 MZI262238 MPM262238 MFQ262238 LVU262238 LLY262238 LCC262238 KSG262238 KIK262238 JYO262238 JOS262238 JEW262238 IVA262238 ILE262238 IBI262238 HRM262238 HHQ262238 GXU262238 GNY262238 GEC262238 FUG262238 FKK262238 FAO262238 EQS262238 EGW262238 DXA262238 DNE262238 DDI262238 CTM262238 CJQ262238 BZU262238 BPY262238 BGC262238 AWG262238 AMK262238 ACO262238 SS262238 IW262238 WVI196702 WLM196702 WBQ196702 VRU196702 VHY196702 UYC196702 UOG196702 UEK196702 TUO196702 TKS196702 TAW196702 SRA196702 SHE196702 RXI196702 RNM196702 RDQ196702 QTU196702 QJY196702 QAC196702 PQG196702 PGK196702 OWO196702 OMS196702 OCW196702 NTA196702 NJE196702 MZI196702 MPM196702 MFQ196702 LVU196702 LLY196702 LCC196702 KSG196702 KIK196702 JYO196702 JOS196702 JEW196702 IVA196702 ILE196702 IBI196702 HRM196702 HHQ196702 GXU196702 GNY196702 GEC196702 FUG196702 FKK196702 FAO196702 EQS196702 EGW196702 DXA196702 DNE196702 DDI196702 CTM196702 CJQ196702 BZU196702 BPY196702 BGC196702 AWG196702 AMK196702 ACO196702 SS196702 IW196702 WVI131166 WLM131166 WBQ131166 VRU131166 VHY131166 UYC131166 UOG131166 UEK131166 TUO131166 TKS131166 TAW131166 SRA131166 SHE131166 RXI131166 RNM131166 RDQ131166 QTU131166 QJY131166 QAC131166 PQG131166 PGK131166 OWO131166 OMS131166 OCW131166 NTA131166 NJE131166 MZI131166 MPM131166 MFQ131166 LVU131166 LLY131166 LCC131166 KSG131166 KIK131166 JYO131166 JOS131166 JEW131166 IVA131166 ILE131166 IBI131166 HRM131166 HHQ131166 GXU131166 GNY131166 GEC131166 FUG131166 FKK131166 FAO131166 EQS131166 EGW131166 DXA131166 DNE131166 DDI131166 CTM131166 CJQ131166 BZU131166 BPY131166 BGC131166 AWG131166 AMK131166 ACO131166 SS131166 IW131166 WVI65630 WLM65630 WBQ65630 VRU65630 VHY65630 UYC65630 UOG65630 UEK65630 TUO65630 TKS65630 TAW65630 SRA65630 SHE65630 RXI65630 RNM65630 RDQ65630 QTU65630 QJY65630 QAC65630 PQG65630 PGK65630 OWO65630 OMS65630 OCW65630 NTA65630 NJE65630 MZI65630 MPM65630 MFQ65630 LVU65630 LLY65630 LCC65630 KSG65630 KIK65630 JYO65630 JOS65630 JEW65630 IVA65630 ILE65630 IBI65630 HRM65630 HHQ65630 GXU65630 GNY65630 GEC65630 FUG65630 FKK65630 FAO65630 EQS65630 EGW65630 DXA65630 DNE65630 DDI65630 CTM65630 CJQ65630 BZU65630 BPY65630 BGC65630 AWG65630 AMK65630 ACO65630 SS65630 IW65630 WVI94 WLM94 WBQ94 VRU94 VHY94 UYC94 UOG94 UEK94 TUO94 TKS94 TAW94 SRA94 SHE94 RXI94 RNM94 RDQ94 QTU94 QJY94 QAC94 PQG94 PGK94 OWO94 OMS94 OCW94 NTA94 NJE94 MZI94 MPM94 MFQ94 LVU94 LLY94 LCC94 KSG94 KIK94 JYO94 JOS94 JEW94 IVA94 ILE94 IBI94 HRM94 HHQ94 GXU94 GNY94 GEC94 FUG94 FKK94 FAO94 EQS94 EGW94 DXA94 DNE94 DDI94 CTM94 CJQ94 BZU94 BPY94 BGC94 AWG94 AMK94 ACO94 SS94"/>
    <dataValidation allowBlank="1" showInputMessage="1" showErrorMessage="1" prompt="El resultado de esta columa es la base de la partida 1303 del formato 14-E." sqref="IV94 WVH983134 WLL983134 WBP983134 VRT983134 VHX983134 UYB983134 UOF983134 UEJ983134 TUN983134 TKR983134 TAV983134 SQZ983134 SHD983134 RXH983134 RNL983134 RDP983134 QTT983134 QJX983134 QAB983134 PQF983134 PGJ983134 OWN983134 OMR983134 OCV983134 NSZ983134 NJD983134 MZH983134 MPL983134 MFP983134 LVT983134 LLX983134 LCB983134 KSF983134 KIJ983134 JYN983134 JOR983134 JEV983134 IUZ983134 ILD983134 IBH983134 HRL983134 HHP983134 GXT983134 GNX983134 GEB983134 FUF983134 FKJ983134 FAN983134 EQR983134 EGV983134 DWZ983134 DND983134 DDH983134 CTL983134 CJP983134 BZT983134 BPX983134 BGB983134 AWF983134 AMJ983134 ACN983134 SR983134 IV983134 WVH917598 WLL917598 WBP917598 VRT917598 VHX917598 UYB917598 UOF917598 UEJ917598 TUN917598 TKR917598 TAV917598 SQZ917598 SHD917598 RXH917598 RNL917598 RDP917598 QTT917598 QJX917598 QAB917598 PQF917598 PGJ917598 OWN917598 OMR917598 OCV917598 NSZ917598 NJD917598 MZH917598 MPL917598 MFP917598 LVT917598 LLX917598 LCB917598 KSF917598 KIJ917598 JYN917598 JOR917598 JEV917598 IUZ917598 ILD917598 IBH917598 HRL917598 HHP917598 GXT917598 GNX917598 GEB917598 FUF917598 FKJ917598 FAN917598 EQR917598 EGV917598 DWZ917598 DND917598 DDH917598 CTL917598 CJP917598 BZT917598 BPX917598 BGB917598 AWF917598 AMJ917598 ACN917598 SR917598 IV917598 WVH852062 WLL852062 WBP852062 VRT852062 VHX852062 UYB852062 UOF852062 UEJ852062 TUN852062 TKR852062 TAV852062 SQZ852062 SHD852062 RXH852062 RNL852062 RDP852062 QTT852062 QJX852062 QAB852062 PQF852062 PGJ852062 OWN852062 OMR852062 OCV852062 NSZ852062 NJD852062 MZH852062 MPL852062 MFP852062 LVT852062 LLX852062 LCB852062 KSF852062 KIJ852062 JYN852062 JOR852062 JEV852062 IUZ852062 ILD852062 IBH852062 HRL852062 HHP852062 GXT852062 GNX852062 GEB852062 FUF852062 FKJ852062 FAN852062 EQR852062 EGV852062 DWZ852062 DND852062 DDH852062 CTL852062 CJP852062 BZT852062 BPX852062 BGB852062 AWF852062 AMJ852062 ACN852062 SR852062 IV852062 WVH786526 WLL786526 WBP786526 VRT786526 VHX786526 UYB786526 UOF786526 UEJ786526 TUN786526 TKR786526 TAV786526 SQZ786526 SHD786526 RXH786526 RNL786526 RDP786526 QTT786526 QJX786526 QAB786526 PQF786526 PGJ786526 OWN786526 OMR786526 OCV786526 NSZ786526 NJD786526 MZH786526 MPL786526 MFP786526 LVT786526 LLX786526 LCB786526 KSF786526 KIJ786526 JYN786526 JOR786526 JEV786526 IUZ786526 ILD786526 IBH786526 HRL786526 HHP786526 GXT786526 GNX786526 GEB786526 FUF786526 FKJ786526 FAN786526 EQR786526 EGV786526 DWZ786526 DND786526 DDH786526 CTL786526 CJP786526 BZT786526 BPX786526 BGB786526 AWF786526 AMJ786526 ACN786526 SR786526 IV786526 WVH720990 WLL720990 WBP720990 VRT720990 VHX720990 UYB720990 UOF720990 UEJ720990 TUN720990 TKR720990 TAV720990 SQZ720990 SHD720990 RXH720990 RNL720990 RDP720990 QTT720990 QJX720990 QAB720990 PQF720990 PGJ720990 OWN720990 OMR720990 OCV720990 NSZ720990 NJD720990 MZH720990 MPL720990 MFP720990 LVT720990 LLX720990 LCB720990 KSF720990 KIJ720990 JYN720990 JOR720990 JEV720990 IUZ720990 ILD720990 IBH720990 HRL720990 HHP720990 GXT720990 GNX720990 GEB720990 FUF720990 FKJ720990 FAN720990 EQR720990 EGV720990 DWZ720990 DND720990 DDH720990 CTL720990 CJP720990 BZT720990 BPX720990 BGB720990 AWF720990 AMJ720990 ACN720990 SR720990 IV720990 WVH655454 WLL655454 WBP655454 VRT655454 VHX655454 UYB655454 UOF655454 UEJ655454 TUN655454 TKR655454 TAV655454 SQZ655454 SHD655454 RXH655454 RNL655454 RDP655454 QTT655454 QJX655454 QAB655454 PQF655454 PGJ655454 OWN655454 OMR655454 OCV655454 NSZ655454 NJD655454 MZH655454 MPL655454 MFP655454 LVT655454 LLX655454 LCB655454 KSF655454 KIJ655454 JYN655454 JOR655454 JEV655454 IUZ655454 ILD655454 IBH655454 HRL655454 HHP655454 GXT655454 GNX655454 GEB655454 FUF655454 FKJ655454 FAN655454 EQR655454 EGV655454 DWZ655454 DND655454 DDH655454 CTL655454 CJP655454 BZT655454 BPX655454 BGB655454 AWF655454 AMJ655454 ACN655454 SR655454 IV655454 WVH589918 WLL589918 WBP589918 VRT589918 VHX589918 UYB589918 UOF589918 UEJ589918 TUN589918 TKR589918 TAV589918 SQZ589918 SHD589918 RXH589918 RNL589918 RDP589918 QTT589918 QJX589918 QAB589918 PQF589918 PGJ589918 OWN589918 OMR589918 OCV589918 NSZ589918 NJD589918 MZH589918 MPL589918 MFP589918 LVT589918 LLX589918 LCB589918 KSF589918 KIJ589918 JYN589918 JOR589918 JEV589918 IUZ589918 ILD589918 IBH589918 HRL589918 HHP589918 GXT589918 GNX589918 GEB589918 FUF589918 FKJ589918 FAN589918 EQR589918 EGV589918 DWZ589918 DND589918 DDH589918 CTL589918 CJP589918 BZT589918 BPX589918 BGB589918 AWF589918 AMJ589918 ACN589918 SR589918 IV589918 WVH524382 WLL524382 WBP524382 VRT524382 VHX524382 UYB524382 UOF524382 UEJ524382 TUN524382 TKR524382 TAV524382 SQZ524382 SHD524382 RXH524382 RNL524382 RDP524382 QTT524382 QJX524382 QAB524382 PQF524382 PGJ524382 OWN524382 OMR524382 OCV524382 NSZ524382 NJD524382 MZH524382 MPL524382 MFP524382 LVT524382 LLX524382 LCB524382 KSF524382 KIJ524382 JYN524382 JOR524382 JEV524382 IUZ524382 ILD524382 IBH524382 HRL524382 HHP524382 GXT524382 GNX524382 GEB524382 FUF524382 FKJ524382 FAN524382 EQR524382 EGV524382 DWZ524382 DND524382 DDH524382 CTL524382 CJP524382 BZT524382 BPX524382 BGB524382 AWF524382 AMJ524382 ACN524382 SR524382 IV524382 WVH458846 WLL458846 WBP458846 VRT458846 VHX458846 UYB458846 UOF458846 UEJ458846 TUN458846 TKR458846 TAV458846 SQZ458846 SHD458846 RXH458846 RNL458846 RDP458846 QTT458846 QJX458846 QAB458846 PQF458846 PGJ458846 OWN458846 OMR458846 OCV458846 NSZ458846 NJD458846 MZH458846 MPL458846 MFP458846 LVT458846 LLX458846 LCB458846 KSF458846 KIJ458846 JYN458846 JOR458846 JEV458846 IUZ458846 ILD458846 IBH458846 HRL458846 HHP458846 GXT458846 GNX458846 GEB458846 FUF458846 FKJ458846 FAN458846 EQR458846 EGV458846 DWZ458846 DND458846 DDH458846 CTL458846 CJP458846 BZT458846 BPX458846 BGB458846 AWF458846 AMJ458846 ACN458846 SR458846 IV458846 WVH393310 WLL393310 WBP393310 VRT393310 VHX393310 UYB393310 UOF393310 UEJ393310 TUN393310 TKR393310 TAV393310 SQZ393310 SHD393310 RXH393310 RNL393310 RDP393310 QTT393310 QJX393310 QAB393310 PQF393310 PGJ393310 OWN393310 OMR393310 OCV393310 NSZ393310 NJD393310 MZH393310 MPL393310 MFP393310 LVT393310 LLX393310 LCB393310 KSF393310 KIJ393310 JYN393310 JOR393310 JEV393310 IUZ393310 ILD393310 IBH393310 HRL393310 HHP393310 GXT393310 GNX393310 GEB393310 FUF393310 FKJ393310 FAN393310 EQR393310 EGV393310 DWZ393310 DND393310 DDH393310 CTL393310 CJP393310 BZT393310 BPX393310 BGB393310 AWF393310 AMJ393310 ACN393310 SR393310 IV393310 WVH327774 WLL327774 WBP327774 VRT327774 VHX327774 UYB327774 UOF327774 UEJ327774 TUN327774 TKR327774 TAV327774 SQZ327774 SHD327774 RXH327774 RNL327774 RDP327774 QTT327774 QJX327774 QAB327774 PQF327774 PGJ327774 OWN327774 OMR327774 OCV327774 NSZ327774 NJD327774 MZH327774 MPL327774 MFP327774 LVT327774 LLX327774 LCB327774 KSF327774 KIJ327774 JYN327774 JOR327774 JEV327774 IUZ327774 ILD327774 IBH327774 HRL327774 HHP327774 GXT327774 GNX327774 GEB327774 FUF327774 FKJ327774 FAN327774 EQR327774 EGV327774 DWZ327774 DND327774 DDH327774 CTL327774 CJP327774 BZT327774 BPX327774 BGB327774 AWF327774 AMJ327774 ACN327774 SR327774 IV327774 WVH262238 WLL262238 WBP262238 VRT262238 VHX262238 UYB262238 UOF262238 UEJ262238 TUN262238 TKR262238 TAV262238 SQZ262238 SHD262238 RXH262238 RNL262238 RDP262238 QTT262238 QJX262238 QAB262238 PQF262238 PGJ262238 OWN262238 OMR262238 OCV262238 NSZ262238 NJD262238 MZH262238 MPL262238 MFP262238 LVT262238 LLX262238 LCB262238 KSF262238 KIJ262238 JYN262238 JOR262238 JEV262238 IUZ262238 ILD262238 IBH262238 HRL262238 HHP262238 GXT262238 GNX262238 GEB262238 FUF262238 FKJ262238 FAN262238 EQR262238 EGV262238 DWZ262238 DND262238 DDH262238 CTL262238 CJP262238 BZT262238 BPX262238 BGB262238 AWF262238 AMJ262238 ACN262238 SR262238 IV262238 WVH196702 WLL196702 WBP196702 VRT196702 VHX196702 UYB196702 UOF196702 UEJ196702 TUN196702 TKR196702 TAV196702 SQZ196702 SHD196702 RXH196702 RNL196702 RDP196702 QTT196702 QJX196702 QAB196702 PQF196702 PGJ196702 OWN196702 OMR196702 OCV196702 NSZ196702 NJD196702 MZH196702 MPL196702 MFP196702 LVT196702 LLX196702 LCB196702 KSF196702 KIJ196702 JYN196702 JOR196702 JEV196702 IUZ196702 ILD196702 IBH196702 HRL196702 HHP196702 GXT196702 GNX196702 GEB196702 FUF196702 FKJ196702 FAN196702 EQR196702 EGV196702 DWZ196702 DND196702 DDH196702 CTL196702 CJP196702 BZT196702 BPX196702 BGB196702 AWF196702 AMJ196702 ACN196702 SR196702 IV196702 WVH131166 WLL131166 WBP131166 VRT131166 VHX131166 UYB131166 UOF131166 UEJ131166 TUN131166 TKR131166 TAV131166 SQZ131166 SHD131166 RXH131166 RNL131166 RDP131166 QTT131166 QJX131166 QAB131166 PQF131166 PGJ131166 OWN131166 OMR131166 OCV131166 NSZ131166 NJD131166 MZH131166 MPL131166 MFP131166 LVT131166 LLX131166 LCB131166 KSF131166 KIJ131166 JYN131166 JOR131166 JEV131166 IUZ131166 ILD131166 IBH131166 HRL131166 HHP131166 GXT131166 GNX131166 GEB131166 FUF131166 FKJ131166 FAN131166 EQR131166 EGV131166 DWZ131166 DND131166 DDH131166 CTL131166 CJP131166 BZT131166 BPX131166 BGB131166 AWF131166 AMJ131166 ACN131166 SR131166 IV131166 WVH65630 WLL65630 WBP65630 VRT65630 VHX65630 UYB65630 UOF65630 UEJ65630 TUN65630 TKR65630 TAV65630 SQZ65630 SHD65630 RXH65630 RNL65630 RDP65630 QTT65630 QJX65630 QAB65630 PQF65630 PGJ65630 OWN65630 OMR65630 OCV65630 NSZ65630 NJD65630 MZH65630 MPL65630 MFP65630 LVT65630 LLX65630 LCB65630 KSF65630 KIJ65630 JYN65630 JOR65630 JEV65630 IUZ65630 ILD65630 IBH65630 HRL65630 HHP65630 GXT65630 GNX65630 GEB65630 FUF65630 FKJ65630 FAN65630 EQR65630 EGV65630 DWZ65630 DND65630 DDH65630 CTL65630 CJP65630 BZT65630 BPX65630 BGB65630 AWF65630 AMJ65630 ACN65630 SR65630 IV65630 WVH94 WLL94 WBP94 VRT94 VHX94 UYB94 UOF94 UEJ94 TUN94 TKR94 TAV94 SQZ94 SHD94 RXH94 RNL94 RDP94 QTT94 QJX94 QAB94 PQF94 PGJ94 OWN94 OMR94 OCV94 NSZ94 NJD94 MZH94 MPL94 MFP94 LVT94 LLX94 LCB94 KSF94 KIJ94 JYN94 JOR94 JEV94 IUZ94 ILD94 IBH94 HRL94 HHP94 GXT94 GNX94 GEB94 FUF94 FKJ94 FAN94 EQR94 EGV94 DWZ94 DND94 DDH94 CTL94 CJP94 BZT94 BPX94 BGB94 AWF94 AMJ94 ACN94 SR94"/>
    <dataValidation allowBlank="1" showInputMessage="1" showErrorMessage="1" prompt="El resultado de esta columa es la base de la partida 1302 del formato 14-E." sqref="IU94 WVG983134 WLK983134 WBO983134 VRS983134 VHW983134 UYA983134 UOE983134 UEI983134 TUM983134 TKQ983134 TAU983134 SQY983134 SHC983134 RXG983134 RNK983134 RDO983134 QTS983134 QJW983134 QAA983134 PQE983134 PGI983134 OWM983134 OMQ983134 OCU983134 NSY983134 NJC983134 MZG983134 MPK983134 MFO983134 LVS983134 LLW983134 LCA983134 KSE983134 KII983134 JYM983134 JOQ983134 JEU983134 IUY983134 ILC983134 IBG983134 HRK983134 HHO983134 GXS983134 GNW983134 GEA983134 FUE983134 FKI983134 FAM983134 EQQ983134 EGU983134 DWY983134 DNC983134 DDG983134 CTK983134 CJO983134 BZS983134 BPW983134 BGA983134 AWE983134 AMI983134 ACM983134 SQ983134 IU983134 WVG917598 WLK917598 WBO917598 VRS917598 VHW917598 UYA917598 UOE917598 UEI917598 TUM917598 TKQ917598 TAU917598 SQY917598 SHC917598 RXG917598 RNK917598 RDO917598 QTS917598 QJW917598 QAA917598 PQE917598 PGI917598 OWM917598 OMQ917598 OCU917598 NSY917598 NJC917598 MZG917598 MPK917598 MFO917598 LVS917598 LLW917598 LCA917598 KSE917598 KII917598 JYM917598 JOQ917598 JEU917598 IUY917598 ILC917598 IBG917598 HRK917598 HHO917598 GXS917598 GNW917598 GEA917598 FUE917598 FKI917598 FAM917598 EQQ917598 EGU917598 DWY917598 DNC917598 DDG917598 CTK917598 CJO917598 BZS917598 BPW917598 BGA917598 AWE917598 AMI917598 ACM917598 SQ917598 IU917598 WVG852062 WLK852062 WBO852062 VRS852062 VHW852062 UYA852062 UOE852062 UEI852062 TUM852062 TKQ852062 TAU852062 SQY852062 SHC852062 RXG852062 RNK852062 RDO852062 QTS852062 QJW852062 QAA852062 PQE852062 PGI852062 OWM852062 OMQ852062 OCU852062 NSY852062 NJC852062 MZG852062 MPK852062 MFO852062 LVS852062 LLW852062 LCA852062 KSE852062 KII852062 JYM852062 JOQ852062 JEU852062 IUY852062 ILC852062 IBG852062 HRK852062 HHO852062 GXS852062 GNW852062 GEA852062 FUE852062 FKI852062 FAM852062 EQQ852062 EGU852062 DWY852062 DNC852062 DDG852062 CTK852062 CJO852062 BZS852062 BPW852062 BGA852062 AWE852062 AMI852062 ACM852062 SQ852062 IU852062 WVG786526 WLK786526 WBO786526 VRS786526 VHW786526 UYA786526 UOE786526 UEI786526 TUM786526 TKQ786526 TAU786526 SQY786526 SHC786526 RXG786526 RNK786526 RDO786526 QTS786526 QJW786526 QAA786526 PQE786526 PGI786526 OWM786526 OMQ786526 OCU786526 NSY786526 NJC786526 MZG786526 MPK786526 MFO786526 LVS786526 LLW786526 LCA786526 KSE786526 KII786526 JYM786526 JOQ786526 JEU786526 IUY786526 ILC786526 IBG786526 HRK786526 HHO786526 GXS786526 GNW786526 GEA786526 FUE786526 FKI786526 FAM786526 EQQ786526 EGU786526 DWY786526 DNC786526 DDG786526 CTK786526 CJO786526 BZS786526 BPW786526 BGA786526 AWE786526 AMI786526 ACM786526 SQ786526 IU786526 WVG720990 WLK720990 WBO720990 VRS720990 VHW720990 UYA720990 UOE720990 UEI720990 TUM720990 TKQ720990 TAU720990 SQY720990 SHC720990 RXG720990 RNK720990 RDO720990 QTS720990 QJW720990 QAA720990 PQE720990 PGI720990 OWM720990 OMQ720990 OCU720990 NSY720990 NJC720990 MZG720990 MPK720990 MFO720990 LVS720990 LLW720990 LCA720990 KSE720990 KII720990 JYM720990 JOQ720990 JEU720990 IUY720990 ILC720990 IBG720990 HRK720990 HHO720990 GXS720990 GNW720990 GEA720990 FUE720990 FKI720990 FAM720990 EQQ720990 EGU720990 DWY720990 DNC720990 DDG720990 CTK720990 CJO720990 BZS720990 BPW720990 BGA720990 AWE720990 AMI720990 ACM720990 SQ720990 IU720990 WVG655454 WLK655454 WBO655454 VRS655454 VHW655454 UYA655454 UOE655454 UEI655454 TUM655454 TKQ655454 TAU655454 SQY655454 SHC655454 RXG655454 RNK655454 RDO655454 QTS655454 QJW655454 QAA655454 PQE655454 PGI655454 OWM655454 OMQ655454 OCU655454 NSY655454 NJC655454 MZG655454 MPK655454 MFO655454 LVS655454 LLW655454 LCA655454 KSE655454 KII655454 JYM655454 JOQ655454 JEU655454 IUY655454 ILC655454 IBG655454 HRK655454 HHO655454 GXS655454 GNW655454 GEA655454 FUE655454 FKI655454 FAM655454 EQQ655454 EGU655454 DWY655454 DNC655454 DDG655454 CTK655454 CJO655454 BZS655454 BPW655454 BGA655454 AWE655454 AMI655454 ACM655454 SQ655454 IU655454 WVG589918 WLK589918 WBO589918 VRS589918 VHW589918 UYA589918 UOE589918 UEI589918 TUM589918 TKQ589918 TAU589918 SQY589918 SHC589918 RXG589918 RNK589918 RDO589918 QTS589918 QJW589918 QAA589918 PQE589918 PGI589918 OWM589918 OMQ589918 OCU589918 NSY589918 NJC589918 MZG589918 MPK589918 MFO589918 LVS589918 LLW589918 LCA589918 KSE589918 KII589918 JYM589918 JOQ589918 JEU589918 IUY589918 ILC589918 IBG589918 HRK589918 HHO589918 GXS589918 GNW589918 GEA589918 FUE589918 FKI589918 FAM589918 EQQ589918 EGU589918 DWY589918 DNC589918 DDG589918 CTK589918 CJO589918 BZS589918 BPW589918 BGA589918 AWE589918 AMI589918 ACM589918 SQ589918 IU589918 WVG524382 WLK524382 WBO524382 VRS524382 VHW524382 UYA524382 UOE524382 UEI524382 TUM524382 TKQ524382 TAU524382 SQY524382 SHC524382 RXG524382 RNK524382 RDO524382 QTS524382 QJW524382 QAA524382 PQE524382 PGI524382 OWM524382 OMQ524382 OCU524382 NSY524382 NJC524382 MZG524382 MPK524382 MFO524382 LVS524382 LLW524382 LCA524382 KSE524382 KII524382 JYM524382 JOQ524382 JEU524382 IUY524382 ILC524382 IBG524382 HRK524382 HHO524382 GXS524382 GNW524382 GEA524382 FUE524382 FKI524382 FAM524382 EQQ524382 EGU524382 DWY524382 DNC524382 DDG524382 CTK524382 CJO524382 BZS524382 BPW524382 BGA524382 AWE524382 AMI524382 ACM524382 SQ524382 IU524382 WVG458846 WLK458846 WBO458846 VRS458846 VHW458846 UYA458846 UOE458846 UEI458846 TUM458846 TKQ458846 TAU458846 SQY458846 SHC458846 RXG458846 RNK458846 RDO458846 QTS458846 QJW458846 QAA458846 PQE458846 PGI458846 OWM458846 OMQ458846 OCU458846 NSY458846 NJC458846 MZG458846 MPK458846 MFO458846 LVS458846 LLW458846 LCA458846 KSE458846 KII458846 JYM458846 JOQ458846 JEU458846 IUY458846 ILC458846 IBG458846 HRK458846 HHO458846 GXS458846 GNW458846 GEA458846 FUE458846 FKI458846 FAM458846 EQQ458846 EGU458846 DWY458846 DNC458846 DDG458846 CTK458846 CJO458846 BZS458846 BPW458846 BGA458846 AWE458846 AMI458846 ACM458846 SQ458846 IU458846 WVG393310 WLK393310 WBO393310 VRS393310 VHW393310 UYA393310 UOE393310 UEI393310 TUM393310 TKQ393310 TAU393310 SQY393310 SHC393310 RXG393310 RNK393310 RDO393310 QTS393310 QJW393310 QAA393310 PQE393310 PGI393310 OWM393310 OMQ393310 OCU393310 NSY393310 NJC393310 MZG393310 MPK393310 MFO393310 LVS393310 LLW393310 LCA393310 KSE393310 KII393310 JYM393310 JOQ393310 JEU393310 IUY393310 ILC393310 IBG393310 HRK393310 HHO393310 GXS393310 GNW393310 GEA393310 FUE393310 FKI393310 FAM393310 EQQ393310 EGU393310 DWY393310 DNC393310 DDG393310 CTK393310 CJO393310 BZS393310 BPW393310 BGA393310 AWE393310 AMI393310 ACM393310 SQ393310 IU393310 WVG327774 WLK327774 WBO327774 VRS327774 VHW327774 UYA327774 UOE327774 UEI327774 TUM327774 TKQ327774 TAU327774 SQY327774 SHC327774 RXG327774 RNK327774 RDO327774 QTS327774 QJW327774 QAA327774 PQE327774 PGI327774 OWM327774 OMQ327774 OCU327774 NSY327774 NJC327774 MZG327774 MPK327774 MFO327774 LVS327774 LLW327774 LCA327774 KSE327774 KII327774 JYM327774 JOQ327774 JEU327774 IUY327774 ILC327774 IBG327774 HRK327774 HHO327774 GXS327774 GNW327774 GEA327774 FUE327774 FKI327774 FAM327774 EQQ327774 EGU327774 DWY327774 DNC327774 DDG327774 CTK327774 CJO327774 BZS327774 BPW327774 BGA327774 AWE327774 AMI327774 ACM327774 SQ327774 IU327774 WVG262238 WLK262238 WBO262238 VRS262238 VHW262238 UYA262238 UOE262238 UEI262238 TUM262238 TKQ262238 TAU262238 SQY262238 SHC262238 RXG262238 RNK262238 RDO262238 QTS262238 QJW262238 QAA262238 PQE262238 PGI262238 OWM262238 OMQ262238 OCU262238 NSY262238 NJC262238 MZG262238 MPK262238 MFO262238 LVS262238 LLW262238 LCA262238 KSE262238 KII262238 JYM262238 JOQ262238 JEU262238 IUY262238 ILC262238 IBG262238 HRK262238 HHO262238 GXS262238 GNW262238 GEA262238 FUE262238 FKI262238 FAM262238 EQQ262238 EGU262238 DWY262238 DNC262238 DDG262238 CTK262238 CJO262238 BZS262238 BPW262238 BGA262238 AWE262238 AMI262238 ACM262238 SQ262238 IU262238 WVG196702 WLK196702 WBO196702 VRS196702 VHW196702 UYA196702 UOE196702 UEI196702 TUM196702 TKQ196702 TAU196702 SQY196702 SHC196702 RXG196702 RNK196702 RDO196702 QTS196702 QJW196702 QAA196702 PQE196702 PGI196702 OWM196702 OMQ196702 OCU196702 NSY196702 NJC196702 MZG196702 MPK196702 MFO196702 LVS196702 LLW196702 LCA196702 KSE196702 KII196702 JYM196702 JOQ196702 JEU196702 IUY196702 ILC196702 IBG196702 HRK196702 HHO196702 GXS196702 GNW196702 GEA196702 FUE196702 FKI196702 FAM196702 EQQ196702 EGU196702 DWY196702 DNC196702 DDG196702 CTK196702 CJO196702 BZS196702 BPW196702 BGA196702 AWE196702 AMI196702 ACM196702 SQ196702 IU196702 WVG131166 WLK131166 WBO131166 VRS131166 VHW131166 UYA131166 UOE131166 UEI131166 TUM131166 TKQ131166 TAU131166 SQY131166 SHC131166 RXG131166 RNK131166 RDO131166 QTS131166 QJW131166 QAA131166 PQE131166 PGI131166 OWM131166 OMQ131166 OCU131166 NSY131166 NJC131166 MZG131166 MPK131166 MFO131166 LVS131166 LLW131166 LCA131166 KSE131166 KII131166 JYM131166 JOQ131166 JEU131166 IUY131166 ILC131166 IBG131166 HRK131166 HHO131166 GXS131166 GNW131166 GEA131166 FUE131166 FKI131166 FAM131166 EQQ131166 EGU131166 DWY131166 DNC131166 DDG131166 CTK131166 CJO131166 BZS131166 BPW131166 BGA131166 AWE131166 AMI131166 ACM131166 SQ131166 IU131166 WVG65630 WLK65630 WBO65630 VRS65630 VHW65630 UYA65630 UOE65630 UEI65630 TUM65630 TKQ65630 TAU65630 SQY65630 SHC65630 RXG65630 RNK65630 RDO65630 QTS65630 QJW65630 QAA65630 PQE65630 PGI65630 OWM65630 OMQ65630 OCU65630 NSY65630 NJC65630 MZG65630 MPK65630 MFO65630 LVS65630 LLW65630 LCA65630 KSE65630 KII65630 JYM65630 JOQ65630 JEU65630 IUY65630 ILC65630 IBG65630 HRK65630 HHO65630 GXS65630 GNW65630 GEA65630 FUE65630 FKI65630 FAM65630 EQQ65630 EGU65630 DWY65630 DNC65630 DDG65630 CTK65630 CJO65630 BZS65630 BPW65630 BGA65630 AWE65630 AMI65630 ACM65630 SQ65630 IU65630 WVG94 WLK94 WBO94 VRS94 VHW94 UYA94 UOE94 UEI94 TUM94 TKQ94 TAU94 SQY94 SHC94 RXG94 RNK94 RDO94 QTS94 QJW94 QAA94 PQE94 PGI94 OWM94 OMQ94 OCU94 NSY94 NJC94 MZG94 MPK94 MFO94 LVS94 LLW94 LCA94 KSE94 KII94 JYM94 JOQ94 JEU94 IUY94 ILC94 IBG94 HRK94 HHO94 GXS94 GNW94 GEA94 FUE94 FKI94 FAM94 EQQ94 EGU94 DWY94 DNC94 DDG94 CTK94 CJO94 BZS94 BPW94 BGA94 AWE94 AMI94 ACM94 SQ94"/>
    <dataValidation allowBlank="1" showInputMessage="1" showErrorMessage="1" prompt="El resultado de esta columa es la base de la partida 1301 del formato 14-E." sqref="IT94 WVF983134 WLJ983134 WBN983134 VRR983134 VHV983134 UXZ983134 UOD983134 UEH983134 TUL983134 TKP983134 TAT983134 SQX983134 SHB983134 RXF983134 RNJ983134 RDN983134 QTR983134 QJV983134 PZZ983134 PQD983134 PGH983134 OWL983134 OMP983134 OCT983134 NSX983134 NJB983134 MZF983134 MPJ983134 MFN983134 LVR983134 LLV983134 LBZ983134 KSD983134 KIH983134 JYL983134 JOP983134 JET983134 IUX983134 ILB983134 IBF983134 HRJ983134 HHN983134 GXR983134 GNV983134 GDZ983134 FUD983134 FKH983134 FAL983134 EQP983134 EGT983134 DWX983134 DNB983134 DDF983134 CTJ983134 CJN983134 BZR983134 BPV983134 BFZ983134 AWD983134 AMH983134 ACL983134 SP983134 IT983134 WVF917598 WLJ917598 WBN917598 VRR917598 VHV917598 UXZ917598 UOD917598 UEH917598 TUL917598 TKP917598 TAT917598 SQX917598 SHB917598 RXF917598 RNJ917598 RDN917598 QTR917598 QJV917598 PZZ917598 PQD917598 PGH917598 OWL917598 OMP917598 OCT917598 NSX917598 NJB917598 MZF917598 MPJ917598 MFN917598 LVR917598 LLV917598 LBZ917598 KSD917598 KIH917598 JYL917598 JOP917598 JET917598 IUX917598 ILB917598 IBF917598 HRJ917598 HHN917598 GXR917598 GNV917598 GDZ917598 FUD917598 FKH917598 FAL917598 EQP917598 EGT917598 DWX917598 DNB917598 DDF917598 CTJ917598 CJN917598 BZR917598 BPV917598 BFZ917598 AWD917598 AMH917598 ACL917598 SP917598 IT917598 WVF852062 WLJ852062 WBN852062 VRR852062 VHV852062 UXZ852062 UOD852062 UEH852062 TUL852062 TKP852062 TAT852062 SQX852062 SHB852062 RXF852062 RNJ852062 RDN852062 QTR852062 QJV852062 PZZ852062 PQD852062 PGH852062 OWL852062 OMP852062 OCT852062 NSX852062 NJB852062 MZF852062 MPJ852062 MFN852062 LVR852062 LLV852062 LBZ852062 KSD852062 KIH852062 JYL852062 JOP852062 JET852062 IUX852062 ILB852062 IBF852062 HRJ852062 HHN852062 GXR852062 GNV852062 GDZ852062 FUD852062 FKH852062 FAL852062 EQP852062 EGT852062 DWX852062 DNB852062 DDF852062 CTJ852062 CJN852062 BZR852062 BPV852062 BFZ852062 AWD852062 AMH852062 ACL852062 SP852062 IT852062 WVF786526 WLJ786526 WBN786526 VRR786526 VHV786526 UXZ786526 UOD786526 UEH786526 TUL786526 TKP786526 TAT786526 SQX786526 SHB786526 RXF786526 RNJ786526 RDN786526 QTR786526 QJV786526 PZZ786526 PQD786526 PGH786526 OWL786526 OMP786526 OCT786526 NSX786526 NJB786526 MZF786526 MPJ786526 MFN786526 LVR786526 LLV786526 LBZ786526 KSD786526 KIH786526 JYL786526 JOP786526 JET786526 IUX786526 ILB786526 IBF786526 HRJ786526 HHN786526 GXR786526 GNV786526 GDZ786526 FUD786526 FKH786526 FAL786526 EQP786526 EGT786526 DWX786526 DNB786526 DDF786526 CTJ786526 CJN786526 BZR786526 BPV786526 BFZ786526 AWD786526 AMH786526 ACL786526 SP786526 IT786526 WVF720990 WLJ720990 WBN720990 VRR720990 VHV720990 UXZ720990 UOD720990 UEH720990 TUL720990 TKP720990 TAT720990 SQX720990 SHB720990 RXF720990 RNJ720990 RDN720990 QTR720990 QJV720990 PZZ720990 PQD720990 PGH720990 OWL720990 OMP720990 OCT720990 NSX720990 NJB720990 MZF720990 MPJ720990 MFN720990 LVR720990 LLV720990 LBZ720990 KSD720990 KIH720990 JYL720990 JOP720990 JET720990 IUX720990 ILB720990 IBF720990 HRJ720990 HHN720990 GXR720990 GNV720990 GDZ720990 FUD720990 FKH720990 FAL720990 EQP720990 EGT720990 DWX720990 DNB720990 DDF720990 CTJ720990 CJN720990 BZR720990 BPV720990 BFZ720990 AWD720990 AMH720990 ACL720990 SP720990 IT720990 WVF655454 WLJ655454 WBN655454 VRR655454 VHV655454 UXZ655454 UOD655454 UEH655454 TUL655454 TKP655454 TAT655454 SQX655454 SHB655454 RXF655454 RNJ655454 RDN655454 QTR655454 QJV655454 PZZ655454 PQD655454 PGH655454 OWL655454 OMP655454 OCT655454 NSX655454 NJB655454 MZF655454 MPJ655454 MFN655454 LVR655454 LLV655454 LBZ655454 KSD655454 KIH655454 JYL655454 JOP655454 JET655454 IUX655454 ILB655454 IBF655454 HRJ655454 HHN655454 GXR655454 GNV655454 GDZ655454 FUD655454 FKH655454 FAL655454 EQP655454 EGT655454 DWX655454 DNB655454 DDF655454 CTJ655454 CJN655454 BZR655454 BPV655454 BFZ655454 AWD655454 AMH655454 ACL655454 SP655454 IT655454 WVF589918 WLJ589918 WBN589918 VRR589918 VHV589918 UXZ589918 UOD589918 UEH589918 TUL589918 TKP589918 TAT589918 SQX589918 SHB589918 RXF589918 RNJ589918 RDN589918 QTR589918 QJV589918 PZZ589918 PQD589918 PGH589918 OWL589918 OMP589918 OCT589918 NSX589918 NJB589918 MZF589918 MPJ589918 MFN589918 LVR589918 LLV589918 LBZ589918 KSD589918 KIH589918 JYL589918 JOP589918 JET589918 IUX589918 ILB589918 IBF589918 HRJ589918 HHN589918 GXR589918 GNV589918 GDZ589918 FUD589918 FKH589918 FAL589918 EQP589918 EGT589918 DWX589918 DNB589918 DDF589918 CTJ589918 CJN589918 BZR589918 BPV589918 BFZ589918 AWD589918 AMH589918 ACL589918 SP589918 IT589918 WVF524382 WLJ524382 WBN524382 VRR524382 VHV524382 UXZ524382 UOD524382 UEH524382 TUL524382 TKP524382 TAT524382 SQX524382 SHB524382 RXF524382 RNJ524382 RDN524382 QTR524382 QJV524382 PZZ524382 PQD524382 PGH524382 OWL524382 OMP524382 OCT524382 NSX524382 NJB524382 MZF524382 MPJ524382 MFN524382 LVR524382 LLV524382 LBZ524382 KSD524382 KIH524382 JYL524382 JOP524382 JET524382 IUX524382 ILB524382 IBF524382 HRJ524382 HHN524382 GXR524382 GNV524382 GDZ524382 FUD524382 FKH524382 FAL524382 EQP524382 EGT524382 DWX524382 DNB524382 DDF524382 CTJ524382 CJN524382 BZR524382 BPV524382 BFZ524382 AWD524382 AMH524382 ACL524382 SP524382 IT524382 WVF458846 WLJ458846 WBN458846 VRR458846 VHV458846 UXZ458846 UOD458846 UEH458846 TUL458846 TKP458846 TAT458846 SQX458846 SHB458846 RXF458846 RNJ458846 RDN458846 QTR458846 QJV458846 PZZ458846 PQD458846 PGH458846 OWL458846 OMP458846 OCT458846 NSX458846 NJB458846 MZF458846 MPJ458846 MFN458846 LVR458846 LLV458846 LBZ458846 KSD458846 KIH458846 JYL458846 JOP458846 JET458846 IUX458846 ILB458846 IBF458846 HRJ458846 HHN458846 GXR458846 GNV458846 GDZ458846 FUD458846 FKH458846 FAL458846 EQP458846 EGT458846 DWX458846 DNB458846 DDF458846 CTJ458846 CJN458846 BZR458846 BPV458846 BFZ458846 AWD458846 AMH458846 ACL458846 SP458846 IT458846 WVF393310 WLJ393310 WBN393310 VRR393310 VHV393310 UXZ393310 UOD393310 UEH393310 TUL393310 TKP393310 TAT393310 SQX393310 SHB393310 RXF393310 RNJ393310 RDN393310 QTR393310 QJV393310 PZZ393310 PQD393310 PGH393310 OWL393310 OMP393310 OCT393310 NSX393310 NJB393310 MZF393310 MPJ393310 MFN393310 LVR393310 LLV393310 LBZ393310 KSD393310 KIH393310 JYL393310 JOP393310 JET393310 IUX393310 ILB393310 IBF393310 HRJ393310 HHN393310 GXR393310 GNV393310 GDZ393310 FUD393310 FKH393310 FAL393310 EQP393310 EGT393310 DWX393310 DNB393310 DDF393310 CTJ393310 CJN393310 BZR393310 BPV393310 BFZ393310 AWD393310 AMH393310 ACL393310 SP393310 IT393310 WVF327774 WLJ327774 WBN327774 VRR327774 VHV327774 UXZ327774 UOD327774 UEH327774 TUL327774 TKP327774 TAT327774 SQX327774 SHB327774 RXF327774 RNJ327774 RDN327774 QTR327774 QJV327774 PZZ327774 PQD327774 PGH327774 OWL327774 OMP327774 OCT327774 NSX327774 NJB327774 MZF327774 MPJ327774 MFN327774 LVR327774 LLV327774 LBZ327774 KSD327774 KIH327774 JYL327774 JOP327774 JET327774 IUX327774 ILB327774 IBF327774 HRJ327774 HHN327774 GXR327774 GNV327774 GDZ327774 FUD327774 FKH327774 FAL327774 EQP327774 EGT327774 DWX327774 DNB327774 DDF327774 CTJ327774 CJN327774 BZR327774 BPV327774 BFZ327774 AWD327774 AMH327774 ACL327774 SP327774 IT327774 WVF262238 WLJ262238 WBN262238 VRR262238 VHV262238 UXZ262238 UOD262238 UEH262238 TUL262238 TKP262238 TAT262238 SQX262238 SHB262238 RXF262238 RNJ262238 RDN262238 QTR262238 QJV262238 PZZ262238 PQD262238 PGH262238 OWL262238 OMP262238 OCT262238 NSX262238 NJB262238 MZF262238 MPJ262238 MFN262238 LVR262238 LLV262238 LBZ262238 KSD262238 KIH262238 JYL262238 JOP262238 JET262238 IUX262238 ILB262238 IBF262238 HRJ262238 HHN262238 GXR262238 GNV262238 GDZ262238 FUD262238 FKH262238 FAL262238 EQP262238 EGT262238 DWX262238 DNB262238 DDF262238 CTJ262238 CJN262238 BZR262238 BPV262238 BFZ262238 AWD262238 AMH262238 ACL262238 SP262238 IT262238 WVF196702 WLJ196702 WBN196702 VRR196702 VHV196702 UXZ196702 UOD196702 UEH196702 TUL196702 TKP196702 TAT196702 SQX196702 SHB196702 RXF196702 RNJ196702 RDN196702 QTR196702 QJV196702 PZZ196702 PQD196702 PGH196702 OWL196702 OMP196702 OCT196702 NSX196702 NJB196702 MZF196702 MPJ196702 MFN196702 LVR196702 LLV196702 LBZ196702 KSD196702 KIH196702 JYL196702 JOP196702 JET196702 IUX196702 ILB196702 IBF196702 HRJ196702 HHN196702 GXR196702 GNV196702 GDZ196702 FUD196702 FKH196702 FAL196702 EQP196702 EGT196702 DWX196702 DNB196702 DDF196702 CTJ196702 CJN196702 BZR196702 BPV196702 BFZ196702 AWD196702 AMH196702 ACL196702 SP196702 IT196702 WVF131166 WLJ131166 WBN131166 VRR131166 VHV131166 UXZ131166 UOD131166 UEH131166 TUL131166 TKP131166 TAT131166 SQX131166 SHB131166 RXF131166 RNJ131166 RDN131166 QTR131166 QJV131166 PZZ131166 PQD131166 PGH131166 OWL131166 OMP131166 OCT131166 NSX131166 NJB131166 MZF131166 MPJ131166 MFN131166 LVR131166 LLV131166 LBZ131166 KSD131166 KIH131166 JYL131166 JOP131166 JET131166 IUX131166 ILB131166 IBF131166 HRJ131166 HHN131166 GXR131166 GNV131166 GDZ131166 FUD131166 FKH131166 FAL131166 EQP131166 EGT131166 DWX131166 DNB131166 DDF131166 CTJ131166 CJN131166 BZR131166 BPV131166 BFZ131166 AWD131166 AMH131166 ACL131166 SP131166 IT131166 WVF65630 WLJ65630 WBN65630 VRR65630 VHV65630 UXZ65630 UOD65630 UEH65630 TUL65630 TKP65630 TAT65630 SQX65630 SHB65630 RXF65630 RNJ65630 RDN65630 QTR65630 QJV65630 PZZ65630 PQD65630 PGH65630 OWL65630 OMP65630 OCT65630 NSX65630 NJB65630 MZF65630 MPJ65630 MFN65630 LVR65630 LLV65630 LBZ65630 KSD65630 KIH65630 JYL65630 JOP65630 JET65630 IUX65630 ILB65630 IBF65630 HRJ65630 HHN65630 GXR65630 GNV65630 GDZ65630 FUD65630 FKH65630 FAL65630 EQP65630 EGT65630 DWX65630 DNB65630 DDF65630 CTJ65630 CJN65630 BZR65630 BPV65630 BFZ65630 AWD65630 AMH65630 ACL65630 SP65630 IT65630 WVF94 WLJ94 WBN94 VRR94 VHV94 UXZ94 UOD94 UEH94 TUL94 TKP94 TAT94 SQX94 SHB94 RXF94 RNJ94 RDN94 QTR94 QJV94 PZZ94 PQD94 PGH94 OWL94 OMP94 OCT94 NSX94 NJB94 MZF94 MPJ94 MFN94 LVR94 LLV94 LBZ94 KSD94 KIH94 JYL94 JOP94 JET94 IUX94 ILB94 IBF94 HRJ94 HHN94 GXR94 GNV94 GDZ94 FUD94 FKH94 FAL94 EQP94 EGT94 DWX94 DNB94 DDF94 CTJ94 CJN94 BZR94 BPV94 BFZ94 AWD94 AMH94 ACL94 SP94"/>
    <dataValidation allowBlank="1" showInputMessage="1" showErrorMessage="1" prompt="El resultado de esta columna es el estimado de los sueldos y salarios del personal permanente, partida 1101 en el formato 14-E." sqref="IS94 WVE983134 WLI983134 WBM983134 VRQ983134 VHU983134 UXY983134 UOC983134 UEG983134 TUK983134 TKO983134 TAS983134 SQW983134 SHA983134 RXE983134 RNI983134 RDM983134 QTQ983134 QJU983134 PZY983134 PQC983134 PGG983134 OWK983134 OMO983134 OCS983134 NSW983134 NJA983134 MZE983134 MPI983134 MFM983134 LVQ983134 LLU983134 LBY983134 KSC983134 KIG983134 JYK983134 JOO983134 JES983134 IUW983134 ILA983134 IBE983134 HRI983134 HHM983134 GXQ983134 GNU983134 GDY983134 FUC983134 FKG983134 FAK983134 EQO983134 EGS983134 DWW983134 DNA983134 DDE983134 CTI983134 CJM983134 BZQ983134 BPU983134 BFY983134 AWC983134 AMG983134 ACK983134 SO983134 IS983134 WVE917598 WLI917598 WBM917598 VRQ917598 VHU917598 UXY917598 UOC917598 UEG917598 TUK917598 TKO917598 TAS917598 SQW917598 SHA917598 RXE917598 RNI917598 RDM917598 QTQ917598 QJU917598 PZY917598 PQC917598 PGG917598 OWK917598 OMO917598 OCS917598 NSW917598 NJA917598 MZE917598 MPI917598 MFM917598 LVQ917598 LLU917598 LBY917598 KSC917598 KIG917598 JYK917598 JOO917598 JES917598 IUW917598 ILA917598 IBE917598 HRI917598 HHM917598 GXQ917598 GNU917598 GDY917598 FUC917598 FKG917598 FAK917598 EQO917598 EGS917598 DWW917598 DNA917598 DDE917598 CTI917598 CJM917598 BZQ917598 BPU917598 BFY917598 AWC917598 AMG917598 ACK917598 SO917598 IS917598 WVE852062 WLI852062 WBM852062 VRQ852062 VHU852062 UXY852062 UOC852062 UEG852062 TUK852062 TKO852062 TAS852062 SQW852062 SHA852062 RXE852062 RNI852062 RDM852062 QTQ852062 QJU852062 PZY852062 PQC852062 PGG852062 OWK852062 OMO852062 OCS852062 NSW852062 NJA852062 MZE852062 MPI852062 MFM852062 LVQ852062 LLU852062 LBY852062 KSC852062 KIG852062 JYK852062 JOO852062 JES852062 IUW852062 ILA852062 IBE852062 HRI852062 HHM852062 GXQ852062 GNU852062 GDY852062 FUC852062 FKG852062 FAK852062 EQO852062 EGS852062 DWW852062 DNA852062 DDE852062 CTI852062 CJM852062 BZQ852062 BPU852062 BFY852062 AWC852062 AMG852062 ACK852062 SO852062 IS852062 WVE786526 WLI786526 WBM786526 VRQ786526 VHU786526 UXY786526 UOC786526 UEG786526 TUK786526 TKO786526 TAS786526 SQW786526 SHA786526 RXE786526 RNI786526 RDM786526 QTQ786526 QJU786526 PZY786526 PQC786526 PGG786526 OWK786526 OMO786526 OCS786526 NSW786526 NJA786526 MZE786526 MPI786526 MFM786526 LVQ786526 LLU786526 LBY786526 KSC786526 KIG786526 JYK786526 JOO786526 JES786526 IUW786526 ILA786526 IBE786526 HRI786526 HHM786526 GXQ786526 GNU786526 GDY786526 FUC786526 FKG786526 FAK786526 EQO786526 EGS786526 DWW786526 DNA786526 DDE786526 CTI786526 CJM786526 BZQ786526 BPU786526 BFY786526 AWC786526 AMG786526 ACK786526 SO786526 IS786526 WVE720990 WLI720990 WBM720990 VRQ720990 VHU720990 UXY720990 UOC720990 UEG720990 TUK720990 TKO720990 TAS720990 SQW720990 SHA720990 RXE720990 RNI720990 RDM720990 QTQ720990 QJU720990 PZY720990 PQC720990 PGG720990 OWK720990 OMO720990 OCS720990 NSW720990 NJA720990 MZE720990 MPI720990 MFM720990 LVQ720990 LLU720990 LBY720990 KSC720990 KIG720990 JYK720990 JOO720990 JES720990 IUW720990 ILA720990 IBE720990 HRI720990 HHM720990 GXQ720990 GNU720990 GDY720990 FUC720990 FKG720990 FAK720990 EQO720990 EGS720990 DWW720990 DNA720990 DDE720990 CTI720990 CJM720990 BZQ720990 BPU720990 BFY720990 AWC720990 AMG720990 ACK720990 SO720990 IS720990 WVE655454 WLI655454 WBM655454 VRQ655454 VHU655454 UXY655454 UOC655454 UEG655454 TUK655454 TKO655454 TAS655454 SQW655454 SHA655454 RXE655454 RNI655454 RDM655454 QTQ655454 QJU655454 PZY655454 PQC655454 PGG655454 OWK655454 OMO655454 OCS655454 NSW655454 NJA655454 MZE655454 MPI655454 MFM655454 LVQ655454 LLU655454 LBY655454 KSC655454 KIG655454 JYK655454 JOO655454 JES655454 IUW655454 ILA655454 IBE655454 HRI655454 HHM655454 GXQ655454 GNU655454 GDY655454 FUC655454 FKG655454 FAK655454 EQO655454 EGS655454 DWW655454 DNA655454 DDE655454 CTI655454 CJM655454 BZQ655454 BPU655454 BFY655454 AWC655454 AMG655454 ACK655454 SO655454 IS655454 WVE589918 WLI589918 WBM589918 VRQ589918 VHU589918 UXY589918 UOC589918 UEG589918 TUK589918 TKO589918 TAS589918 SQW589918 SHA589918 RXE589918 RNI589918 RDM589918 QTQ589918 QJU589918 PZY589918 PQC589918 PGG589918 OWK589918 OMO589918 OCS589918 NSW589918 NJA589918 MZE589918 MPI589918 MFM589918 LVQ589918 LLU589918 LBY589918 KSC589918 KIG589918 JYK589918 JOO589918 JES589918 IUW589918 ILA589918 IBE589918 HRI589918 HHM589918 GXQ589918 GNU589918 GDY589918 FUC589918 FKG589918 FAK589918 EQO589918 EGS589918 DWW589918 DNA589918 DDE589918 CTI589918 CJM589918 BZQ589918 BPU589918 BFY589918 AWC589918 AMG589918 ACK589918 SO589918 IS589918 WVE524382 WLI524382 WBM524382 VRQ524382 VHU524382 UXY524382 UOC524382 UEG524382 TUK524382 TKO524382 TAS524382 SQW524382 SHA524382 RXE524382 RNI524382 RDM524382 QTQ524382 QJU524382 PZY524382 PQC524382 PGG524382 OWK524382 OMO524382 OCS524382 NSW524382 NJA524382 MZE524382 MPI524382 MFM524382 LVQ524382 LLU524382 LBY524382 KSC524382 KIG524382 JYK524382 JOO524382 JES524382 IUW524382 ILA524382 IBE524382 HRI524382 HHM524382 GXQ524382 GNU524382 GDY524382 FUC524382 FKG524382 FAK524382 EQO524382 EGS524382 DWW524382 DNA524382 DDE524382 CTI524382 CJM524382 BZQ524382 BPU524382 BFY524382 AWC524382 AMG524382 ACK524382 SO524382 IS524382 WVE458846 WLI458846 WBM458846 VRQ458846 VHU458846 UXY458846 UOC458846 UEG458846 TUK458846 TKO458846 TAS458846 SQW458846 SHA458846 RXE458846 RNI458846 RDM458846 QTQ458846 QJU458846 PZY458846 PQC458846 PGG458846 OWK458846 OMO458846 OCS458846 NSW458846 NJA458846 MZE458846 MPI458846 MFM458846 LVQ458846 LLU458846 LBY458846 KSC458846 KIG458846 JYK458846 JOO458846 JES458846 IUW458846 ILA458846 IBE458846 HRI458846 HHM458846 GXQ458846 GNU458846 GDY458846 FUC458846 FKG458846 FAK458846 EQO458846 EGS458846 DWW458846 DNA458846 DDE458846 CTI458846 CJM458846 BZQ458846 BPU458846 BFY458846 AWC458846 AMG458846 ACK458846 SO458846 IS458846 WVE393310 WLI393310 WBM393310 VRQ393310 VHU393310 UXY393310 UOC393310 UEG393310 TUK393310 TKO393310 TAS393310 SQW393310 SHA393310 RXE393310 RNI393310 RDM393310 QTQ393310 QJU393310 PZY393310 PQC393310 PGG393310 OWK393310 OMO393310 OCS393310 NSW393310 NJA393310 MZE393310 MPI393310 MFM393310 LVQ393310 LLU393310 LBY393310 KSC393310 KIG393310 JYK393310 JOO393310 JES393310 IUW393310 ILA393310 IBE393310 HRI393310 HHM393310 GXQ393310 GNU393310 GDY393310 FUC393310 FKG393310 FAK393310 EQO393310 EGS393310 DWW393310 DNA393310 DDE393310 CTI393310 CJM393310 BZQ393310 BPU393310 BFY393310 AWC393310 AMG393310 ACK393310 SO393310 IS393310 WVE327774 WLI327774 WBM327774 VRQ327774 VHU327774 UXY327774 UOC327774 UEG327774 TUK327774 TKO327774 TAS327774 SQW327774 SHA327774 RXE327774 RNI327774 RDM327774 QTQ327774 QJU327774 PZY327774 PQC327774 PGG327774 OWK327774 OMO327774 OCS327774 NSW327774 NJA327774 MZE327774 MPI327774 MFM327774 LVQ327774 LLU327774 LBY327774 KSC327774 KIG327774 JYK327774 JOO327774 JES327774 IUW327774 ILA327774 IBE327774 HRI327774 HHM327774 GXQ327774 GNU327774 GDY327774 FUC327774 FKG327774 FAK327774 EQO327774 EGS327774 DWW327774 DNA327774 DDE327774 CTI327774 CJM327774 BZQ327774 BPU327774 BFY327774 AWC327774 AMG327774 ACK327774 SO327774 IS327774 WVE262238 WLI262238 WBM262238 VRQ262238 VHU262238 UXY262238 UOC262238 UEG262238 TUK262238 TKO262238 TAS262238 SQW262238 SHA262238 RXE262238 RNI262238 RDM262238 QTQ262238 QJU262238 PZY262238 PQC262238 PGG262238 OWK262238 OMO262238 OCS262238 NSW262238 NJA262238 MZE262238 MPI262238 MFM262238 LVQ262238 LLU262238 LBY262238 KSC262238 KIG262238 JYK262238 JOO262238 JES262238 IUW262238 ILA262238 IBE262238 HRI262238 HHM262238 GXQ262238 GNU262238 GDY262238 FUC262238 FKG262238 FAK262238 EQO262238 EGS262238 DWW262238 DNA262238 DDE262238 CTI262238 CJM262238 BZQ262238 BPU262238 BFY262238 AWC262238 AMG262238 ACK262238 SO262238 IS262238 WVE196702 WLI196702 WBM196702 VRQ196702 VHU196702 UXY196702 UOC196702 UEG196702 TUK196702 TKO196702 TAS196702 SQW196702 SHA196702 RXE196702 RNI196702 RDM196702 QTQ196702 QJU196702 PZY196702 PQC196702 PGG196702 OWK196702 OMO196702 OCS196702 NSW196702 NJA196702 MZE196702 MPI196702 MFM196702 LVQ196702 LLU196702 LBY196702 KSC196702 KIG196702 JYK196702 JOO196702 JES196702 IUW196702 ILA196702 IBE196702 HRI196702 HHM196702 GXQ196702 GNU196702 GDY196702 FUC196702 FKG196702 FAK196702 EQO196702 EGS196702 DWW196702 DNA196702 DDE196702 CTI196702 CJM196702 BZQ196702 BPU196702 BFY196702 AWC196702 AMG196702 ACK196702 SO196702 IS196702 WVE131166 WLI131166 WBM131166 VRQ131166 VHU131166 UXY131166 UOC131166 UEG131166 TUK131166 TKO131166 TAS131166 SQW131166 SHA131166 RXE131166 RNI131166 RDM131166 QTQ131166 QJU131166 PZY131166 PQC131166 PGG131166 OWK131166 OMO131166 OCS131166 NSW131166 NJA131166 MZE131166 MPI131166 MFM131166 LVQ131166 LLU131166 LBY131166 KSC131166 KIG131166 JYK131166 JOO131166 JES131166 IUW131166 ILA131166 IBE131166 HRI131166 HHM131166 GXQ131166 GNU131166 GDY131166 FUC131166 FKG131166 FAK131166 EQO131166 EGS131166 DWW131166 DNA131166 DDE131166 CTI131166 CJM131166 BZQ131166 BPU131166 BFY131166 AWC131166 AMG131166 ACK131166 SO131166 IS131166 WVE65630 WLI65630 WBM65630 VRQ65630 VHU65630 UXY65630 UOC65630 UEG65630 TUK65630 TKO65630 TAS65630 SQW65630 SHA65630 RXE65630 RNI65630 RDM65630 QTQ65630 QJU65630 PZY65630 PQC65630 PGG65630 OWK65630 OMO65630 OCS65630 NSW65630 NJA65630 MZE65630 MPI65630 MFM65630 LVQ65630 LLU65630 LBY65630 KSC65630 KIG65630 JYK65630 JOO65630 JES65630 IUW65630 ILA65630 IBE65630 HRI65630 HHM65630 GXQ65630 GNU65630 GDY65630 FUC65630 FKG65630 FAK65630 EQO65630 EGS65630 DWW65630 DNA65630 DDE65630 CTI65630 CJM65630 BZQ65630 BPU65630 BFY65630 AWC65630 AMG65630 ACK65630 SO65630 IS65630 WVE94 WLI94 WBM94 VRQ94 VHU94 UXY94 UOC94 UEG94 TUK94 TKO94 TAS94 SQW94 SHA94 RXE94 RNI94 RDM94 QTQ94 QJU94 PZY94 PQC94 PGG94 OWK94 OMO94 OCS94 NSW94 NJA94 MZE94 MPI94 MFM94 LVQ94 LLU94 LBY94 KSC94 KIG94 JYK94 JOO94 JES94 IUW94 ILA94 IBE94 HRI94 HHM94 GXQ94 GNU94 GDY94 FUC94 FKG94 FAK94 EQO94 EGS94 DWW94 DNA94 DDE94 CTI94 CJM94 BZQ94 BPU94 BFY94 AWC94 AMG94 ACK94 SO94 H983134 H917598 H852062 H786526 H720990 H655454 H589918 H524382 H458846 H393310 H327774 H262238 H196702 H131166 H65630 H94"/>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P95:IP65584 WVB983135:WVB1048576 WLF983135:WLF1048576 WBJ983135:WBJ1048576 VRN983135:VRN1048576 VHR983135:VHR1048576 UXV983135:UXV1048576 UNZ983135:UNZ1048576 UED983135:UED1048576 TUH983135:TUH1048576 TKL983135:TKL1048576 TAP983135:TAP1048576 SQT983135:SQT1048576 SGX983135:SGX1048576 RXB983135:RXB1048576 RNF983135:RNF1048576 RDJ983135:RDJ1048576 QTN983135:QTN1048576 QJR983135:QJR1048576 PZV983135:PZV1048576 PPZ983135:PPZ1048576 PGD983135:PGD1048576 OWH983135:OWH1048576 OML983135:OML1048576 OCP983135:OCP1048576 NST983135:NST1048576 NIX983135:NIX1048576 MZB983135:MZB1048576 MPF983135:MPF1048576 MFJ983135:MFJ1048576 LVN983135:LVN1048576 LLR983135:LLR1048576 LBV983135:LBV1048576 KRZ983135:KRZ1048576 KID983135:KID1048576 JYH983135:JYH1048576 JOL983135:JOL1048576 JEP983135:JEP1048576 IUT983135:IUT1048576 IKX983135:IKX1048576 IBB983135:IBB1048576 HRF983135:HRF1048576 HHJ983135:HHJ1048576 GXN983135:GXN1048576 GNR983135:GNR1048576 GDV983135:GDV1048576 FTZ983135:FTZ1048576 FKD983135:FKD1048576 FAH983135:FAH1048576 EQL983135:EQL1048576 EGP983135:EGP1048576 DWT983135:DWT1048576 DMX983135:DMX1048576 DDB983135:DDB1048576 CTF983135:CTF1048576 CJJ983135:CJJ1048576 BZN983135:BZN1048576 BPR983135:BPR1048576 BFV983135:BFV1048576 AVZ983135:AVZ1048576 AMD983135:AMD1048576 ACH983135:ACH1048576 SL983135:SL1048576 IP983135:IP1048576 WVB917599:WVB983088 WLF917599:WLF983088 WBJ917599:WBJ983088 VRN917599:VRN983088 VHR917599:VHR983088 UXV917599:UXV983088 UNZ917599:UNZ983088 UED917599:UED983088 TUH917599:TUH983088 TKL917599:TKL983088 TAP917599:TAP983088 SQT917599:SQT983088 SGX917599:SGX983088 RXB917599:RXB983088 RNF917599:RNF983088 RDJ917599:RDJ983088 QTN917599:QTN983088 QJR917599:QJR983088 PZV917599:PZV983088 PPZ917599:PPZ983088 PGD917599:PGD983088 OWH917599:OWH983088 OML917599:OML983088 OCP917599:OCP983088 NST917599:NST983088 NIX917599:NIX983088 MZB917599:MZB983088 MPF917599:MPF983088 MFJ917599:MFJ983088 LVN917599:LVN983088 LLR917599:LLR983088 LBV917599:LBV983088 KRZ917599:KRZ983088 KID917599:KID983088 JYH917599:JYH983088 JOL917599:JOL983088 JEP917599:JEP983088 IUT917599:IUT983088 IKX917599:IKX983088 IBB917599:IBB983088 HRF917599:HRF983088 HHJ917599:HHJ983088 GXN917599:GXN983088 GNR917599:GNR983088 GDV917599:GDV983088 FTZ917599:FTZ983088 FKD917599:FKD983088 FAH917599:FAH983088 EQL917599:EQL983088 EGP917599:EGP983088 DWT917599:DWT983088 DMX917599:DMX983088 DDB917599:DDB983088 CTF917599:CTF983088 CJJ917599:CJJ983088 BZN917599:BZN983088 BPR917599:BPR983088 BFV917599:BFV983088 AVZ917599:AVZ983088 AMD917599:AMD983088 ACH917599:ACH983088 SL917599:SL983088 IP917599:IP983088 WVB852063:WVB917552 WLF852063:WLF917552 WBJ852063:WBJ917552 VRN852063:VRN917552 VHR852063:VHR917552 UXV852063:UXV917552 UNZ852063:UNZ917552 UED852063:UED917552 TUH852063:TUH917552 TKL852063:TKL917552 TAP852063:TAP917552 SQT852063:SQT917552 SGX852063:SGX917552 RXB852063:RXB917552 RNF852063:RNF917552 RDJ852063:RDJ917552 QTN852063:QTN917552 QJR852063:QJR917552 PZV852063:PZV917552 PPZ852063:PPZ917552 PGD852063:PGD917552 OWH852063:OWH917552 OML852063:OML917552 OCP852063:OCP917552 NST852063:NST917552 NIX852063:NIX917552 MZB852063:MZB917552 MPF852063:MPF917552 MFJ852063:MFJ917552 LVN852063:LVN917552 LLR852063:LLR917552 LBV852063:LBV917552 KRZ852063:KRZ917552 KID852063:KID917552 JYH852063:JYH917552 JOL852063:JOL917552 JEP852063:JEP917552 IUT852063:IUT917552 IKX852063:IKX917552 IBB852063:IBB917552 HRF852063:HRF917552 HHJ852063:HHJ917552 GXN852063:GXN917552 GNR852063:GNR917552 GDV852063:GDV917552 FTZ852063:FTZ917552 FKD852063:FKD917552 FAH852063:FAH917552 EQL852063:EQL917552 EGP852063:EGP917552 DWT852063:DWT917552 DMX852063:DMX917552 DDB852063:DDB917552 CTF852063:CTF917552 CJJ852063:CJJ917552 BZN852063:BZN917552 BPR852063:BPR917552 BFV852063:BFV917552 AVZ852063:AVZ917552 AMD852063:AMD917552 ACH852063:ACH917552 SL852063:SL917552 IP852063:IP917552 WVB786527:WVB852016 WLF786527:WLF852016 WBJ786527:WBJ852016 VRN786527:VRN852016 VHR786527:VHR852016 UXV786527:UXV852016 UNZ786527:UNZ852016 UED786527:UED852016 TUH786527:TUH852016 TKL786527:TKL852016 TAP786527:TAP852016 SQT786527:SQT852016 SGX786527:SGX852016 RXB786527:RXB852016 RNF786527:RNF852016 RDJ786527:RDJ852016 QTN786527:QTN852016 QJR786527:QJR852016 PZV786527:PZV852016 PPZ786527:PPZ852016 PGD786527:PGD852016 OWH786527:OWH852016 OML786527:OML852016 OCP786527:OCP852016 NST786527:NST852016 NIX786527:NIX852016 MZB786527:MZB852016 MPF786527:MPF852016 MFJ786527:MFJ852016 LVN786527:LVN852016 LLR786527:LLR852016 LBV786527:LBV852016 KRZ786527:KRZ852016 KID786527:KID852016 JYH786527:JYH852016 JOL786527:JOL852016 JEP786527:JEP852016 IUT786527:IUT852016 IKX786527:IKX852016 IBB786527:IBB852016 HRF786527:HRF852016 HHJ786527:HHJ852016 GXN786527:GXN852016 GNR786527:GNR852016 GDV786527:GDV852016 FTZ786527:FTZ852016 FKD786527:FKD852016 FAH786527:FAH852016 EQL786527:EQL852016 EGP786527:EGP852016 DWT786527:DWT852016 DMX786527:DMX852016 DDB786527:DDB852016 CTF786527:CTF852016 CJJ786527:CJJ852016 BZN786527:BZN852016 BPR786527:BPR852016 BFV786527:BFV852016 AVZ786527:AVZ852016 AMD786527:AMD852016 ACH786527:ACH852016 SL786527:SL852016 IP786527:IP852016 WVB720991:WVB786480 WLF720991:WLF786480 WBJ720991:WBJ786480 VRN720991:VRN786480 VHR720991:VHR786480 UXV720991:UXV786480 UNZ720991:UNZ786480 UED720991:UED786480 TUH720991:TUH786480 TKL720991:TKL786480 TAP720991:TAP786480 SQT720991:SQT786480 SGX720991:SGX786480 RXB720991:RXB786480 RNF720991:RNF786480 RDJ720991:RDJ786480 QTN720991:QTN786480 QJR720991:QJR786480 PZV720991:PZV786480 PPZ720991:PPZ786480 PGD720991:PGD786480 OWH720991:OWH786480 OML720991:OML786480 OCP720991:OCP786480 NST720991:NST786480 NIX720991:NIX786480 MZB720991:MZB786480 MPF720991:MPF786480 MFJ720991:MFJ786480 LVN720991:LVN786480 LLR720991:LLR786480 LBV720991:LBV786480 KRZ720991:KRZ786480 KID720991:KID786480 JYH720991:JYH786480 JOL720991:JOL786480 JEP720991:JEP786480 IUT720991:IUT786480 IKX720991:IKX786480 IBB720991:IBB786480 HRF720991:HRF786480 HHJ720991:HHJ786480 GXN720991:GXN786480 GNR720991:GNR786480 GDV720991:GDV786480 FTZ720991:FTZ786480 FKD720991:FKD786480 FAH720991:FAH786480 EQL720991:EQL786480 EGP720991:EGP786480 DWT720991:DWT786480 DMX720991:DMX786480 DDB720991:DDB786480 CTF720991:CTF786480 CJJ720991:CJJ786480 BZN720991:BZN786480 BPR720991:BPR786480 BFV720991:BFV786480 AVZ720991:AVZ786480 AMD720991:AMD786480 ACH720991:ACH786480 SL720991:SL786480 IP720991:IP786480 WVB655455:WVB720944 WLF655455:WLF720944 WBJ655455:WBJ720944 VRN655455:VRN720944 VHR655455:VHR720944 UXV655455:UXV720944 UNZ655455:UNZ720944 UED655455:UED720944 TUH655455:TUH720944 TKL655455:TKL720944 TAP655455:TAP720944 SQT655455:SQT720944 SGX655455:SGX720944 RXB655455:RXB720944 RNF655455:RNF720944 RDJ655455:RDJ720944 QTN655455:QTN720944 QJR655455:QJR720944 PZV655455:PZV720944 PPZ655455:PPZ720944 PGD655455:PGD720944 OWH655455:OWH720944 OML655455:OML720944 OCP655455:OCP720944 NST655455:NST720944 NIX655455:NIX720944 MZB655455:MZB720944 MPF655455:MPF720944 MFJ655455:MFJ720944 LVN655455:LVN720944 LLR655455:LLR720944 LBV655455:LBV720944 KRZ655455:KRZ720944 KID655455:KID720944 JYH655455:JYH720944 JOL655455:JOL720944 JEP655455:JEP720944 IUT655455:IUT720944 IKX655455:IKX720944 IBB655455:IBB720944 HRF655455:HRF720944 HHJ655455:HHJ720944 GXN655455:GXN720944 GNR655455:GNR720944 GDV655455:GDV720944 FTZ655455:FTZ720944 FKD655455:FKD720944 FAH655455:FAH720944 EQL655455:EQL720944 EGP655455:EGP720944 DWT655455:DWT720944 DMX655455:DMX720944 DDB655455:DDB720944 CTF655455:CTF720944 CJJ655455:CJJ720944 BZN655455:BZN720944 BPR655455:BPR720944 BFV655455:BFV720944 AVZ655455:AVZ720944 AMD655455:AMD720944 ACH655455:ACH720944 SL655455:SL720944 IP655455:IP720944 WVB589919:WVB655408 WLF589919:WLF655408 WBJ589919:WBJ655408 VRN589919:VRN655408 VHR589919:VHR655408 UXV589919:UXV655408 UNZ589919:UNZ655408 UED589919:UED655408 TUH589919:TUH655408 TKL589919:TKL655408 TAP589919:TAP655408 SQT589919:SQT655408 SGX589919:SGX655408 RXB589919:RXB655408 RNF589919:RNF655408 RDJ589919:RDJ655408 QTN589919:QTN655408 QJR589919:QJR655408 PZV589919:PZV655408 PPZ589919:PPZ655408 PGD589919:PGD655408 OWH589919:OWH655408 OML589919:OML655408 OCP589919:OCP655408 NST589919:NST655408 NIX589919:NIX655408 MZB589919:MZB655408 MPF589919:MPF655408 MFJ589919:MFJ655408 LVN589919:LVN655408 LLR589919:LLR655408 LBV589919:LBV655408 KRZ589919:KRZ655408 KID589919:KID655408 JYH589919:JYH655408 JOL589919:JOL655408 JEP589919:JEP655408 IUT589919:IUT655408 IKX589919:IKX655408 IBB589919:IBB655408 HRF589919:HRF655408 HHJ589919:HHJ655408 GXN589919:GXN655408 GNR589919:GNR655408 GDV589919:GDV655408 FTZ589919:FTZ655408 FKD589919:FKD655408 FAH589919:FAH655408 EQL589919:EQL655408 EGP589919:EGP655408 DWT589919:DWT655408 DMX589919:DMX655408 DDB589919:DDB655408 CTF589919:CTF655408 CJJ589919:CJJ655408 BZN589919:BZN655408 BPR589919:BPR655408 BFV589919:BFV655408 AVZ589919:AVZ655408 AMD589919:AMD655408 ACH589919:ACH655408 SL589919:SL655408 IP589919:IP655408 WVB524383:WVB589872 WLF524383:WLF589872 WBJ524383:WBJ589872 VRN524383:VRN589872 VHR524383:VHR589872 UXV524383:UXV589872 UNZ524383:UNZ589872 UED524383:UED589872 TUH524383:TUH589872 TKL524383:TKL589872 TAP524383:TAP589872 SQT524383:SQT589872 SGX524383:SGX589872 RXB524383:RXB589872 RNF524383:RNF589872 RDJ524383:RDJ589872 QTN524383:QTN589872 QJR524383:QJR589872 PZV524383:PZV589872 PPZ524383:PPZ589872 PGD524383:PGD589872 OWH524383:OWH589872 OML524383:OML589872 OCP524383:OCP589872 NST524383:NST589872 NIX524383:NIX589872 MZB524383:MZB589872 MPF524383:MPF589872 MFJ524383:MFJ589872 LVN524383:LVN589872 LLR524383:LLR589872 LBV524383:LBV589872 KRZ524383:KRZ589872 KID524383:KID589872 JYH524383:JYH589872 JOL524383:JOL589872 JEP524383:JEP589872 IUT524383:IUT589872 IKX524383:IKX589872 IBB524383:IBB589872 HRF524383:HRF589872 HHJ524383:HHJ589872 GXN524383:GXN589872 GNR524383:GNR589872 GDV524383:GDV589872 FTZ524383:FTZ589872 FKD524383:FKD589872 FAH524383:FAH589872 EQL524383:EQL589872 EGP524383:EGP589872 DWT524383:DWT589872 DMX524383:DMX589872 DDB524383:DDB589872 CTF524383:CTF589872 CJJ524383:CJJ589872 BZN524383:BZN589872 BPR524383:BPR589872 BFV524383:BFV589872 AVZ524383:AVZ589872 AMD524383:AMD589872 ACH524383:ACH589872 SL524383:SL589872 IP524383:IP589872 WVB458847:WVB524336 WLF458847:WLF524336 WBJ458847:WBJ524336 VRN458847:VRN524336 VHR458847:VHR524336 UXV458847:UXV524336 UNZ458847:UNZ524336 UED458847:UED524336 TUH458847:TUH524336 TKL458847:TKL524336 TAP458847:TAP524336 SQT458847:SQT524336 SGX458847:SGX524336 RXB458847:RXB524336 RNF458847:RNF524336 RDJ458847:RDJ524336 QTN458847:QTN524336 QJR458847:QJR524336 PZV458847:PZV524336 PPZ458847:PPZ524336 PGD458847:PGD524336 OWH458847:OWH524336 OML458847:OML524336 OCP458847:OCP524336 NST458847:NST524336 NIX458847:NIX524336 MZB458847:MZB524336 MPF458847:MPF524336 MFJ458847:MFJ524336 LVN458847:LVN524336 LLR458847:LLR524336 LBV458847:LBV524336 KRZ458847:KRZ524336 KID458847:KID524336 JYH458847:JYH524336 JOL458847:JOL524336 JEP458847:JEP524336 IUT458847:IUT524336 IKX458847:IKX524336 IBB458847:IBB524336 HRF458847:HRF524336 HHJ458847:HHJ524336 GXN458847:GXN524336 GNR458847:GNR524336 GDV458847:GDV524336 FTZ458847:FTZ524336 FKD458847:FKD524336 FAH458847:FAH524336 EQL458847:EQL524336 EGP458847:EGP524336 DWT458847:DWT524336 DMX458847:DMX524336 DDB458847:DDB524336 CTF458847:CTF524336 CJJ458847:CJJ524336 BZN458847:BZN524336 BPR458847:BPR524336 BFV458847:BFV524336 AVZ458847:AVZ524336 AMD458847:AMD524336 ACH458847:ACH524336 SL458847:SL524336 IP458847:IP524336 WVB393311:WVB458800 WLF393311:WLF458800 WBJ393311:WBJ458800 VRN393311:VRN458800 VHR393311:VHR458800 UXV393311:UXV458800 UNZ393311:UNZ458800 UED393311:UED458800 TUH393311:TUH458800 TKL393311:TKL458800 TAP393311:TAP458800 SQT393311:SQT458800 SGX393311:SGX458800 RXB393311:RXB458800 RNF393311:RNF458800 RDJ393311:RDJ458800 QTN393311:QTN458800 QJR393311:QJR458800 PZV393311:PZV458800 PPZ393311:PPZ458800 PGD393311:PGD458800 OWH393311:OWH458800 OML393311:OML458800 OCP393311:OCP458800 NST393311:NST458800 NIX393311:NIX458800 MZB393311:MZB458800 MPF393311:MPF458800 MFJ393311:MFJ458800 LVN393311:LVN458800 LLR393311:LLR458800 LBV393311:LBV458800 KRZ393311:KRZ458800 KID393311:KID458800 JYH393311:JYH458800 JOL393311:JOL458800 JEP393311:JEP458800 IUT393311:IUT458800 IKX393311:IKX458800 IBB393311:IBB458800 HRF393311:HRF458800 HHJ393311:HHJ458800 GXN393311:GXN458800 GNR393311:GNR458800 GDV393311:GDV458800 FTZ393311:FTZ458800 FKD393311:FKD458800 FAH393311:FAH458800 EQL393311:EQL458800 EGP393311:EGP458800 DWT393311:DWT458800 DMX393311:DMX458800 DDB393311:DDB458800 CTF393311:CTF458800 CJJ393311:CJJ458800 BZN393311:BZN458800 BPR393311:BPR458800 BFV393311:BFV458800 AVZ393311:AVZ458800 AMD393311:AMD458800 ACH393311:ACH458800 SL393311:SL458800 IP393311:IP458800 WVB327775:WVB393264 WLF327775:WLF393264 WBJ327775:WBJ393264 VRN327775:VRN393264 VHR327775:VHR393264 UXV327775:UXV393264 UNZ327775:UNZ393264 UED327775:UED393264 TUH327775:TUH393264 TKL327775:TKL393264 TAP327775:TAP393264 SQT327775:SQT393264 SGX327775:SGX393264 RXB327775:RXB393264 RNF327775:RNF393264 RDJ327775:RDJ393264 QTN327775:QTN393264 QJR327775:QJR393264 PZV327775:PZV393264 PPZ327775:PPZ393264 PGD327775:PGD393264 OWH327775:OWH393264 OML327775:OML393264 OCP327775:OCP393264 NST327775:NST393264 NIX327775:NIX393264 MZB327775:MZB393264 MPF327775:MPF393264 MFJ327775:MFJ393264 LVN327775:LVN393264 LLR327775:LLR393264 LBV327775:LBV393264 KRZ327775:KRZ393264 KID327775:KID393264 JYH327775:JYH393264 JOL327775:JOL393264 JEP327775:JEP393264 IUT327775:IUT393264 IKX327775:IKX393264 IBB327775:IBB393264 HRF327775:HRF393264 HHJ327775:HHJ393264 GXN327775:GXN393264 GNR327775:GNR393264 GDV327775:GDV393264 FTZ327775:FTZ393264 FKD327775:FKD393264 FAH327775:FAH393264 EQL327775:EQL393264 EGP327775:EGP393264 DWT327775:DWT393264 DMX327775:DMX393264 DDB327775:DDB393264 CTF327775:CTF393264 CJJ327775:CJJ393264 BZN327775:BZN393264 BPR327775:BPR393264 BFV327775:BFV393264 AVZ327775:AVZ393264 AMD327775:AMD393264 ACH327775:ACH393264 SL327775:SL393264 IP327775:IP393264 WVB262239:WVB327728 WLF262239:WLF327728 WBJ262239:WBJ327728 VRN262239:VRN327728 VHR262239:VHR327728 UXV262239:UXV327728 UNZ262239:UNZ327728 UED262239:UED327728 TUH262239:TUH327728 TKL262239:TKL327728 TAP262239:TAP327728 SQT262239:SQT327728 SGX262239:SGX327728 RXB262239:RXB327728 RNF262239:RNF327728 RDJ262239:RDJ327728 QTN262239:QTN327728 QJR262239:QJR327728 PZV262239:PZV327728 PPZ262239:PPZ327728 PGD262239:PGD327728 OWH262239:OWH327728 OML262239:OML327728 OCP262239:OCP327728 NST262239:NST327728 NIX262239:NIX327728 MZB262239:MZB327728 MPF262239:MPF327728 MFJ262239:MFJ327728 LVN262239:LVN327728 LLR262239:LLR327728 LBV262239:LBV327728 KRZ262239:KRZ327728 KID262239:KID327728 JYH262239:JYH327728 JOL262239:JOL327728 JEP262239:JEP327728 IUT262239:IUT327728 IKX262239:IKX327728 IBB262239:IBB327728 HRF262239:HRF327728 HHJ262239:HHJ327728 GXN262239:GXN327728 GNR262239:GNR327728 GDV262239:GDV327728 FTZ262239:FTZ327728 FKD262239:FKD327728 FAH262239:FAH327728 EQL262239:EQL327728 EGP262239:EGP327728 DWT262239:DWT327728 DMX262239:DMX327728 DDB262239:DDB327728 CTF262239:CTF327728 CJJ262239:CJJ327728 BZN262239:BZN327728 BPR262239:BPR327728 BFV262239:BFV327728 AVZ262239:AVZ327728 AMD262239:AMD327728 ACH262239:ACH327728 SL262239:SL327728 IP262239:IP327728 WVB196703:WVB262192 WLF196703:WLF262192 WBJ196703:WBJ262192 VRN196703:VRN262192 VHR196703:VHR262192 UXV196703:UXV262192 UNZ196703:UNZ262192 UED196703:UED262192 TUH196703:TUH262192 TKL196703:TKL262192 TAP196703:TAP262192 SQT196703:SQT262192 SGX196703:SGX262192 RXB196703:RXB262192 RNF196703:RNF262192 RDJ196703:RDJ262192 QTN196703:QTN262192 QJR196703:QJR262192 PZV196703:PZV262192 PPZ196703:PPZ262192 PGD196703:PGD262192 OWH196703:OWH262192 OML196703:OML262192 OCP196703:OCP262192 NST196703:NST262192 NIX196703:NIX262192 MZB196703:MZB262192 MPF196703:MPF262192 MFJ196703:MFJ262192 LVN196703:LVN262192 LLR196703:LLR262192 LBV196703:LBV262192 KRZ196703:KRZ262192 KID196703:KID262192 JYH196703:JYH262192 JOL196703:JOL262192 JEP196703:JEP262192 IUT196703:IUT262192 IKX196703:IKX262192 IBB196703:IBB262192 HRF196703:HRF262192 HHJ196703:HHJ262192 GXN196703:GXN262192 GNR196703:GNR262192 GDV196703:GDV262192 FTZ196703:FTZ262192 FKD196703:FKD262192 FAH196703:FAH262192 EQL196703:EQL262192 EGP196703:EGP262192 DWT196703:DWT262192 DMX196703:DMX262192 DDB196703:DDB262192 CTF196703:CTF262192 CJJ196703:CJJ262192 BZN196703:BZN262192 BPR196703:BPR262192 BFV196703:BFV262192 AVZ196703:AVZ262192 AMD196703:AMD262192 ACH196703:ACH262192 SL196703:SL262192 IP196703:IP262192 WVB131167:WVB196656 WLF131167:WLF196656 WBJ131167:WBJ196656 VRN131167:VRN196656 VHR131167:VHR196656 UXV131167:UXV196656 UNZ131167:UNZ196656 UED131167:UED196656 TUH131167:TUH196656 TKL131167:TKL196656 TAP131167:TAP196656 SQT131167:SQT196656 SGX131167:SGX196656 RXB131167:RXB196656 RNF131167:RNF196656 RDJ131167:RDJ196656 QTN131167:QTN196656 QJR131167:QJR196656 PZV131167:PZV196656 PPZ131167:PPZ196656 PGD131167:PGD196656 OWH131167:OWH196656 OML131167:OML196656 OCP131167:OCP196656 NST131167:NST196656 NIX131167:NIX196656 MZB131167:MZB196656 MPF131167:MPF196656 MFJ131167:MFJ196656 LVN131167:LVN196656 LLR131167:LLR196656 LBV131167:LBV196656 KRZ131167:KRZ196656 KID131167:KID196656 JYH131167:JYH196656 JOL131167:JOL196656 JEP131167:JEP196656 IUT131167:IUT196656 IKX131167:IKX196656 IBB131167:IBB196656 HRF131167:HRF196656 HHJ131167:HHJ196656 GXN131167:GXN196656 GNR131167:GNR196656 GDV131167:GDV196656 FTZ131167:FTZ196656 FKD131167:FKD196656 FAH131167:FAH196656 EQL131167:EQL196656 EGP131167:EGP196656 DWT131167:DWT196656 DMX131167:DMX196656 DDB131167:DDB196656 CTF131167:CTF196656 CJJ131167:CJJ196656 BZN131167:BZN196656 BPR131167:BPR196656 BFV131167:BFV196656 AVZ131167:AVZ196656 AMD131167:AMD196656 ACH131167:ACH196656 SL131167:SL196656 IP131167:IP196656 WVB65631:WVB131120 WLF65631:WLF131120 WBJ65631:WBJ131120 VRN65631:VRN131120 VHR65631:VHR131120 UXV65631:UXV131120 UNZ65631:UNZ131120 UED65631:UED131120 TUH65631:TUH131120 TKL65631:TKL131120 TAP65631:TAP131120 SQT65631:SQT131120 SGX65631:SGX131120 RXB65631:RXB131120 RNF65631:RNF131120 RDJ65631:RDJ131120 QTN65631:QTN131120 QJR65631:QJR131120 PZV65631:PZV131120 PPZ65631:PPZ131120 PGD65631:PGD131120 OWH65631:OWH131120 OML65631:OML131120 OCP65631:OCP131120 NST65631:NST131120 NIX65631:NIX131120 MZB65631:MZB131120 MPF65631:MPF131120 MFJ65631:MFJ131120 LVN65631:LVN131120 LLR65631:LLR131120 LBV65631:LBV131120 KRZ65631:KRZ131120 KID65631:KID131120 JYH65631:JYH131120 JOL65631:JOL131120 JEP65631:JEP131120 IUT65631:IUT131120 IKX65631:IKX131120 IBB65631:IBB131120 HRF65631:HRF131120 HHJ65631:HHJ131120 GXN65631:GXN131120 GNR65631:GNR131120 GDV65631:GDV131120 FTZ65631:FTZ131120 FKD65631:FKD131120 FAH65631:FAH131120 EQL65631:EQL131120 EGP65631:EGP131120 DWT65631:DWT131120 DMX65631:DMX131120 DDB65631:DDB131120 CTF65631:CTF131120 CJJ65631:CJJ131120 BZN65631:BZN131120 BPR65631:BPR131120 BFV65631:BFV131120 AVZ65631:AVZ131120 AMD65631:AMD131120 ACH65631:ACH131120 SL65631:SL131120 IP65631:IP131120 WVB95:WVB65584 WLF95:WLF65584 WBJ95:WBJ65584 VRN95:VRN65584 VHR95:VHR65584 UXV95:UXV65584 UNZ95:UNZ65584 UED95:UED65584 TUH95:TUH65584 TKL95:TKL65584 TAP95:TAP65584 SQT95:SQT65584 SGX95:SGX65584 RXB95:RXB65584 RNF95:RNF65584 RDJ95:RDJ65584 QTN95:QTN65584 QJR95:QJR65584 PZV95:PZV65584 PPZ95:PPZ65584 PGD95:PGD65584 OWH95:OWH65584 OML95:OML65584 OCP95:OCP65584 NST95:NST65584 NIX95:NIX65584 MZB95:MZB65584 MPF95:MPF65584 MFJ95:MFJ65584 LVN95:LVN65584 LLR95:LLR65584 LBV95:LBV65584 KRZ95:KRZ65584 KID95:KID65584 JYH95:JYH65584 JOL95:JOL65584 JEP95:JEP65584 IUT95:IUT65584 IKX95:IKX65584 IBB95:IBB65584 HRF95:HRF65584 HHJ95:HHJ65584 GXN95:GXN65584 GNR95:GNR65584 GDV95:GDV65584 FTZ95:FTZ65584 FKD95:FKD65584 FAH95:FAH65584 EQL95:EQL65584 EGP95:EGP65584 DWT95:DWT65584 DMX95:DMX65584 DDB95:DDB65584 CTF95:CTF65584 CJJ95:CJJ65584 BZN95:BZN65584 BPR95:BPR65584 BFV95:BFV65584 AVZ95:AVZ65584 AMD95:AMD65584 ACH95:ACH65584 SL95:SL65584 D917599:D983088 D852063:D917552 D786527:D852016 D720991:D786480 D655455:D720944 D589919:D655408 D524383:D589872 D458847:D524336 D393311:D458800 D327775:D393264 D262239:D327728 D196703:D262192 D131167:D196656 D65631:D131120 D95:D65584 D983135:D104857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L95:IL65584 WUX983135:WUX1048576 WLB983135:WLB1048576 WBF983135:WBF1048576 VRJ983135:VRJ1048576 VHN983135:VHN1048576 UXR983135:UXR1048576 UNV983135:UNV1048576 UDZ983135:UDZ1048576 TUD983135:TUD1048576 TKH983135:TKH1048576 TAL983135:TAL1048576 SQP983135:SQP1048576 SGT983135:SGT1048576 RWX983135:RWX1048576 RNB983135:RNB1048576 RDF983135:RDF1048576 QTJ983135:QTJ1048576 QJN983135:QJN1048576 PZR983135:PZR1048576 PPV983135:PPV1048576 PFZ983135:PFZ1048576 OWD983135:OWD1048576 OMH983135:OMH1048576 OCL983135:OCL1048576 NSP983135:NSP1048576 NIT983135:NIT1048576 MYX983135:MYX1048576 MPB983135:MPB1048576 MFF983135:MFF1048576 LVJ983135:LVJ1048576 LLN983135:LLN1048576 LBR983135:LBR1048576 KRV983135:KRV1048576 KHZ983135:KHZ1048576 JYD983135:JYD1048576 JOH983135:JOH1048576 JEL983135:JEL1048576 IUP983135:IUP1048576 IKT983135:IKT1048576 IAX983135:IAX1048576 HRB983135:HRB1048576 HHF983135:HHF1048576 GXJ983135:GXJ1048576 GNN983135:GNN1048576 GDR983135:GDR1048576 FTV983135:FTV1048576 FJZ983135:FJZ1048576 FAD983135:FAD1048576 EQH983135:EQH1048576 EGL983135:EGL1048576 DWP983135:DWP1048576 DMT983135:DMT1048576 DCX983135:DCX1048576 CTB983135:CTB1048576 CJF983135:CJF1048576 BZJ983135:BZJ1048576 BPN983135:BPN1048576 BFR983135:BFR1048576 AVV983135:AVV1048576 ALZ983135:ALZ1048576 ACD983135:ACD1048576 SH983135:SH1048576 IL983135:IL1048576 WUX917599:WUX983088 WLB917599:WLB983088 WBF917599:WBF983088 VRJ917599:VRJ983088 VHN917599:VHN983088 UXR917599:UXR983088 UNV917599:UNV983088 UDZ917599:UDZ983088 TUD917599:TUD983088 TKH917599:TKH983088 TAL917599:TAL983088 SQP917599:SQP983088 SGT917599:SGT983088 RWX917599:RWX983088 RNB917599:RNB983088 RDF917599:RDF983088 QTJ917599:QTJ983088 QJN917599:QJN983088 PZR917599:PZR983088 PPV917599:PPV983088 PFZ917599:PFZ983088 OWD917599:OWD983088 OMH917599:OMH983088 OCL917599:OCL983088 NSP917599:NSP983088 NIT917599:NIT983088 MYX917599:MYX983088 MPB917599:MPB983088 MFF917599:MFF983088 LVJ917599:LVJ983088 LLN917599:LLN983088 LBR917599:LBR983088 KRV917599:KRV983088 KHZ917599:KHZ983088 JYD917599:JYD983088 JOH917599:JOH983088 JEL917599:JEL983088 IUP917599:IUP983088 IKT917599:IKT983088 IAX917599:IAX983088 HRB917599:HRB983088 HHF917599:HHF983088 GXJ917599:GXJ983088 GNN917599:GNN983088 GDR917599:GDR983088 FTV917599:FTV983088 FJZ917599:FJZ983088 FAD917599:FAD983088 EQH917599:EQH983088 EGL917599:EGL983088 DWP917599:DWP983088 DMT917599:DMT983088 DCX917599:DCX983088 CTB917599:CTB983088 CJF917599:CJF983088 BZJ917599:BZJ983088 BPN917599:BPN983088 BFR917599:BFR983088 AVV917599:AVV983088 ALZ917599:ALZ983088 ACD917599:ACD983088 SH917599:SH983088 IL917599:IL983088 WUX852063:WUX917552 WLB852063:WLB917552 WBF852063:WBF917552 VRJ852063:VRJ917552 VHN852063:VHN917552 UXR852063:UXR917552 UNV852063:UNV917552 UDZ852063:UDZ917552 TUD852063:TUD917552 TKH852063:TKH917552 TAL852063:TAL917552 SQP852063:SQP917552 SGT852063:SGT917552 RWX852063:RWX917552 RNB852063:RNB917552 RDF852063:RDF917552 QTJ852063:QTJ917552 QJN852063:QJN917552 PZR852063:PZR917552 PPV852063:PPV917552 PFZ852063:PFZ917552 OWD852063:OWD917552 OMH852063:OMH917552 OCL852063:OCL917552 NSP852063:NSP917552 NIT852063:NIT917552 MYX852063:MYX917552 MPB852063:MPB917552 MFF852063:MFF917552 LVJ852063:LVJ917552 LLN852063:LLN917552 LBR852063:LBR917552 KRV852063:KRV917552 KHZ852063:KHZ917552 JYD852063:JYD917552 JOH852063:JOH917552 JEL852063:JEL917552 IUP852063:IUP917552 IKT852063:IKT917552 IAX852063:IAX917552 HRB852063:HRB917552 HHF852063:HHF917552 GXJ852063:GXJ917552 GNN852063:GNN917552 GDR852063:GDR917552 FTV852063:FTV917552 FJZ852063:FJZ917552 FAD852063:FAD917552 EQH852063:EQH917552 EGL852063:EGL917552 DWP852063:DWP917552 DMT852063:DMT917552 DCX852063:DCX917552 CTB852063:CTB917552 CJF852063:CJF917552 BZJ852063:BZJ917552 BPN852063:BPN917552 BFR852063:BFR917552 AVV852063:AVV917552 ALZ852063:ALZ917552 ACD852063:ACD917552 SH852063:SH917552 IL852063:IL917552 WUX786527:WUX852016 WLB786527:WLB852016 WBF786527:WBF852016 VRJ786527:VRJ852016 VHN786527:VHN852016 UXR786527:UXR852016 UNV786527:UNV852016 UDZ786527:UDZ852016 TUD786527:TUD852016 TKH786527:TKH852016 TAL786527:TAL852016 SQP786527:SQP852016 SGT786527:SGT852016 RWX786527:RWX852016 RNB786527:RNB852016 RDF786527:RDF852016 QTJ786527:QTJ852016 QJN786527:QJN852016 PZR786527:PZR852016 PPV786527:PPV852016 PFZ786527:PFZ852016 OWD786527:OWD852016 OMH786527:OMH852016 OCL786527:OCL852016 NSP786527:NSP852016 NIT786527:NIT852016 MYX786527:MYX852016 MPB786527:MPB852016 MFF786527:MFF852016 LVJ786527:LVJ852016 LLN786527:LLN852016 LBR786527:LBR852016 KRV786527:KRV852016 KHZ786527:KHZ852016 JYD786527:JYD852016 JOH786527:JOH852016 JEL786527:JEL852016 IUP786527:IUP852016 IKT786527:IKT852016 IAX786527:IAX852016 HRB786527:HRB852016 HHF786527:HHF852016 GXJ786527:GXJ852016 GNN786527:GNN852016 GDR786527:GDR852016 FTV786527:FTV852016 FJZ786527:FJZ852016 FAD786527:FAD852016 EQH786527:EQH852016 EGL786527:EGL852016 DWP786527:DWP852016 DMT786527:DMT852016 DCX786527:DCX852016 CTB786527:CTB852016 CJF786527:CJF852016 BZJ786527:BZJ852016 BPN786527:BPN852016 BFR786527:BFR852016 AVV786527:AVV852016 ALZ786527:ALZ852016 ACD786527:ACD852016 SH786527:SH852016 IL786527:IL852016 WUX720991:WUX786480 WLB720991:WLB786480 WBF720991:WBF786480 VRJ720991:VRJ786480 VHN720991:VHN786480 UXR720991:UXR786480 UNV720991:UNV786480 UDZ720991:UDZ786480 TUD720991:TUD786480 TKH720991:TKH786480 TAL720991:TAL786480 SQP720991:SQP786480 SGT720991:SGT786480 RWX720991:RWX786480 RNB720991:RNB786480 RDF720991:RDF786480 QTJ720991:QTJ786480 QJN720991:QJN786480 PZR720991:PZR786480 PPV720991:PPV786480 PFZ720991:PFZ786480 OWD720991:OWD786480 OMH720991:OMH786480 OCL720991:OCL786480 NSP720991:NSP786480 NIT720991:NIT786480 MYX720991:MYX786480 MPB720991:MPB786480 MFF720991:MFF786480 LVJ720991:LVJ786480 LLN720991:LLN786480 LBR720991:LBR786480 KRV720991:KRV786480 KHZ720991:KHZ786480 JYD720991:JYD786480 JOH720991:JOH786480 JEL720991:JEL786480 IUP720991:IUP786480 IKT720991:IKT786480 IAX720991:IAX786480 HRB720991:HRB786480 HHF720991:HHF786480 GXJ720991:GXJ786480 GNN720991:GNN786480 GDR720991:GDR786480 FTV720991:FTV786480 FJZ720991:FJZ786480 FAD720991:FAD786480 EQH720991:EQH786480 EGL720991:EGL786480 DWP720991:DWP786480 DMT720991:DMT786480 DCX720991:DCX786480 CTB720991:CTB786480 CJF720991:CJF786480 BZJ720991:BZJ786480 BPN720991:BPN786480 BFR720991:BFR786480 AVV720991:AVV786480 ALZ720991:ALZ786480 ACD720991:ACD786480 SH720991:SH786480 IL720991:IL786480 WUX655455:WUX720944 WLB655455:WLB720944 WBF655455:WBF720944 VRJ655455:VRJ720944 VHN655455:VHN720944 UXR655455:UXR720944 UNV655455:UNV720944 UDZ655455:UDZ720944 TUD655455:TUD720944 TKH655455:TKH720944 TAL655455:TAL720944 SQP655455:SQP720944 SGT655455:SGT720944 RWX655455:RWX720944 RNB655455:RNB720944 RDF655455:RDF720944 QTJ655455:QTJ720944 QJN655455:QJN720944 PZR655455:PZR720944 PPV655455:PPV720944 PFZ655455:PFZ720944 OWD655455:OWD720944 OMH655455:OMH720944 OCL655455:OCL720944 NSP655455:NSP720944 NIT655455:NIT720944 MYX655455:MYX720944 MPB655455:MPB720944 MFF655455:MFF720944 LVJ655455:LVJ720944 LLN655455:LLN720944 LBR655455:LBR720944 KRV655455:KRV720944 KHZ655455:KHZ720944 JYD655455:JYD720944 JOH655455:JOH720944 JEL655455:JEL720944 IUP655455:IUP720944 IKT655455:IKT720944 IAX655455:IAX720944 HRB655455:HRB720944 HHF655455:HHF720944 GXJ655455:GXJ720944 GNN655455:GNN720944 GDR655455:GDR720944 FTV655455:FTV720944 FJZ655455:FJZ720944 FAD655455:FAD720944 EQH655455:EQH720944 EGL655455:EGL720944 DWP655455:DWP720944 DMT655455:DMT720944 DCX655455:DCX720944 CTB655455:CTB720944 CJF655455:CJF720944 BZJ655455:BZJ720944 BPN655455:BPN720944 BFR655455:BFR720944 AVV655455:AVV720944 ALZ655455:ALZ720944 ACD655455:ACD720944 SH655455:SH720944 IL655455:IL720944 WUX589919:WUX655408 WLB589919:WLB655408 WBF589919:WBF655408 VRJ589919:VRJ655408 VHN589919:VHN655408 UXR589919:UXR655408 UNV589919:UNV655408 UDZ589919:UDZ655408 TUD589919:TUD655408 TKH589919:TKH655408 TAL589919:TAL655408 SQP589919:SQP655408 SGT589919:SGT655408 RWX589919:RWX655408 RNB589919:RNB655408 RDF589919:RDF655408 QTJ589919:QTJ655408 QJN589919:QJN655408 PZR589919:PZR655408 PPV589919:PPV655408 PFZ589919:PFZ655408 OWD589919:OWD655408 OMH589919:OMH655408 OCL589919:OCL655408 NSP589919:NSP655408 NIT589919:NIT655408 MYX589919:MYX655408 MPB589919:MPB655408 MFF589919:MFF655408 LVJ589919:LVJ655408 LLN589919:LLN655408 LBR589919:LBR655408 KRV589919:KRV655408 KHZ589919:KHZ655408 JYD589919:JYD655408 JOH589919:JOH655408 JEL589919:JEL655408 IUP589919:IUP655408 IKT589919:IKT655408 IAX589919:IAX655408 HRB589919:HRB655408 HHF589919:HHF655408 GXJ589919:GXJ655408 GNN589919:GNN655408 GDR589919:GDR655408 FTV589919:FTV655408 FJZ589919:FJZ655408 FAD589919:FAD655408 EQH589919:EQH655408 EGL589919:EGL655408 DWP589919:DWP655408 DMT589919:DMT655408 DCX589919:DCX655408 CTB589919:CTB655408 CJF589919:CJF655408 BZJ589919:BZJ655408 BPN589919:BPN655408 BFR589919:BFR655408 AVV589919:AVV655408 ALZ589919:ALZ655408 ACD589919:ACD655408 SH589919:SH655408 IL589919:IL655408 WUX524383:WUX589872 WLB524383:WLB589872 WBF524383:WBF589872 VRJ524383:VRJ589872 VHN524383:VHN589872 UXR524383:UXR589872 UNV524383:UNV589872 UDZ524383:UDZ589872 TUD524383:TUD589872 TKH524383:TKH589872 TAL524383:TAL589872 SQP524383:SQP589872 SGT524383:SGT589872 RWX524383:RWX589872 RNB524383:RNB589872 RDF524383:RDF589872 QTJ524383:QTJ589872 QJN524383:QJN589872 PZR524383:PZR589872 PPV524383:PPV589872 PFZ524383:PFZ589872 OWD524383:OWD589872 OMH524383:OMH589872 OCL524383:OCL589872 NSP524383:NSP589872 NIT524383:NIT589872 MYX524383:MYX589872 MPB524383:MPB589872 MFF524383:MFF589872 LVJ524383:LVJ589872 LLN524383:LLN589872 LBR524383:LBR589872 KRV524383:KRV589872 KHZ524383:KHZ589872 JYD524383:JYD589872 JOH524383:JOH589872 JEL524383:JEL589872 IUP524383:IUP589872 IKT524383:IKT589872 IAX524383:IAX589872 HRB524383:HRB589872 HHF524383:HHF589872 GXJ524383:GXJ589872 GNN524383:GNN589872 GDR524383:GDR589872 FTV524383:FTV589872 FJZ524383:FJZ589872 FAD524383:FAD589872 EQH524383:EQH589872 EGL524383:EGL589872 DWP524383:DWP589872 DMT524383:DMT589872 DCX524383:DCX589872 CTB524383:CTB589872 CJF524383:CJF589872 BZJ524383:BZJ589872 BPN524383:BPN589872 BFR524383:BFR589872 AVV524383:AVV589872 ALZ524383:ALZ589872 ACD524383:ACD589872 SH524383:SH589872 IL524383:IL589872 WUX458847:WUX524336 WLB458847:WLB524336 WBF458847:WBF524336 VRJ458847:VRJ524336 VHN458847:VHN524336 UXR458847:UXR524336 UNV458847:UNV524336 UDZ458847:UDZ524336 TUD458847:TUD524336 TKH458847:TKH524336 TAL458847:TAL524336 SQP458847:SQP524336 SGT458847:SGT524336 RWX458847:RWX524336 RNB458847:RNB524336 RDF458847:RDF524336 QTJ458847:QTJ524336 QJN458847:QJN524336 PZR458847:PZR524336 PPV458847:PPV524336 PFZ458847:PFZ524336 OWD458847:OWD524336 OMH458847:OMH524336 OCL458847:OCL524336 NSP458847:NSP524336 NIT458847:NIT524336 MYX458847:MYX524336 MPB458847:MPB524336 MFF458847:MFF524336 LVJ458847:LVJ524336 LLN458847:LLN524336 LBR458847:LBR524336 KRV458847:KRV524336 KHZ458847:KHZ524336 JYD458847:JYD524336 JOH458847:JOH524336 JEL458847:JEL524336 IUP458847:IUP524336 IKT458847:IKT524336 IAX458847:IAX524336 HRB458847:HRB524336 HHF458847:HHF524336 GXJ458847:GXJ524336 GNN458847:GNN524336 GDR458847:GDR524336 FTV458847:FTV524336 FJZ458847:FJZ524336 FAD458847:FAD524336 EQH458847:EQH524336 EGL458847:EGL524336 DWP458847:DWP524336 DMT458847:DMT524336 DCX458847:DCX524336 CTB458847:CTB524336 CJF458847:CJF524336 BZJ458847:BZJ524336 BPN458847:BPN524336 BFR458847:BFR524336 AVV458847:AVV524336 ALZ458847:ALZ524336 ACD458847:ACD524336 SH458847:SH524336 IL458847:IL524336 WUX393311:WUX458800 WLB393311:WLB458800 WBF393311:WBF458800 VRJ393311:VRJ458800 VHN393311:VHN458800 UXR393311:UXR458800 UNV393311:UNV458800 UDZ393311:UDZ458800 TUD393311:TUD458800 TKH393311:TKH458800 TAL393311:TAL458800 SQP393311:SQP458800 SGT393311:SGT458800 RWX393311:RWX458800 RNB393311:RNB458800 RDF393311:RDF458800 QTJ393311:QTJ458800 QJN393311:QJN458800 PZR393311:PZR458800 PPV393311:PPV458800 PFZ393311:PFZ458800 OWD393311:OWD458800 OMH393311:OMH458800 OCL393311:OCL458800 NSP393311:NSP458800 NIT393311:NIT458800 MYX393311:MYX458800 MPB393311:MPB458800 MFF393311:MFF458800 LVJ393311:LVJ458800 LLN393311:LLN458800 LBR393311:LBR458800 KRV393311:KRV458800 KHZ393311:KHZ458800 JYD393311:JYD458800 JOH393311:JOH458800 JEL393311:JEL458800 IUP393311:IUP458800 IKT393311:IKT458800 IAX393311:IAX458800 HRB393311:HRB458800 HHF393311:HHF458800 GXJ393311:GXJ458800 GNN393311:GNN458800 GDR393311:GDR458800 FTV393311:FTV458800 FJZ393311:FJZ458800 FAD393311:FAD458800 EQH393311:EQH458800 EGL393311:EGL458800 DWP393311:DWP458800 DMT393311:DMT458800 DCX393311:DCX458800 CTB393311:CTB458800 CJF393311:CJF458800 BZJ393311:BZJ458800 BPN393311:BPN458800 BFR393311:BFR458800 AVV393311:AVV458800 ALZ393311:ALZ458800 ACD393311:ACD458800 SH393311:SH458800 IL393311:IL458800 WUX327775:WUX393264 WLB327775:WLB393264 WBF327775:WBF393264 VRJ327775:VRJ393264 VHN327775:VHN393264 UXR327775:UXR393264 UNV327775:UNV393264 UDZ327775:UDZ393264 TUD327775:TUD393264 TKH327775:TKH393264 TAL327775:TAL393264 SQP327775:SQP393264 SGT327775:SGT393264 RWX327775:RWX393264 RNB327775:RNB393264 RDF327775:RDF393264 QTJ327775:QTJ393264 QJN327775:QJN393264 PZR327775:PZR393264 PPV327775:PPV393264 PFZ327775:PFZ393264 OWD327775:OWD393264 OMH327775:OMH393264 OCL327775:OCL393264 NSP327775:NSP393264 NIT327775:NIT393264 MYX327775:MYX393264 MPB327775:MPB393264 MFF327775:MFF393264 LVJ327775:LVJ393264 LLN327775:LLN393264 LBR327775:LBR393264 KRV327775:KRV393264 KHZ327775:KHZ393264 JYD327775:JYD393264 JOH327775:JOH393264 JEL327775:JEL393264 IUP327775:IUP393264 IKT327775:IKT393264 IAX327775:IAX393264 HRB327775:HRB393264 HHF327775:HHF393264 GXJ327775:GXJ393264 GNN327775:GNN393264 GDR327775:GDR393264 FTV327775:FTV393264 FJZ327775:FJZ393264 FAD327775:FAD393264 EQH327775:EQH393264 EGL327775:EGL393264 DWP327775:DWP393264 DMT327775:DMT393264 DCX327775:DCX393264 CTB327775:CTB393264 CJF327775:CJF393264 BZJ327775:BZJ393264 BPN327775:BPN393264 BFR327775:BFR393264 AVV327775:AVV393264 ALZ327775:ALZ393264 ACD327775:ACD393264 SH327775:SH393264 IL327775:IL393264 WUX262239:WUX327728 WLB262239:WLB327728 WBF262239:WBF327728 VRJ262239:VRJ327728 VHN262239:VHN327728 UXR262239:UXR327728 UNV262239:UNV327728 UDZ262239:UDZ327728 TUD262239:TUD327728 TKH262239:TKH327728 TAL262239:TAL327728 SQP262239:SQP327728 SGT262239:SGT327728 RWX262239:RWX327728 RNB262239:RNB327728 RDF262239:RDF327728 QTJ262239:QTJ327728 QJN262239:QJN327728 PZR262239:PZR327728 PPV262239:PPV327728 PFZ262239:PFZ327728 OWD262239:OWD327728 OMH262239:OMH327728 OCL262239:OCL327728 NSP262239:NSP327728 NIT262239:NIT327728 MYX262239:MYX327728 MPB262239:MPB327728 MFF262239:MFF327728 LVJ262239:LVJ327728 LLN262239:LLN327728 LBR262239:LBR327728 KRV262239:KRV327728 KHZ262239:KHZ327728 JYD262239:JYD327728 JOH262239:JOH327728 JEL262239:JEL327728 IUP262239:IUP327728 IKT262239:IKT327728 IAX262239:IAX327728 HRB262239:HRB327728 HHF262239:HHF327728 GXJ262239:GXJ327728 GNN262239:GNN327728 GDR262239:GDR327728 FTV262239:FTV327728 FJZ262239:FJZ327728 FAD262239:FAD327728 EQH262239:EQH327728 EGL262239:EGL327728 DWP262239:DWP327728 DMT262239:DMT327728 DCX262239:DCX327728 CTB262239:CTB327728 CJF262239:CJF327728 BZJ262239:BZJ327728 BPN262239:BPN327728 BFR262239:BFR327728 AVV262239:AVV327728 ALZ262239:ALZ327728 ACD262239:ACD327728 SH262239:SH327728 IL262239:IL327728 WUX196703:WUX262192 WLB196703:WLB262192 WBF196703:WBF262192 VRJ196703:VRJ262192 VHN196703:VHN262192 UXR196703:UXR262192 UNV196703:UNV262192 UDZ196703:UDZ262192 TUD196703:TUD262192 TKH196703:TKH262192 TAL196703:TAL262192 SQP196703:SQP262192 SGT196703:SGT262192 RWX196703:RWX262192 RNB196703:RNB262192 RDF196703:RDF262192 QTJ196703:QTJ262192 QJN196703:QJN262192 PZR196703:PZR262192 PPV196703:PPV262192 PFZ196703:PFZ262192 OWD196703:OWD262192 OMH196703:OMH262192 OCL196703:OCL262192 NSP196703:NSP262192 NIT196703:NIT262192 MYX196703:MYX262192 MPB196703:MPB262192 MFF196703:MFF262192 LVJ196703:LVJ262192 LLN196703:LLN262192 LBR196703:LBR262192 KRV196703:KRV262192 KHZ196703:KHZ262192 JYD196703:JYD262192 JOH196703:JOH262192 JEL196703:JEL262192 IUP196703:IUP262192 IKT196703:IKT262192 IAX196703:IAX262192 HRB196703:HRB262192 HHF196703:HHF262192 GXJ196703:GXJ262192 GNN196703:GNN262192 GDR196703:GDR262192 FTV196703:FTV262192 FJZ196703:FJZ262192 FAD196703:FAD262192 EQH196703:EQH262192 EGL196703:EGL262192 DWP196703:DWP262192 DMT196703:DMT262192 DCX196703:DCX262192 CTB196703:CTB262192 CJF196703:CJF262192 BZJ196703:BZJ262192 BPN196703:BPN262192 BFR196703:BFR262192 AVV196703:AVV262192 ALZ196703:ALZ262192 ACD196703:ACD262192 SH196703:SH262192 IL196703:IL262192 WUX131167:WUX196656 WLB131167:WLB196656 WBF131167:WBF196656 VRJ131167:VRJ196656 VHN131167:VHN196656 UXR131167:UXR196656 UNV131167:UNV196656 UDZ131167:UDZ196656 TUD131167:TUD196656 TKH131167:TKH196656 TAL131167:TAL196656 SQP131167:SQP196656 SGT131167:SGT196656 RWX131167:RWX196656 RNB131167:RNB196656 RDF131167:RDF196656 QTJ131167:QTJ196656 QJN131167:QJN196656 PZR131167:PZR196656 PPV131167:PPV196656 PFZ131167:PFZ196656 OWD131167:OWD196656 OMH131167:OMH196656 OCL131167:OCL196656 NSP131167:NSP196656 NIT131167:NIT196656 MYX131167:MYX196656 MPB131167:MPB196656 MFF131167:MFF196656 LVJ131167:LVJ196656 LLN131167:LLN196656 LBR131167:LBR196656 KRV131167:KRV196656 KHZ131167:KHZ196656 JYD131167:JYD196656 JOH131167:JOH196656 JEL131167:JEL196656 IUP131167:IUP196656 IKT131167:IKT196656 IAX131167:IAX196656 HRB131167:HRB196656 HHF131167:HHF196656 GXJ131167:GXJ196656 GNN131167:GNN196656 GDR131167:GDR196656 FTV131167:FTV196656 FJZ131167:FJZ196656 FAD131167:FAD196656 EQH131167:EQH196656 EGL131167:EGL196656 DWP131167:DWP196656 DMT131167:DMT196656 DCX131167:DCX196656 CTB131167:CTB196656 CJF131167:CJF196656 BZJ131167:BZJ196656 BPN131167:BPN196656 BFR131167:BFR196656 AVV131167:AVV196656 ALZ131167:ALZ196656 ACD131167:ACD196656 SH131167:SH196656 IL131167:IL196656 WUX65631:WUX131120 WLB65631:WLB131120 WBF65631:WBF131120 VRJ65631:VRJ131120 VHN65631:VHN131120 UXR65631:UXR131120 UNV65631:UNV131120 UDZ65631:UDZ131120 TUD65631:TUD131120 TKH65631:TKH131120 TAL65631:TAL131120 SQP65631:SQP131120 SGT65631:SGT131120 RWX65631:RWX131120 RNB65631:RNB131120 RDF65631:RDF131120 QTJ65631:QTJ131120 QJN65631:QJN131120 PZR65631:PZR131120 PPV65631:PPV131120 PFZ65631:PFZ131120 OWD65631:OWD131120 OMH65631:OMH131120 OCL65631:OCL131120 NSP65631:NSP131120 NIT65631:NIT131120 MYX65631:MYX131120 MPB65631:MPB131120 MFF65631:MFF131120 LVJ65631:LVJ131120 LLN65631:LLN131120 LBR65631:LBR131120 KRV65631:KRV131120 KHZ65631:KHZ131120 JYD65631:JYD131120 JOH65631:JOH131120 JEL65631:JEL131120 IUP65631:IUP131120 IKT65631:IKT131120 IAX65631:IAX131120 HRB65631:HRB131120 HHF65631:HHF131120 GXJ65631:GXJ131120 GNN65631:GNN131120 GDR65631:GDR131120 FTV65631:FTV131120 FJZ65631:FJZ131120 FAD65631:FAD131120 EQH65631:EQH131120 EGL65631:EGL131120 DWP65631:DWP131120 DMT65631:DMT131120 DCX65631:DCX131120 CTB65631:CTB131120 CJF65631:CJF131120 BZJ65631:BZJ131120 BPN65631:BPN131120 BFR65631:BFR131120 AVV65631:AVV131120 ALZ65631:ALZ131120 ACD65631:ACD131120 SH65631:SH131120 IL65631:IL131120 WUX95:WUX65584 WLB95:WLB65584 WBF95:WBF65584 VRJ95:VRJ65584 VHN95:VHN65584 UXR95:UXR65584 UNV95:UNV65584 UDZ95:UDZ65584 TUD95:TUD65584 TKH95:TKH65584 TAL95:TAL65584 SQP95:SQP65584 SGT95:SGT65584 RWX95:RWX65584 RNB95:RNB65584 RDF95:RDF65584 QTJ95:QTJ65584 QJN95:QJN65584 PZR95:PZR65584 PPV95:PPV65584 PFZ95:PFZ65584 OWD95:OWD65584 OMH95:OMH65584 OCL95:OCL65584 NSP95:NSP65584 NIT95:NIT65584 MYX95:MYX65584 MPB95:MPB65584 MFF95:MFF65584 LVJ95:LVJ65584 LLN95:LLN65584 LBR95:LBR65584 KRV95:KRV65584 KHZ95:KHZ65584 JYD95:JYD65584 JOH95:JOH65584 JEL95:JEL65584 IUP95:IUP65584 IKT95:IKT65584 IAX95:IAX65584 HRB95:HRB65584 HHF95:HHF65584 GXJ95:GXJ65584 GNN95:GNN65584 GDR95:GDR65584 FTV95:FTV65584 FJZ95:FJZ65584 FAD95:FAD65584 EQH95:EQH65584 EGL95:EGL65584 DWP95:DWP65584 DMT95:DMT65584 DCX95:DCX65584 CTB95:CTB65584 CJF95:CJF65584 BZJ95:BZJ65584 BPN95:BPN65584 BFR95:BFR65584 AVV95:AVV65584 ALZ95:ALZ65584 ACD95:ACD65584 SH95:SH65584 B95:B65584 B65631:B131120 B131167:B196656 B196703:B262192 B262239:B327728 B327775:B393264 B393311:B458800 B458847:B524336 B524383:B589872 B589919:B655408 B655455:B720944 B720991:B786480 B786527:B852016 B852063:B917552 B917599:B983088 B983135:B1048576"/>
    <dataValidation allowBlank="1" showInputMessage="1" showErrorMessage="1" prompt="Captura el nombre asignado o el nombre como se le identifica a la plaza (ejem. Jefe de Ingresos, Secretario Particular, Oficial Mayor, etc.)" sqref="IK95:IK65584 WUW983099:WUW983132 WLA983099:WLA983132 WBE983099:WBE983132 VRI983099:VRI983132 VHM983099:VHM983132 UXQ983099:UXQ983132 UNU983099:UNU983132 UDY983099:UDY983132 TUC983099:TUC983132 TKG983099:TKG983132 TAK983099:TAK983132 SQO983099:SQO983132 SGS983099:SGS983132 RWW983099:RWW983132 RNA983099:RNA983132 RDE983099:RDE983132 QTI983099:QTI983132 QJM983099:QJM983132 PZQ983099:PZQ983132 PPU983099:PPU983132 PFY983099:PFY983132 OWC983099:OWC983132 OMG983099:OMG983132 OCK983099:OCK983132 NSO983099:NSO983132 NIS983099:NIS983132 MYW983099:MYW983132 MPA983099:MPA983132 MFE983099:MFE983132 LVI983099:LVI983132 LLM983099:LLM983132 LBQ983099:LBQ983132 KRU983099:KRU983132 KHY983099:KHY983132 JYC983099:JYC983132 JOG983099:JOG983132 JEK983099:JEK983132 IUO983099:IUO983132 IKS983099:IKS983132 IAW983099:IAW983132 HRA983099:HRA983132 HHE983099:HHE983132 GXI983099:GXI983132 GNM983099:GNM983132 GDQ983099:GDQ983132 FTU983099:FTU983132 FJY983099:FJY983132 FAC983099:FAC983132 EQG983099:EQG983132 EGK983099:EGK983132 DWO983099:DWO983132 DMS983099:DMS983132 DCW983099:DCW983132 CTA983099:CTA983132 CJE983099:CJE983132 BZI983099:BZI983132 BPM983099:BPM983132 BFQ983099:BFQ983132 AVU983099:AVU983132 ALY983099:ALY983132 ACC983099:ACC983132 SG983099:SG983132 IK983099:IK983132 WUW917563:WUW917596 WLA917563:WLA917596 WBE917563:WBE917596 VRI917563:VRI917596 VHM917563:VHM917596 UXQ917563:UXQ917596 UNU917563:UNU917596 UDY917563:UDY917596 TUC917563:TUC917596 TKG917563:TKG917596 TAK917563:TAK917596 SQO917563:SQO917596 SGS917563:SGS917596 RWW917563:RWW917596 RNA917563:RNA917596 RDE917563:RDE917596 QTI917563:QTI917596 QJM917563:QJM917596 PZQ917563:PZQ917596 PPU917563:PPU917596 PFY917563:PFY917596 OWC917563:OWC917596 OMG917563:OMG917596 OCK917563:OCK917596 NSO917563:NSO917596 NIS917563:NIS917596 MYW917563:MYW917596 MPA917563:MPA917596 MFE917563:MFE917596 LVI917563:LVI917596 LLM917563:LLM917596 LBQ917563:LBQ917596 KRU917563:KRU917596 KHY917563:KHY917596 JYC917563:JYC917596 JOG917563:JOG917596 JEK917563:JEK917596 IUO917563:IUO917596 IKS917563:IKS917596 IAW917563:IAW917596 HRA917563:HRA917596 HHE917563:HHE917596 GXI917563:GXI917596 GNM917563:GNM917596 GDQ917563:GDQ917596 FTU917563:FTU917596 FJY917563:FJY917596 FAC917563:FAC917596 EQG917563:EQG917596 EGK917563:EGK917596 DWO917563:DWO917596 DMS917563:DMS917596 DCW917563:DCW917596 CTA917563:CTA917596 CJE917563:CJE917596 BZI917563:BZI917596 BPM917563:BPM917596 BFQ917563:BFQ917596 AVU917563:AVU917596 ALY917563:ALY917596 ACC917563:ACC917596 SG917563:SG917596 IK917563:IK917596 WUW852027:WUW852060 WLA852027:WLA852060 WBE852027:WBE852060 VRI852027:VRI852060 VHM852027:VHM852060 UXQ852027:UXQ852060 UNU852027:UNU852060 UDY852027:UDY852060 TUC852027:TUC852060 TKG852027:TKG852060 TAK852027:TAK852060 SQO852027:SQO852060 SGS852027:SGS852060 RWW852027:RWW852060 RNA852027:RNA852060 RDE852027:RDE852060 QTI852027:QTI852060 QJM852027:QJM852060 PZQ852027:PZQ852060 PPU852027:PPU852060 PFY852027:PFY852060 OWC852027:OWC852060 OMG852027:OMG852060 OCK852027:OCK852060 NSO852027:NSO852060 NIS852027:NIS852060 MYW852027:MYW852060 MPA852027:MPA852060 MFE852027:MFE852060 LVI852027:LVI852060 LLM852027:LLM852060 LBQ852027:LBQ852060 KRU852027:KRU852060 KHY852027:KHY852060 JYC852027:JYC852060 JOG852027:JOG852060 JEK852027:JEK852060 IUO852027:IUO852060 IKS852027:IKS852060 IAW852027:IAW852060 HRA852027:HRA852060 HHE852027:HHE852060 GXI852027:GXI852060 GNM852027:GNM852060 GDQ852027:GDQ852060 FTU852027:FTU852060 FJY852027:FJY852060 FAC852027:FAC852060 EQG852027:EQG852060 EGK852027:EGK852060 DWO852027:DWO852060 DMS852027:DMS852060 DCW852027:DCW852060 CTA852027:CTA852060 CJE852027:CJE852060 BZI852027:BZI852060 BPM852027:BPM852060 BFQ852027:BFQ852060 AVU852027:AVU852060 ALY852027:ALY852060 ACC852027:ACC852060 SG852027:SG852060 IK852027:IK852060 WUW786491:WUW786524 WLA786491:WLA786524 WBE786491:WBE786524 VRI786491:VRI786524 VHM786491:VHM786524 UXQ786491:UXQ786524 UNU786491:UNU786524 UDY786491:UDY786524 TUC786491:TUC786524 TKG786491:TKG786524 TAK786491:TAK786524 SQO786491:SQO786524 SGS786491:SGS786524 RWW786491:RWW786524 RNA786491:RNA786524 RDE786491:RDE786524 QTI786491:QTI786524 QJM786491:QJM786524 PZQ786491:PZQ786524 PPU786491:PPU786524 PFY786491:PFY786524 OWC786491:OWC786524 OMG786491:OMG786524 OCK786491:OCK786524 NSO786491:NSO786524 NIS786491:NIS786524 MYW786491:MYW786524 MPA786491:MPA786524 MFE786491:MFE786524 LVI786491:LVI786524 LLM786491:LLM786524 LBQ786491:LBQ786524 KRU786491:KRU786524 KHY786491:KHY786524 JYC786491:JYC786524 JOG786491:JOG786524 JEK786491:JEK786524 IUO786491:IUO786524 IKS786491:IKS786524 IAW786491:IAW786524 HRA786491:HRA786524 HHE786491:HHE786524 GXI786491:GXI786524 GNM786491:GNM786524 GDQ786491:GDQ786524 FTU786491:FTU786524 FJY786491:FJY786524 FAC786491:FAC786524 EQG786491:EQG786524 EGK786491:EGK786524 DWO786491:DWO786524 DMS786491:DMS786524 DCW786491:DCW786524 CTA786491:CTA786524 CJE786491:CJE786524 BZI786491:BZI786524 BPM786491:BPM786524 BFQ786491:BFQ786524 AVU786491:AVU786524 ALY786491:ALY786524 ACC786491:ACC786524 SG786491:SG786524 IK786491:IK786524 WUW720955:WUW720988 WLA720955:WLA720988 WBE720955:WBE720988 VRI720955:VRI720988 VHM720955:VHM720988 UXQ720955:UXQ720988 UNU720955:UNU720988 UDY720955:UDY720988 TUC720955:TUC720988 TKG720955:TKG720988 TAK720955:TAK720988 SQO720955:SQO720988 SGS720955:SGS720988 RWW720955:RWW720988 RNA720955:RNA720988 RDE720955:RDE720988 QTI720955:QTI720988 QJM720955:QJM720988 PZQ720955:PZQ720988 PPU720955:PPU720988 PFY720955:PFY720988 OWC720955:OWC720988 OMG720955:OMG720988 OCK720955:OCK720988 NSO720955:NSO720988 NIS720955:NIS720988 MYW720955:MYW720988 MPA720955:MPA720988 MFE720955:MFE720988 LVI720955:LVI720988 LLM720955:LLM720988 LBQ720955:LBQ720988 KRU720955:KRU720988 KHY720955:KHY720988 JYC720955:JYC720988 JOG720955:JOG720988 JEK720955:JEK720988 IUO720955:IUO720988 IKS720955:IKS720988 IAW720955:IAW720988 HRA720955:HRA720988 HHE720955:HHE720988 GXI720955:GXI720988 GNM720955:GNM720988 GDQ720955:GDQ720988 FTU720955:FTU720988 FJY720955:FJY720988 FAC720955:FAC720988 EQG720955:EQG720988 EGK720955:EGK720988 DWO720955:DWO720988 DMS720955:DMS720988 DCW720955:DCW720988 CTA720955:CTA720988 CJE720955:CJE720988 BZI720955:BZI720988 BPM720955:BPM720988 BFQ720955:BFQ720988 AVU720955:AVU720988 ALY720955:ALY720988 ACC720955:ACC720988 SG720955:SG720988 IK720955:IK720988 WUW655419:WUW655452 WLA655419:WLA655452 WBE655419:WBE655452 VRI655419:VRI655452 VHM655419:VHM655452 UXQ655419:UXQ655452 UNU655419:UNU655452 UDY655419:UDY655452 TUC655419:TUC655452 TKG655419:TKG655452 TAK655419:TAK655452 SQO655419:SQO655452 SGS655419:SGS655452 RWW655419:RWW655452 RNA655419:RNA655452 RDE655419:RDE655452 QTI655419:QTI655452 QJM655419:QJM655452 PZQ655419:PZQ655452 PPU655419:PPU655452 PFY655419:PFY655452 OWC655419:OWC655452 OMG655419:OMG655452 OCK655419:OCK655452 NSO655419:NSO655452 NIS655419:NIS655452 MYW655419:MYW655452 MPA655419:MPA655452 MFE655419:MFE655452 LVI655419:LVI655452 LLM655419:LLM655452 LBQ655419:LBQ655452 KRU655419:KRU655452 KHY655419:KHY655452 JYC655419:JYC655452 JOG655419:JOG655452 JEK655419:JEK655452 IUO655419:IUO655452 IKS655419:IKS655452 IAW655419:IAW655452 HRA655419:HRA655452 HHE655419:HHE655452 GXI655419:GXI655452 GNM655419:GNM655452 GDQ655419:GDQ655452 FTU655419:FTU655452 FJY655419:FJY655452 FAC655419:FAC655452 EQG655419:EQG655452 EGK655419:EGK655452 DWO655419:DWO655452 DMS655419:DMS655452 DCW655419:DCW655452 CTA655419:CTA655452 CJE655419:CJE655452 BZI655419:BZI655452 BPM655419:BPM655452 BFQ655419:BFQ655452 AVU655419:AVU655452 ALY655419:ALY655452 ACC655419:ACC655452 SG655419:SG655452 IK655419:IK655452 WUW589883:WUW589916 WLA589883:WLA589916 WBE589883:WBE589916 VRI589883:VRI589916 VHM589883:VHM589916 UXQ589883:UXQ589916 UNU589883:UNU589916 UDY589883:UDY589916 TUC589883:TUC589916 TKG589883:TKG589916 TAK589883:TAK589916 SQO589883:SQO589916 SGS589883:SGS589916 RWW589883:RWW589916 RNA589883:RNA589916 RDE589883:RDE589916 QTI589883:QTI589916 QJM589883:QJM589916 PZQ589883:PZQ589916 PPU589883:PPU589916 PFY589883:PFY589916 OWC589883:OWC589916 OMG589883:OMG589916 OCK589883:OCK589916 NSO589883:NSO589916 NIS589883:NIS589916 MYW589883:MYW589916 MPA589883:MPA589916 MFE589883:MFE589916 LVI589883:LVI589916 LLM589883:LLM589916 LBQ589883:LBQ589916 KRU589883:KRU589916 KHY589883:KHY589916 JYC589883:JYC589916 JOG589883:JOG589916 JEK589883:JEK589916 IUO589883:IUO589916 IKS589883:IKS589916 IAW589883:IAW589916 HRA589883:HRA589916 HHE589883:HHE589916 GXI589883:GXI589916 GNM589883:GNM589916 GDQ589883:GDQ589916 FTU589883:FTU589916 FJY589883:FJY589916 FAC589883:FAC589916 EQG589883:EQG589916 EGK589883:EGK589916 DWO589883:DWO589916 DMS589883:DMS589916 DCW589883:DCW589916 CTA589883:CTA589916 CJE589883:CJE589916 BZI589883:BZI589916 BPM589883:BPM589916 BFQ589883:BFQ589916 AVU589883:AVU589916 ALY589883:ALY589916 ACC589883:ACC589916 SG589883:SG589916 IK589883:IK589916 WUW524347:WUW524380 WLA524347:WLA524380 WBE524347:WBE524380 VRI524347:VRI524380 VHM524347:VHM524380 UXQ524347:UXQ524380 UNU524347:UNU524380 UDY524347:UDY524380 TUC524347:TUC524380 TKG524347:TKG524380 TAK524347:TAK524380 SQO524347:SQO524380 SGS524347:SGS524380 RWW524347:RWW524380 RNA524347:RNA524380 RDE524347:RDE524380 QTI524347:QTI524380 QJM524347:QJM524380 PZQ524347:PZQ524380 PPU524347:PPU524380 PFY524347:PFY524380 OWC524347:OWC524380 OMG524347:OMG524380 OCK524347:OCK524380 NSO524347:NSO524380 NIS524347:NIS524380 MYW524347:MYW524380 MPA524347:MPA524380 MFE524347:MFE524380 LVI524347:LVI524380 LLM524347:LLM524380 LBQ524347:LBQ524380 KRU524347:KRU524380 KHY524347:KHY524380 JYC524347:JYC524380 JOG524347:JOG524380 JEK524347:JEK524380 IUO524347:IUO524380 IKS524347:IKS524380 IAW524347:IAW524380 HRA524347:HRA524380 HHE524347:HHE524380 GXI524347:GXI524380 GNM524347:GNM524380 GDQ524347:GDQ524380 FTU524347:FTU524380 FJY524347:FJY524380 FAC524347:FAC524380 EQG524347:EQG524380 EGK524347:EGK524380 DWO524347:DWO524380 DMS524347:DMS524380 DCW524347:DCW524380 CTA524347:CTA524380 CJE524347:CJE524380 BZI524347:BZI524380 BPM524347:BPM524380 BFQ524347:BFQ524380 AVU524347:AVU524380 ALY524347:ALY524380 ACC524347:ACC524380 SG524347:SG524380 IK524347:IK524380 WUW458811:WUW458844 WLA458811:WLA458844 WBE458811:WBE458844 VRI458811:VRI458844 VHM458811:VHM458844 UXQ458811:UXQ458844 UNU458811:UNU458844 UDY458811:UDY458844 TUC458811:TUC458844 TKG458811:TKG458844 TAK458811:TAK458844 SQO458811:SQO458844 SGS458811:SGS458844 RWW458811:RWW458844 RNA458811:RNA458844 RDE458811:RDE458844 QTI458811:QTI458844 QJM458811:QJM458844 PZQ458811:PZQ458844 PPU458811:PPU458844 PFY458811:PFY458844 OWC458811:OWC458844 OMG458811:OMG458844 OCK458811:OCK458844 NSO458811:NSO458844 NIS458811:NIS458844 MYW458811:MYW458844 MPA458811:MPA458844 MFE458811:MFE458844 LVI458811:LVI458844 LLM458811:LLM458844 LBQ458811:LBQ458844 KRU458811:KRU458844 KHY458811:KHY458844 JYC458811:JYC458844 JOG458811:JOG458844 JEK458811:JEK458844 IUO458811:IUO458844 IKS458811:IKS458844 IAW458811:IAW458844 HRA458811:HRA458844 HHE458811:HHE458844 GXI458811:GXI458844 GNM458811:GNM458844 GDQ458811:GDQ458844 FTU458811:FTU458844 FJY458811:FJY458844 FAC458811:FAC458844 EQG458811:EQG458844 EGK458811:EGK458844 DWO458811:DWO458844 DMS458811:DMS458844 DCW458811:DCW458844 CTA458811:CTA458844 CJE458811:CJE458844 BZI458811:BZI458844 BPM458811:BPM458844 BFQ458811:BFQ458844 AVU458811:AVU458844 ALY458811:ALY458844 ACC458811:ACC458844 SG458811:SG458844 IK458811:IK458844 WUW393275:WUW393308 WLA393275:WLA393308 WBE393275:WBE393308 VRI393275:VRI393308 VHM393275:VHM393308 UXQ393275:UXQ393308 UNU393275:UNU393308 UDY393275:UDY393308 TUC393275:TUC393308 TKG393275:TKG393308 TAK393275:TAK393308 SQO393275:SQO393308 SGS393275:SGS393308 RWW393275:RWW393308 RNA393275:RNA393308 RDE393275:RDE393308 QTI393275:QTI393308 QJM393275:QJM393308 PZQ393275:PZQ393308 PPU393275:PPU393308 PFY393275:PFY393308 OWC393275:OWC393308 OMG393275:OMG393308 OCK393275:OCK393308 NSO393275:NSO393308 NIS393275:NIS393308 MYW393275:MYW393308 MPA393275:MPA393308 MFE393275:MFE393308 LVI393275:LVI393308 LLM393275:LLM393308 LBQ393275:LBQ393308 KRU393275:KRU393308 KHY393275:KHY393308 JYC393275:JYC393308 JOG393275:JOG393308 JEK393275:JEK393308 IUO393275:IUO393308 IKS393275:IKS393308 IAW393275:IAW393308 HRA393275:HRA393308 HHE393275:HHE393308 GXI393275:GXI393308 GNM393275:GNM393308 GDQ393275:GDQ393308 FTU393275:FTU393308 FJY393275:FJY393308 FAC393275:FAC393308 EQG393275:EQG393308 EGK393275:EGK393308 DWO393275:DWO393308 DMS393275:DMS393308 DCW393275:DCW393308 CTA393275:CTA393308 CJE393275:CJE393308 BZI393275:BZI393308 BPM393275:BPM393308 BFQ393275:BFQ393308 AVU393275:AVU393308 ALY393275:ALY393308 ACC393275:ACC393308 SG393275:SG393308 IK393275:IK393308 WUW327739:WUW327772 WLA327739:WLA327772 WBE327739:WBE327772 VRI327739:VRI327772 VHM327739:VHM327772 UXQ327739:UXQ327772 UNU327739:UNU327772 UDY327739:UDY327772 TUC327739:TUC327772 TKG327739:TKG327772 TAK327739:TAK327772 SQO327739:SQO327772 SGS327739:SGS327772 RWW327739:RWW327772 RNA327739:RNA327772 RDE327739:RDE327772 QTI327739:QTI327772 QJM327739:QJM327772 PZQ327739:PZQ327772 PPU327739:PPU327772 PFY327739:PFY327772 OWC327739:OWC327772 OMG327739:OMG327772 OCK327739:OCK327772 NSO327739:NSO327772 NIS327739:NIS327772 MYW327739:MYW327772 MPA327739:MPA327772 MFE327739:MFE327772 LVI327739:LVI327772 LLM327739:LLM327772 LBQ327739:LBQ327772 KRU327739:KRU327772 KHY327739:KHY327772 JYC327739:JYC327772 JOG327739:JOG327772 JEK327739:JEK327772 IUO327739:IUO327772 IKS327739:IKS327772 IAW327739:IAW327772 HRA327739:HRA327772 HHE327739:HHE327772 GXI327739:GXI327772 GNM327739:GNM327772 GDQ327739:GDQ327772 FTU327739:FTU327772 FJY327739:FJY327772 FAC327739:FAC327772 EQG327739:EQG327772 EGK327739:EGK327772 DWO327739:DWO327772 DMS327739:DMS327772 DCW327739:DCW327772 CTA327739:CTA327772 CJE327739:CJE327772 BZI327739:BZI327772 BPM327739:BPM327772 BFQ327739:BFQ327772 AVU327739:AVU327772 ALY327739:ALY327772 ACC327739:ACC327772 SG327739:SG327772 IK327739:IK327772 WUW262203:WUW262236 WLA262203:WLA262236 WBE262203:WBE262236 VRI262203:VRI262236 VHM262203:VHM262236 UXQ262203:UXQ262236 UNU262203:UNU262236 UDY262203:UDY262236 TUC262203:TUC262236 TKG262203:TKG262236 TAK262203:TAK262236 SQO262203:SQO262236 SGS262203:SGS262236 RWW262203:RWW262236 RNA262203:RNA262236 RDE262203:RDE262236 QTI262203:QTI262236 QJM262203:QJM262236 PZQ262203:PZQ262236 PPU262203:PPU262236 PFY262203:PFY262236 OWC262203:OWC262236 OMG262203:OMG262236 OCK262203:OCK262236 NSO262203:NSO262236 NIS262203:NIS262236 MYW262203:MYW262236 MPA262203:MPA262236 MFE262203:MFE262236 LVI262203:LVI262236 LLM262203:LLM262236 LBQ262203:LBQ262236 KRU262203:KRU262236 KHY262203:KHY262236 JYC262203:JYC262236 JOG262203:JOG262236 JEK262203:JEK262236 IUO262203:IUO262236 IKS262203:IKS262236 IAW262203:IAW262236 HRA262203:HRA262236 HHE262203:HHE262236 GXI262203:GXI262236 GNM262203:GNM262236 GDQ262203:GDQ262236 FTU262203:FTU262236 FJY262203:FJY262236 FAC262203:FAC262236 EQG262203:EQG262236 EGK262203:EGK262236 DWO262203:DWO262236 DMS262203:DMS262236 DCW262203:DCW262236 CTA262203:CTA262236 CJE262203:CJE262236 BZI262203:BZI262236 BPM262203:BPM262236 BFQ262203:BFQ262236 AVU262203:AVU262236 ALY262203:ALY262236 ACC262203:ACC262236 SG262203:SG262236 IK262203:IK262236 WUW196667:WUW196700 WLA196667:WLA196700 WBE196667:WBE196700 VRI196667:VRI196700 VHM196667:VHM196700 UXQ196667:UXQ196700 UNU196667:UNU196700 UDY196667:UDY196700 TUC196667:TUC196700 TKG196667:TKG196700 TAK196667:TAK196700 SQO196667:SQO196700 SGS196667:SGS196700 RWW196667:RWW196700 RNA196667:RNA196700 RDE196667:RDE196700 QTI196667:QTI196700 QJM196667:QJM196700 PZQ196667:PZQ196700 PPU196667:PPU196700 PFY196667:PFY196700 OWC196667:OWC196700 OMG196667:OMG196700 OCK196667:OCK196700 NSO196667:NSO196700 NIS196667:NIS196700 MYW196667:MYW196700 MPA196667:MPA196700 MFE196667:MFE196700 LVI196667:LVI196700 LLM196667:LLM196700 LBQ196667:LBQ196700 KRU196667:KRU196700 KHY196667:KHY196700 JYC196667:JYC196700 JOG196667:JOG196700 JEK196667:JEK196700 IUO196667:IUO196700 IKS196667:IKS196700 IAW196667:IAW196700 HRA196667:HRA196700 HHE196667:HHE196700 GXI196667:GXI196700 GNM196667:GNM196700 GDQ196667:GDQ196700 FTU196667:FTU196700 FJY196667:FJY196700 FAC196667:FAC196700 EQG196667:EQG196700 EGK196667:EGK196700 DWO196667:DWO196700 DMS196667:DMS196700 DCW196667:DCW196700 CTA196667:CTA196700 CJE196667:CJE196700 BZI196667:BZI196700 BPM196667:BPM196700 BFQ196667:BFQ196700 AVU196667:AVU196700 ALY196667:ALY196700 ACC196667:ACC196700 SG196667:SG196700 IK196667:IK196700 WUW131131:WUW131164 WLA131131:WLA131164 WBE131131:WBE131164 VRI131131:VRI131164 VHM131131:VHM131164 UXQ131131:UXQ131164 UNU131131:UNU131164 UDY131131:UDY131164 TUC131131:TUC131164 TKG131131:TKG131164 TAK131131:TAK131164 SQO131131:SQO131164 SGS131131:SGS131164 RWW131131:RWW131164 RNA131131:RNA131164 RDE131131:RDE131164 QTI131131:QTI131164 QJM131131:QJM131164 PZQ131131:PZQ131164 PPU131131:PPU131164 PFY131131:PFY131164 OWC131131:OWC131164 OMG131131:OMG131164 OCK131131:OCK131164 NSO131131:NSO131164 NIS131131:NIS131164 MYW131131:MYW131164 MPA131131:MPA131164 MFE131131:MFE131164 LVI131131:LVI131164 LLM131131:LLM131164 LBQ131131:LBQ131164 KRU131131:KRU131164 KHY131131:KHY131164 JYC131131:JYC131164 JOG131131:JOG131164 JEK131131:JEK131164 IUO131131:IUO131164 IKS131131:IKS131164 IAW131131:IAW131164 HRA131131:HRA131164 HHE131131:HHE131164 GXI131131:GXI131164 GNM131131:GNM131164 GDQ131131:GDQ131164 FTU131131:FTU131164 FJY131131:FJY131164 FAC131131:FAC131164 EQG131131:EQG131164 EGK131131:EGK131164 DWO131131:DWO131164 DMS131131:DMS131164 DCW131131:DCW131164 CTA131131:CTA131164 CJE131131:CJE131164 BZI131131:BZI131164 BPM131131:BPM131164 BFQ131131:BFQ131164 AVU131131:AVU131164 ALY131131:ALY131164 ACC131131:ACC131164 SG131131:SG131164 IK131131:IK131164 WUW65595:WUW65628 WLA65595:WLA65628 WBE65595:WBE65628 VRI65595:VRI65628 VHM65595:VHM65628 UXQ65595:UXQ65628 UNU65595:UNU65628 UDY65595:UDY65628 TUC65595:TUC65628 TKG65595:TKG65628 TAK65595:TAK65628 SQO65595:SQO65628 SGS65595:SGS65628 RWW65595:RWW65628 RNA65595:RNA65628 RDE65595:RDE65628 QTI65595:QTI65628 QJM65595:QJM65628 PZQ65595:PZQ65628 PPU65595:PPU65628 PFY65595:PFY65628 OWC65595:OWC65628 OMG65595:OMG65628 OCK65595:OCK65628 NSO65595:NSO65628 NIS65595:NIS65628 MYW65595:MYW65628 MPA65595:MPA65628 MFE65595:MFE65628 LVI65595:LVI65628 LLM65595:LLM65628 LBQ65595:LBQ65628 KRU65595:KRU65628 KHY65595:KHY65628 JYC65595:JYC65628 JOG65595:JOG65628 JEK65595:JEK65628 IUO65595:IUO65628 IKS65595:IKS65628 IAW65595:IAW65628 HRA65595:HRA65628 HHE65595:HHE65628 GXI65595:GXI65628 GNM65595:GNM65628 GDQ65595:GDQ65628 FTU65595:FTU65628 FJY65595:FJY65628 FAC65595:FAC65628 EQG65595:EQG65628 EGK65595:EGK65628 DWO65595:DWO65628 DMS65595:DMS65628 DCW65595:DCW65628 CTA65595:CTA65628 CJE65595:CJE65628 BZI65595:BZI65628 BPM65595:BPM65628 BFQ65595:BFQ65628 AVU65595:AVU65628 ALY65595:ALY65628 ACC65595:ACC65628 SG65595:SG65628 IK65595:IK65628 WUW983135:WUW1048576 WLA983135:WLA1048576 WBE983135:WBE1048576 VRI983135:VRI1048576 VHM983135:VHM1048576 UXQ983135:UXQ1048576 UNU983135:UNU1048576 UDY983135:UDY1048576 TUC983135:TUC1048576 TKG983135:TKG1048576 TAK983135:TAK1048576 SQO983135:SQO1048576 SGS983135:SGS1048576 RWW983135:RWW1048576 RNA983135:RNA1048576 RDE983135:RDE1048576 QTI983135:QTI1048576 QJM983135:QJM1048576 PZQ983135:PZQ1048576 PPU983135:PPU1048576 PFY983135:PFY1048576 OWC983135:OWC1048576 OMG983135:OMG1048576 OCK983135:OCK1048576 NSO983135:NSO1048576 NIS983135:NIS1048576 MYW983135:MYW1048576 MPA983135:MPA1048576 MFE983135:MFE1048576 LVI983135:LVI1048576 LLM983135:LLM1048576 LBQ983135:LBQ1048576 KRU983135:KRU1048576 KHY983135:KHY1048576 JYC983135:JYC1048576 JOG983135:JOG1048576 JEK983135:JEK1048576 IUO983135:IUO1048576 IKS983135:IKS1048576 IAW983135:IAW1048576 HRA983135:HRA1048576 HHE983135:HHE1048576 GXI983135:GXI1048576 GNM983135:GNM1048576 GDQ983135:GDQ1048576 FTU983135:FTU1048576 FJY983135:FJY1048576 FAC983135:FAC1048576 EQG983135:EQG1048576 EGK983135:EGK1048576 DWO983135:DWO1048576 DMS983135:DMS1048576 DCW983135:DCW1048576 CTA983135:CTA1048576 CJE983135:CJE1048576 BZI983135:BZI1048576 BPM983135:BPM1048576 BFQ983135:BFQ1048576 AVU983135:AVU1048576 ALY983135:ALY1048576 ACC983135:ACC1048576 SG983135:SG1048576 IK983135:IK1048576 WUW917599:WUW983088 WLA917599:WLA983088 WBE917599:WBE983088 VRI917599:VRI983088 VHM917599:VHM983088 UXQ917599:UXQ983088 UNU917599:UNU983088 UDY917599:UDY983088 TUC917599:TUC983088 TKG917599:TKG983088 TAK917599:TAK983088 SQO917599:SQO983088 SGS917599:SGS983088 RWW917599:RWW983088 RNA917599:RNA983088 RDE917599:RDE983088 QTI917599:QTI983088 QJM917599:QJM983088 PZQ917599:PZQ983088 PPU917599:PPU983088 PFY917599:PFY983088 OWC917599:OWC983088 OMG917599:OMG983088 OCK917599:OCK983088 NSO917599:NSO983088 NIS917599:NIS983088 MYW917599:MYW983088 MPA917599:MPA983088 MFE917599:MFE983088 LVI917599:LVI983088 LLM917599:LLM983088 LBQ917599:LBQ983088 KRU917599:KRU983088 KHY917599:KHY983088 JYC917599:JYC983088 JOG917599:JOG983088 JEK917599:JEK983088 IUO917599:IUO983088 IKS917599:IKS983088 IAW917599:IAW983088 HRA917599:HRA983088 HHE917599:HHE983088 GXI917599:GXI983088 GNM917599:GNM983088 GDQ917599:GDQ983088 FTU917599:FTU983088 FJY917599:FJY983088 FAC917599:FAC983088 EQG917599:EQG983088 EGK917599:EGK983088 DWO917599:DWO983088 DMS917599:DMS983088 DCW917599:DCW983088 CTA917599:CTA983088 CJE917599:CJE983088 BZI917599:BZI983088 BPM917599:BPM983088 BFQ917599:BFQ983088 AVU917599:AVU983088 ALY917599:ALY983088 ACC917599:ACC983088 SG917599:SG983088 IK917599:IK983088 WUW852063:WUW917552 WLA852063:WLA917552 WBE852063:WBE917552 VRI852063:VRI917552 VHM852063:VHM917552 UXQ852063:UXQ917552 UNU852063:UNU917552 UDY852063:UDY917552 TUC852063:TUC917552 TKG852063:TKG917552 TAK852063:TAK917552 SQO852063:SQO917552 SGS852063:SGS917552 RWW852063:RWW917552 RNA852063:RNA917552 RDE852063:RDE917552 QTI852063:QTI917552 QJM852063:QJM917552 PZQ852063:PZQ917552 PPU852063:PPU917552 PFY852063:PFY917552 OWC852063:OWC917552 OMG852063:OMG917552 OCK852063:OCK917552 NSO852063:NSO917552 NIS852063:NIS917552 MYW852063:MYW917552 MPA852063:MPA917552 MFE852063:MFE917552 LVI852063:LVI917552 LLM852063:LLM917552 LBQ852063:LBQ917552 KRU852063:KRU917552 KHY852063:KHY917552 JYC852063:JYC917552 JOG852063:JOG917552 JEK852063:JEK917552 IUO852063:IUO917552 IKS852063:IKS917552 IAW852063:IAW917552 HRA852063:HRA917552 HHE852063:HHE917552 GXI852063:GXI917552 GNM852063:GNM917552 GDQ852063:GDQ917552 FTU852063:FTU917552 FJY852063:FJY917552 FAC852063:FAC917552 EQG852063:EQG917552 EGK852063:EGK917552 DWO852063:DWO917552 DMS852063:DMS917552 DCW852063:DCW917552 CTA852063:CTA917552 CJE852063:CJE917552 BZI852063:BZI917552 BPM852063:BPM917552 BFQ852063:BFQ917552 AVU852063:AVU917552 ALY852063:ALY917552 ACC852063:ACC917552 SG852063:SG917552 IK852063:IK917552 WUW786527:WUW852016 WLA786527:WLA852016 WBE786527:WBE852016 VRI786527:VRI852016 VHM786527:VHM852016 UXQ786527:UXQ852016 UNU786527:UNU852016 UDY786527:UDY852016 TUC786527:TUC852016 TKG786527:TKG852016 TAK786527:TAK852016 SQO786527:SQO852016 SGS786527:SGS852016 RWW786527:RWW852016 RNA786527:RNA852016 RDE786527:RDE852016 QTI786527:QTI852016 QJM786527:QJM852016 PZQ786527:PZQ852016 PPU786527:PPU852016 PFY786527:PFY852016 OWC786527:OWC852016 OMG786527:OMG852016 OCK786527:OCK852016 NSO786527:NSO852016 NIS786527:NIS852016 MYW786527:MYW852016 MPA786527:MPA852016 MFE786527:MFE852016 LVI786527:LVI852016 LLM786527:LLM852016 LBQ786527:LBQ852016 KRU786527:KRU852016 KHY786527:KHY852016 JYC786527:JYC852016 JOG786527:JOG852016 JEK786527:JEK852016 IUO786527:IUO852016 IKS786527:IKS852016 IAW786527:IAW852016 HRA786527:HRA852016 HHE786527:HHE852016 GXI786527:GXI852016 GNM786527:GNM852016 GDQ786527:GDQ852016 FTU786527:FTU852016 FJY786527:FJY852016 FAC786527:FAC852016 EQG786527:EQG852016 EGK786527:EGK852016 DWO786527:DWO852016 DMS786527:DMS852016 DCW786527:DCW852016 CTA786527:CTA852016 CJE786527:CJE852016 BZI786527:BZI852016 BPM786527:BPM852016 BFQ786527:BFQ852016 AVU786527:AVU852016 ALY786527:ALY852016 ACC786527:ACC852016 SG786527:SG852016 IK786527:IK852016 WUW720991:WUW786480 WLA720991:WLA786480 WBE720991:WBE786480 VRI720991:VRI786480 VHM720991:VHM786480 UXQ720991:UXQ786480 UNU720991:UNU786480 UDY720991:UDY786480 TUC720991:TUC786480 TKG720991:TKG786480 TAK720991:TAK786480 SQO720991:SQO786480 SGS720991:SGS786480 RWW720991:RWW786480 RNA720991:RNA786480 RDE720991:RDE786480 QTI720991:QTI786480 QJM720991:QJM786480 PZQ720991:PZQ786480 PPU720991:PPU786480 PFY720991:PFY786480 OWC720991:OWC786480 OMG720991:OMG786480 OCK720991:OCK786480 NSO720991:NSO786480 NIS720991:NIS786480 MYW720991:MYW786480 MPA720991:MPA786480 MFE720991:MFE786480 LVI720991:LVI786480 LLM720991:LLM786480 LBQ720991:LBQ786480 KRU720991:KRU786480 KHY720991:KHY786480 JYC720991:JYC786480 JOG720991:JOG786480 JEK720991:JEK786480 IUO720991:IUO786480 IKS720991:IKS786480 IAW720991:IAW786480 HRA720991:HRA786480 HHE720991:HHE786480 GXI720991:GXI786480 GNM720991:GNM786480 GDQ720991:GDQ786480 FTU720991:FTU786480 FJY720991:FJY786480 FAC720991:FAC786480 EQG720991:EQG786480 EGK720991:EGK786480 DWO720991:DWO786480 DMS720991:DMS786480 DCW720991:DCW786480 CTA720991:CTA786480 CJE720991:CJE786480 BZI720991:BZI786480 BPM720991:BPM786480 BFQ720991:BFQ786480 AVU720991:AVU786480 ALY720991:ALY786480 ACC720991:ACC786480 SG720991:SG786480 IK720991:IK786480 WUW655455:WUW720944 WLA655455:WLA720944 WBE655455:WBE720944 VRI655455:VRI720944 VHM655455:VHM720944 UXQ655455:UXQ720944 UNU655455:UNU720944 UDY655455:UDY720944 TUC655455:TUC720944 TKG655455:TKG720944 TAK655455:TAK720944 SQO655455:SQO720944 SGS655455:SGS720944 RWW655455:RWW720944 RNA655455:RNA720944 RDE655455:RDE720944 QTI655455:QTI720944 QJM655455:QJM720944 PZQ655455:PZQ720944 PPU655455:PPU720944 PFY655455:PFY720944 OWC655455:OWC720944 OMG655455:OMG720944 OCK655455:OCK720944 NSO655455:NSO720944 NIS655455:NIS720944 MYW655455:MYW720944 MPA655455:MPA720944 MFE655455:MFE720944 LVI655455:LVI720944 LLM655455:LLM720944 LBQ655455:LBQ720944 KRU655455:KRU720944 KHY655455:KHY720944 JYC655455:JYC720944 JOG655455:JOG720944 JEK655455:JEK720944 IUO655455:IUO720944 IKS655455:IKS720944 IAW655455:IAW720944 HRA655455:HRA720944 HHE655455:HHE720944 GXI655455:GXI720944 GNM655455:GNM720944 GDQ655455:GDQ720944 FTU655455:FTU720944 FJY655455:FJY720944 FAC655455:FAC720944 EQG655455:EQG720944 EGK655455:EGK720944 DWO655455:DWO720944 DMS655455:DMS720944 DCW655455:DCW720944 CTA655455:CTA720944 CJE655455:CJE720944 BZI655455:BZI720944 BPM655455:BPM720944 BFQ655455:BFQ720944 AVU655455:AVU720944 ALY655455:ALY720944 ACC655455:ACC720944 SG655455:SG720944 IK655455:IK720944 WUW589919:WUW655408 WLA589919:WLA655408 WBE589919:WBE655408 VRI589919:VRI655408 VHM589919:VHM655408 UXQ589919:UXQ655408 UNU589919:UNU655408 UDY589919:UDY655408 TUC589919:TUC655408 TKG589919:TKG655408 TAK589919:TAK655408 SQO589919:SQO655408 SGS589919:SGS655408 RWW589919:RWW655408 RNA589919:RNA655408 RDE589919:RDE655408 QTI589919:QTI655408 QJM589919:QJM655408 PZQ589919:PZQ655408 PPU589919:PPU655408 PFY589919:PFY655408 OWC589919:OWC655408 OMG589919:OMG655408 OCK589919:OCK655408 NSO589919:NSO655408 NIS589919:NIS655408 MYW589919:MYW655408 MPA589919:MPA655408 MFE589919:MFE655408 LVI589919:LVI655408 LLM589919:LLM655408 LBQ589919:LBQ655408 KRU589919:KRU655408 KHY589919:KHY655408 JYC589919:JYC655408 JOG589919:JOG655408 JEK589919:JEK655408 IUO589919:IUO655408 IKS589919:IKS655408 IAW589919:IAW655408 HRA589919:HRA655408 HHE589919:HHE655408 GXI589919:GXI655408 GNM589919:GNM655408 GDQ589919:GDQ655408 FTU589919:FTU655408 FJY589919:FJY655408 FAC589919:FAC655408 EQG589919:EQG655408 EGK589919:EGK655408 DWO589919:DWO655408 DMS589919:DMS655408 DCW589919:DCW655408 CTA589919:CTA655408 CJE589919:CJE655408 BZI589919:BZI655408 BPM589919:BPM655408 BFQ589919:BFQ655408 AVU589919:AVU655408 ALY589919:ALY655408 ACC589919:ACC655408 SG589919:SG655408 IK589919:IK655408 WUW524383:WUW589872 WLA524383:WLA589872 WBE524383:WBE589872 VRI524383:VRI589872 VHM524383:VHM589872 UXQ524383:UXQ589872 UNU524383:UNU589872 UDY524383:UDY589872 TUC524383:TUC589872 TKG524383:TKG589872 TAK524383:TAK589872 SQO524383:SQO589872 SGS524383:SGS589872 RWW524383:RWW589872 RNA524383:RNA589872 RDE524383:RDE589872 QTI524383:QTI589872 QJM524383:QJM589872 PZQ524383:PZQ589872 PPU524383:PPU589872 PFY524383:PFY589872 OWC524383:OWC589872 OMG524383:OMG589872 OCK524383:OCK589872 NSO524383:NSO589872 NIS524383:NIS589872 MYW524383:MYW589872 MPA524383:MPA589872 MFE524383:MFE589872 LVI524383:LVI589872 LLM524383:LLM589872 LBQ524383:LBQ589872 KRU524383:KRU589872 KHY524383:KHY589872 JYC524383:JYC589872 JOG524383:JOG589872 JEK524383:JEK589872 IUO524383:IUO589872 IKS524383:IKS589872 IAW524383:IAW589872 HRA524383:HRA589872 HHE524383:HHE589872 GXI524383:GXI589872 GNM524383:GNM589872 GDQ524383:GDQ589872 FTU524383:FTU589872 FJY524383:FJY589872 FAC524383:FAC589872 EQG524383:EQG589872 EGK524383:EGK589872 DWO524383:DWO589872 DMS524383:DMS589872 DCW524383:DCW589872 CTA524383:CTA589872 CJE524383:CJE589872 BZI524383:BZI589872 BPM524383:BPM589872 BFQ524383:BFQ589872 AVU524383:AVU589872 ALY524383:ALY589872 ACC524383:ACC589872 SG524383:SG589872 IK524383:IK589872 WUW458847:WUW524336 WLA458847:WLA524336 WBE458847:WBE524336 VRI458847:VRI524336 VHM458847:VHM524336 UXQ458847:UXQ524336 UNU458847:UNU524336 UDY458847:UDY524336 TUC458847:TUC524336 TKG458847:TKG524336 TAK458847:TAK524336 SQO458847:SQO524336 SGS458847:SGS524336 RWW458847:RWW524336 RNA458847:RNA524336 RDE458847:RDE524336 QTI458847:QTI524336 QJM458847:QJM524336 PZQ458847:PZQ524336 PPU458847:PPU524336 PFY458847:PFY524336 OWC458847:OWC524336 OMG458847:OMG524336 OCK458847:OCK524336 NSO458847:NSO524336 NIS458847:NIS524336 MYW458847:MYW524336 MPA458847:MPA524336 MFE458847:MFE524336 LVI458847:LVI524336 LLM458847:LLM524336 LBQ458847:LBQ524336 KRU458847:KRU524336 KHY458847:KHY524336 JYC458847:JYC524336 JOG458847:JOG524336 JEK458847:JEK524336 IUO458847:IUO524336 IKS458847:IKS524336 IAW458847:IAW524336 HRA458847:HRA524336 HHE458847:HHE524336 GXI458847:GXI524336 GNM458847:GNM524336 GDQ458847:GDQ524336 FTU458847:FTU524336 FJY458847:FJY524336 FAC458847:FAC524336 EQG458847:EQG524336 EGK458847:EGK524336 DWO458847:DWO524336 DMS458847:DMS524336 DCW458847:DCW524336 CTA458847:CTA524336 CJE458847:CJE524336 BZI458847:BZI524336 BPM458847:BPM524336 BFQ458847:BFQ524336 AVU458847:AVU524336 ALY458847:ALY524336 ACC458847:ACC524336 SG458847:SG524336 IK458847:IK524336 WUW393311:WUW458800 WLA393311:WLA458800 WBE393311:WBE458800 VRI393311:VRI458800 VHM393311:VHM458800 UXQ393311:UXQ458800 UNU393311:UNU458800 UDY393311:UDY458800 TUC393311:TUC458800 TKG393311:TKG458800 TAK393311:TAK458800 SQO393311:SQO458800 SGS393311:SGS458800 RWW393311:RWW458800 RNA393311:RNA458800 RDE393311:RDE458800 QTI393311:QTI458800 QJM393311:QJM458800 PZQ393311:PZQ458800 PPU393311:PPU458800 PFY393311:PFY458800 OWC393311:OWC458800 OMG393311:OMG458800 OCK393311:OCK458800 NSO393311:NSO458800 NIS393311:NIS458800 MYW393311:MYW458800 MPA393311:MPA458800 MFE393311:MFE458800 LVI393311:LVI458800 LLM393311:LLM458800 LBQ393311:LBQ458800 KRU393311:KRU458800 KHY393311:KHY458800 JYC393311:JYC458800 JOG393311:JOG458800 JEK393311:JEK458800 IUO393311:IUO458800 IKS393311:IKS458800 IAW393311:IAW458800 HRA393311:HRA458800 HHE393311:HHE458800 GXI393311:GXI458800 GNM393311:GNM458800 GDQ393311:GDQ458800 FTU393311:FTU458800 FJY393311:FJY458800 FAC393311:FAC458800 EQG393311:EQG458800 EGK393311:EGK458800 DWO393311:DWO458800 DMS393311:DMS458800 DCW393311:DCW458800 CTA393311:CTA458800 CJE393311:CJE458800 BZI393311:BZI458800 BPM393311:BPM458800 BFQ393311:BFQ458800 AVU393311:AVU458800 ALY393311:ALY458800 ACC393311:ACC458800 SG393311:SG458800 IK393311:IK458800 WUW327775:WUW393264 WLA327775:WLA393264 WBE327775:WBE393264 VRI327775:VRI393264 VHM327775:VHM393264 UXQ327775:UXQ393264 UNU327775:UNU393264 UDY327775:UDY393264 TUC327775:TUC393264 TKG327775:TKG393264 TAK327775:TAK393264 SQO327775:SQO393264 SGS327775:SGS393264 RWW327775:RWW393264 RNA327775:RNA393264 RDE327775:RDE393264 QTI327775:QTI393264 QJM327775:QJM393264 PZQ327775:PZQ393264 PPU327775:PPU393264 PFY327775:PFY393264 OWC327775:OWC393264 OMG327775:OMG393264 OCK327775:OCK393264 NSO327775:NSO393264 NIS327775:NIS393264 MYW327775:MYW393264 MPA327775:MPA393264 MFE327775:MFE393264 LVI327775:LVI393264 LLM327775:LLM393264 LBQ327775:LBQ393264 KRU327775:KRU393264 KHY327775:KHY393264 JYC327775:JYC393264 JOG327775:JOG393264 JEK327775:JEK393264 IUO327775:IUO393264 IKS327775:IKS393264 IAW327775:IAW393264 HRA327775:HRA393264 HHE327775:HHE393264 GXI327775:GXI393264 GNM327775:GNM393264 GDQ327775:GDQ393264 FTU327775:FTU393264 FJY327775:FJY393264 FAC327775:FAC393264 EQG327775:EQG393264 EGK327775:EGK393264 DWO327775:DWO393264 DMS327775:DMS393264 DCW327775:DCW393264 CTA327775:CTA393264 CJE327775:CJE393264 BZI327775:BZI393264 BPM327775:BPM393264 BFQ327775:BFQ393264 AVU327775:AVU393264 ALY327775:ALY393264 ACC327775:ACC393264 SG327775:SG393264 IK327775:IK393264 WUW262239:WUW327728 WLA262239:WLA327728 WBE262239:WBE327728 VRI262239:VRI327728 VHM262239:VHM327728 UXQ262239:UXQ327728 UNU262239:UNU327728 UDY262239:UDY327728 TUC262239:TUC327728 TKG262239:TKG327728 TAK262239:TAK327728 SQO262239:SQO327728 SGS262239:SGS327728 RWW262239:RWW327728 RNA262239:RNA327728 RDE262239:RDE327728 QTI262239:QTI327728 QJM262239:QJM327728 PZQ262239:PZQ327728 PPU262239:PPU327728 PFY262239:PFY327728 OWC262239:OWC327728 OMG262239:OMG327728 OCK262239:OCK327728 NSO262239:NSO327728 NIS262239:NIS327728 MYW262239:MYW327728 MPA262239:MPA327728 MFE262239:MFE327728 LVI262239:LVI327728 LLM262239:LLM327728 LBQ262239:LBQ327728 KRU262239:KRU327728 KHY262239:KHY327728 JYC262239:JYC327728 JOG262239:JOG327728 JEK262239:JEK327728 IUO262239:IUO327728 IKS262239:IKS327728 IAW262239:IAW327728 HRA262239:HRA327728 HHE262239:HHE327728 GXI262239:GXI327728 GNM262239:GNM327728 GDQ262239:GDQ327728 FTU262239:FTU327728 FJY262239:FJY327728 FAC262239:FAC327728 EQG262239:EQG327728 EGK262239:EGK327728 DWO262239:DWO327728 DMS262239:DMS327728 DCW262239:DCW327728 CTA262239:CTA327728 CJE262239:CJE327728 BZI262239:BZI327728 BPM262239:BPM327728 BFQ262239:BFQ327728 AVU262239:AVU327728 ALY262239:ALY327728 ACC262239:ACC327728 SG262239:SG327728 IK262239:IK327728 WUW196703:WUW262192 WLA196703:WLA262192 WBE196703:WBE262192 VRI196703:VRI262192 VHM196703:VHM262192 UXQ196703:UXQ262192 UNU196703:UNU262192 UDY196703:UDY262192 TUC196703:TUC262192 TKG196703:TKG262192 TAK196703:TAK262192 SQO196703:SQO262192 SGS196703:SGS262192 RWW196703:RWW262192 RNA196703:RNA262192 RDE196703:RDE262192 QTI196703:QTI262192 QJM196703:QJM262192 PZQ196703:PZQ262192 PPU196703:PPU262192 PFY196703:PFY262192 OWC196703:OWC262192 OMG196703:OMG262192 OCK196703:OCK262192 NSO196703:NSO262192 NIS196703:NIS262192 MYW196703:MYW262192 MPA196703:MPA262192 MFE196703:MFE262192 LVI196703:LVI262192 LLM196703:LLM262192 LBQ196703:LBQ262192 KRU196703:KRU262192 KHY196703:KHY262192 JYC196703:JYC262192 JOG196703:JOG262192 JEK196703:JEK262192 IUO196703:IUO262192 IKS196703:IKS262192 IAW196703:IAW262192 HRA196703:HRA262192 HHE196703:HHE262192 GXI196703:GXI262192 GNM196703:GNM262192 GDQ196703:GDQ262192 FTU196703:FTU262192 FJY196703:FJY262192 FAC196703:FAC262192 EQG196703:EQG262192 EGK196703:EGK262192 DWO196703:DWO262192 DMS196703:DMS262192 DCW196703:DCW262192 CTA196703:CTA262192 CJE196703:CJE262192 BZI196703:BZI262192 BPM196703:BPM262192 BFQ196703:BFQ262192 AVU196703:AVU262192 ALY196703:ALY262192 ACC196703:ACC262192 SG196703:SG262192 IK196703:IK262192 WUW131167:WUW196656 WLA131167:WLA196656 WBE131167:WBE196656 VRI131167:VRI196656 VHM131167:VHM196656 UXQ131167:UXQ196656 UNU131167:UNU196656 UDY131167:UDY196656 TUC131167:TUC196656 TKG131167:TKG196656 TAK131167:TAK196656 SQO131167:SQO196656 SGS131167:SGS196656 RWW131167:RWW196656 RNA131167:RNA196656 RDE131167:RDE196656 QTI131167:QTI196656 QJM131167:QJM196656 PZQ131167:PZQ196656 PPU131167:PPU196656 PFY131167:PFY196656 OWC131167:OWC196656 OMG131167:OMG196656 OCK131167:OCK196656 NSO131167:NSO196656 NIS131167:NIS196656 MYW131167:MYW196656 MPA131167:MPA196656 MFE131167:MFE196656 LVI131167:LVI196656 LLM131167:LLM196656 LBQ131167:LBQ196656 KRU131167:KRU196656 KHY131167:KHY196656 JYC131167:JYC196656 JOG131167:JOG196656 JEK131167:JEK196656 IUO131167:IUO196656 IKS131167:IKS196656 IAW131167:IAW196656 HRA131167:HRA196656 HHE131167:HHE196656 GXI131167:GXI196656 GNM131167:GNM196656 GDQ131167:GDQ196656 FTU131167:FTU196656 FJY131167:FJY196656 FAC131167:FAC196656 EQG131167:EQG196656 EGK131167:EGK196656 DWO131167:DWO196656 DMS131167:DMS196656 DCW131167:DCW196656 CTA131167:CTA196656 CJE131167:CJE196656 BZI131167:BZI196656 BPM131167:BPM196656 BFQ131167:BFQ196656 AVU131167:AVU196656 ALY131167:ALY196656 ACC131167:ACC196656 SG131167:SG196656 IK131167:IK196656 WUW65631:WUW131120 WLA65631:WLA131120 WBE65631:WBE131120 VRI65631:VRI131120 VHM65631:VHM131120 UXQ65631:UXQ131120 UNU65631:UNU131120 UDY65631:UDY131120 TUC65631:TUC131120 TKG65631:TKG131120 TAK65631:TAK131120 SQO65631:SQO131120 SGS65631:SGS131120 RWW65631:RWW131120 RNA65631:RNA131120 RDE65631:RDE131120 QTI65631:QTI131120 QJM65631:QJM131120 PZQ65631:PZQ131120 PPU65631:PPU131120 PFY65631:PFY131120 OWC65631:OWC131120 OMG65631:OMG131120 OCK65631:OCK131120 NSO65631:NSO131120 NIS65631:NIS131120 MYW65631:MYW131120 MPA65631:MPA131120 MFE65631:MFE131120 LVI65631:LVI131120 LLM65631:LLM131120 LBQ65631:LBQ131120 KRU65631:KRU131120 KHY65631:KHY131120 JYC65631:JYC131120 JOG65631:JOG131120 JEK65631:JEK131120 IUO65631:IUO131120 IKS65631:IKS131120 IAW65631:IAW131120 HRA65631:HRA131120 HHE65631:HHE131120 GXI65631:GXI131120 GNM65631:GNM131120 GDQ65631:GDQ131120 FTU65631:FTU131120 FJY65631:FJY131120 FAC65631:FAC131120 EQG65631:EQG131120 EGK65631:EGK131120 DWO65631:DWO131120 DMS65631:DMS131120 DCW65631:DCW131120 CTA65631:CTA131120 CJE65631:CJE131120 BZI65631:BZI131120 BPM65631:BPM131120 BFQ65631:BFQ131120 AVU65631:AVU131120 ALY65631:ALY131120 ACC65631:ACC131120 SG65631:SG131120 IK65631:IK131120 WUW95:WUW65584 WLA95:WLA65584 WBE95:WBE65584 VRI95:VRI65584 VHM95:VHM65584 UXQ95:UXQ65584 UNU95:UNU65584 UDY95:UDY65584 TUC95:TUC65584 TKG95:TKG65584 TAK95:TAK65584 SQO95:SQO65584 SGS95:SGS65584 RWW95:RWW65584 RNA95:RNA65584 RDE95:RDE65584 QTI95:QTI65584 QJM95:QJM65584 PZQ95:PZQ65584 PPU95:PPU65584 PFY95:PFY65584 OWC95:OWC65584 OMG95:OMG65584 OCK95:OCK65584 NSO95:NSO65584 NIS95:NIS65584 MYW95:MYW65584 MPA95:MPA65584 MFE95:MFE65584 LVI95:LVI65584 LLM95:LLM65584 LBQ95:LBQ65584 KRU95:KRU65584 KHY95:KHY65584 JYC95:JYC65584 JOG95:JOG65584 JEK95:JEK65584 IUO95:IUO65584 IKS95:IKS65584 IAW95:IAW65584 HRA95:HRA65584 HHE95:HHE65584 GXI95:GXI65584 GNM95:GNM65584 GDQ95:GDQ65584 FTU95:FTU65584 FJY95:FJY65584 FAC95:FAC65584 EQG95:EQG65584 EGK95:EGK65584 DWO95:DWO65584 DMS95:DMS65584 DCW95:DCW65584 CTA95:CTA65584 CJE95:CJE65584 BZI95:BZI65584 BPM95:BPM65584 BFQ95:BFQ65584 AVU95:AVU65584 ALY95:ALY65584 ACC95:ACC65584 SG95:SG65584 A95:A65584 A65631:A131120 A131167:A196656 A196703:A262192 A262239:A327728 A327775:A393264 A393311:A458800 A458847:A524336 A524383:A589872 A589919:A655408 A655455:A720944 A720991:A786480 A786527:A852016 A852063:A917552 A917599:A983088 A983135:A1048576 A983099:A983132 A65595:A65628 A131131:A131164 A196667:A196700 A262203:A262236 A327739:A327772 A393275:A393308 A458811:A458844 A524347:A524380 A589883:A589916 A655419:A655452 A720955:A720988 A786491:A786524 A852027:A852060 A917563:A917596 WUW3:WUW92 WLA3:WLA92 WBE3:WBE92 VRI3:VRI92 VHM3:VHM92 UXQ3:UXQ92 UNU3:UNU92 UDY3:UDY92 TUC3:TUC92 TKG3:TKG92 TAK3:TAK92 SQO3:SQO92 SGS3:SGS92 RWW3:RWW92 RNA3:RNA92 RDE3:RDE92 QTI3:QTI92 QJM3:QJM92 PZQ3:PZQ92 PPU3:PPU92 PFY3:PFY92 OWC3:OWC92 OMG3:OMG92 OCK3:OCK92 NSO3:NSO92 NIS3:NIS92 MYW3:MYW92 MPA3:MPA92 MFE3:MFE92 LVI3:LVI92 LLM3:LLM92 LBQ3:LBQ92 KRU3:KRU92 KHY3:KHY92 JYC3:JYC92 JOG3:JOG92 JEK3:JEK92 IUO3:IUO92 IKS3:IKS92 IAW3:IAW92 HRA3:HRA92 HHE3:HHE92 GXI3:GXI92 GNM3:GNM92 GDQ3:GDQ92 FTU3:FTU92 FJY3:FJY92 FAC3:FAC92 EQG3:EQG92 EGK3:EGK92 DWO3:DWO92 DMS3:DMS92 DCW3:DCW92 CTA3:CTA92 CJE3:CJE92 BZI3:BZI92 BPM3:BPM92 BFQ3:BFQ92 AVU3:AVU92 ALY3:ALY92 ACC3:ACC92 SG3:SG92 IK3:IK92"/>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N95:IN65584 SJ95:SJ65584 ACF95:ACF65584 AMB95:AMB65584 AVX95:AVX65584 BFT95:BFT65584 BPP95:BPP65584 BZL95:BZL65584 CJH95:CJH65584 CTD95:CTD65584 DCZ95:DCZ65584 DMV95:DMV65584 DWR95:DWR65584 EGN95:EGN65584 EQJ95:EQJ65584 FAF95:FAF65584 FKB95:FKB65584 FTX95:FTX65584 GDT95:GDT65584 GNP95:GNP65584 GXL95:GXL65584 HHH95:HHH65584 HRD95:HRD65584 IAZ95:IAZ65584 IKV95:IKV65584 IUR95:IUR65584 JEN95:JEN65584 JOJ95:JOJ65584 JYF95:JYF65584 KIB95:KIB65584 KRX95:KRX65584 LBT95:LBT65584 LLP95:LLP65584 LVL95:LVL65584 MFH95:MFH65584 MPD95:MPD65584 MYZ95:MYZ65584 NIV95:NIV65584 NSR95:NSR65584 OCN95:OCN65584 OMJ95:OMJ65584 OWF95:OWF65584 PGB95:PGB65584 PPX95:PPX65584 PZT95:PZT65584 QJP95:QJP65584 QTL95:QTL65584 RDH95:RDH65584 RND95:RND65584 RWZ95:RWZ65584 SGV95:SGV65584 SQR95:SQR65584 TAN95:TAN65584 TKJ95:TKJ65584 TUF95:TUF65584 UEB95:UEB65584 UNX95:UNX65584 UXT95:UXT65584 VHP95:VHP65584 VRL95:VRL65584 WBH95:WBH65584 WLD95:WLD65584 WUZ95:WUZ65584 IN65631:IN131120 SJ65631:SJ131120 ACF65631:ACF131120 AMB65631:AMB131120 AVX65631:AVX131120 BFT65631:BFT131120 BPP65631:BPP131120 BZL65631:BZL131120 CJH65631:CJH131120 CTD65631:CTD131120 DCZ65631:DCZ131120 DMV65631:DMV131120 DWR65631:DWR131120 EGN65631:EGN131120 EQJ65631:EQJ131120 FAF65631:FAF131120 FKB65631:FKB131120 FTX65631:FTX131120 GDT65631:GDT131120 GNP65631:GNP131120 GXL65631:GXL131120 HHH65631:HHH131120 HRD65631:HRD131120 IAZ65631:IAZ131120 IKV65631:IKV131120 IUR65631:IUR131120 JEN65631:JEN131120 JOJ65631:JOJ131120 JYF65631:JYF131120 KIB65631:KIB131120 KRX65631:KRX131120 LBT65631:LBT131120 LLP65631:LLP131120 LVL65631:LVL131120 MFH65631:MFH131120 MPD65631:MPD131120 MYZ65631:MYZ131120 NIV65631:NIV131120 NSR65631:NSR131120 OCN65631:OCN131120 OMJ65631:OMJ131120 OWF65631:OWF131120 PGB65631:PGB131120 PPX65631:PPX131120 PZT65631:PZT131120 QJP65631:QJP131120 QTL65631:QTL131120 RDH65631:RDH131120 RND65631:RND131120 RWZ65631:RWZ131120 SGV65631:SGV131120 SQR65631:SQR131120 TAN65631:TAN131120 TKJ65631:TKJ131120 TUF65631:TUF131120 UEB65631:UEB131120 UNX65631:UNX131120 UXT65631:UXT131120 VHP65631:VHP131120 VRL65631:VRL131120 WBH65631:WBH131120 WLD65631:WLD131120 WUZ65631:WUZ131120 IN131167:IN196656 SJ131167:SJ196656 ACF131167:ACF196656 AMB131167:AMB196656 AVX131167:AVX196656 BFT131167:BFT196656 BPP131167:BPP196656 BZL131167:BZL196656 CJH131167:CJH196656 CTD131167:CTD196656 DCZ131167:DCZ196656 DMV131167:DMV196656 DWR131167:DWR196656 EGN131167:EGN196656 EQJ131167:EQJ196656 FAF131167:FAF196656 FKB131167:FKB196656 FTX131167:FTX196656 GDT131167:GDT196656 GNP131167:GNP196656 GXL131167:GXL196656 HHH131167:HHH196656 HRD131167:HRD196656 IAZ131167:IAZ196656 IKV131167:IKV196656 IUR131167:IUR196656 JEN131167:JEN196656 JOJ131167:JOJ196656 JYF131167:JYF196656 KIB131167:KIB196656 KRX131167:KRX196656 LBT131167:LBT196656 LLP131167:LLP196656 LVL131167:LVL196656 MFH131167:MFH196656 MPD131167:MPD196656 MYZ131167:MYZ196656 NIV131167:NIV196656 NSR131167:NSR196656 OCN131167:OCN196656 OMJ131167:OMJ196656 OWF131167:OWF196656 PGB131167:PGB196656 PPX131167:PPX196656 PZT131167:PZT196656 QJP131167:QJP196656 QTL131167:QTL196656 RDH131167:RDH196656 RND131167:RND196656 RWZ131167:RWZ196656 SGV131167:SGV196656 SQR131167:SQR196656 TAN131167:TAN196656 TKJ131167:TKJ196656 TUF131167:TUF196656 UEB131167:UEB196656 UNX131167:UNX196656 UXT131167:UXT196656 VHP131167:VHP196656 VRL131167:VRL196656 WBH131167:WBH196656 WLD131167:WLD196656 WUZ131167:WUZ196656 IN196703:IN262192 SJ196703:SJ262192 ACF196703:ACF262192 AMB196703:AMB262192 AVX196703:AVX262192 BFT196703:BFT262192 BPP196703:BPP262192 BZL196703:BZL262192 CJH196703:CJH262192 CTD196703:CTD262192 DCZ196703:DCZ262192 DMV196703:DMV262192 DWR196703:DWR262192 EGN196703:EGN262192 EQJ196703:EQJ262192 FAF196703:FAF262192 FKB196703:FKB262192 FTX196703:FTX262192 GDT196703:GDT262192 GNP196703:GNP262192 GXL196703:GXL262192 HHH196703:HHH262192 HRD196703:HRD262192 IAZ196703:IAZ262192 IKV196703:IKV262192 IUR196703:IUR262192 JEN196703:JEN262192 JOJ196703:JOJ262192 JYF196703:JYF262192 KIB196703:KIB262192 KRX196703:KRX262192 LBT196703:LBT262192 LLP196703:LLP262192 LVL196703:LVL262192 MFH196703:MFH262192 MPD196703:MPD262192 MYZ196703:MYZ262192 NIV196703:NIV262192 NSR196703:NSR262192 OCN196703:OCN262192 OMJ196703:OMJ262192 OWF196703:OWF262192 PGB196703:PGB262192 PPX196703:PPX262192 PZT196703:PZT262192 QJP196703:QJP262192 QTL196703:QTL262192 RDH196703:RDH262192 RND196703:RND262192 RWZ196703:RWZ262192 SGV196703:SGV262192 SQR196703:SQR262192 TAN196703:TAN262192 TKJ196703:TKJ262192 TUF196703:TUF262192 UEB196703:UEB262192 UNX196703:UNX262192 UXT196703:UXT262192 VHP196703:VHP262192 VRL196703:VRL262192 WBH196703:WBH262192 WLD196703:WLD262192 WUZ196703:WUZ262192 IN262239:IN327728 SJ262239:SJ327728 ACF262239:ACF327728 AMB262239:AMB327728 AVX262239:AVX327728 BFT262239:BFT327728 BPP262239:BPP327728 BZL262239:BZL327728 CJH262239:CJH327728 CTD262239:CTD327728 DCZ262239:DCZ327728 DMV262239:DMV327728 DWR262239:DWR327728 EGN262239:EGN327728 EQJ262239:EQJ327728 FAF262239:FAF327728 FKB262239:FKB327728 FTX262239:FTX327728 GDT262239:GDT327728 GNP262239:GNP327728 GXL262239:GXL327728 HHH262239:HHH327728 HRD262239:HRD327728 IAZ262239:IAZ327728 IKV262239:IKV327728 IUR262239:IUR327728 JEN262239:JEN327728 JOJ262239:JOJ327728 JYF262239:JYF327728 KIB262239:KIB327728 KRX262239:KRX327728 LBT262239:LBT327728 LLP262239:LLP327728 LVL262239:LVL327728 MFH262239:MFH327728 MPD262239:MPD327728 MYZ262239:MYZ327728 NIV262239:NIV327728 NSR262239:NSR327728 OCN262239:OCN327728 OMJ262239:OMJ327728 OWF262239:OWF327728 PGB262239:PGB327728 PPX262239:PPX327728 PZT262239:PZT327728 QJP262239:QJP327728 QTL262239:QTL327728 RDH262239:RDH327728 RND262239:RND327728 RWZ262239:RWZ327728 SGV262239:SGV327728 SQR262239:SQR327728 TAN262239:TAN327728 TKJ262239:TKJ327728 TUF262239:TUF327728 UEB262239:UEB327728 UNX262239:UNX327728 UXT262239:UXT327728 VHP262239:VHP327728 VRL262239:VRL327728 WBH262239:WBH327728 WLD262239:WLD327728 WUZ262239:WUZ327728 IN327775:IN393264 SJ327775:SJ393264 ACF327775:ACF393264 AMB327775:AMB393264 AVX327775:AVX393264 BFT327775:BFT393264 BPP327775:BPP393264 BZL327775:BZL393264 CJH327775:CJH393264 CTD327775:CTD393264 DCZ327775:DCZ393264 DMV327775:DMV393264 DWR327775:DWR393264 EGN327775:EGN393264 EQJ327775:EQJ393264 FAF327775:FAF393264 FKB327775:FKB393264 FTX327775:FTX393264 GDT327775:GDT393264 GNP327775:GNP393264 GXL327775:GXL393264 HHH327775:HHH393264 HRD327775:HRD393264 IAZ327775:IAZ393264 IKV327775:IKV393264 IUR327775:IUR393264 JEN327775:JEN393264 JOJ327775:JOJ393264 JYF327775:JYF393264 KIB327775:KIB393264 KRX327775:KRX393264 LBT327775:LBT393264 LLP327775:LLP393264 LVL327775:LVL393264 MFH327775:MFH393264 MPD327775:MPD393264 MYZ327775:MYZ393264 NIV327775:NIV393264 NSR327775:NSR393264 OCN327775:OCN393264 OMJ327775:OMJ393264 OWF327775:OWF393264 PGB327775:PGB393264 PPX327775:PPX393264 PZT327775:PZT393264 QJP327775:QJP393264 QTL327775:QTL393264 RDH327775:RDH393264 RND327775:RND393264 RWZ327775:RWZ393264 SGV327775:SGV393264 SQR327775:SQR393264 TAN327775:TAN393264 TKJ327775:TKJ393264 TUF327775:TUF393264 UEB327775:UEB393264 UNX327775:UNX393264 UXT327775:UXT393264 VHP327775:VHP393264 VRL327775:VRL393264 WBH327775:WBH393264 WLD327775:WLD393264 WUZ327775:WUZ393264 IN393311:IN458800 SJ393311:SJ458800 ACF393311:ACF458800 AMB393311:AMB458800 AVX393311:AVX458800 BFT393311:BFT458800 BPP393311:BPP458800 BZL393311:BZL458800 CJH393311:CJH458800 CTD393311:CTD458800 DCZ393311:DCZ458800 DMV393311:DMV458800 DWR393311:DWR458800 EGN393311:EGN458800 EQJ393311:EQJ458800 FAF393311:FAF458800 FKB393311:FKB458800 FTX393311:FTX458800 GDT393311:GDT458800 GNP393311:GNP458800 GXL393311:GXL458800 HHH393311:HHH458800 HRD393311:HRD458800 IAZ393311:IAZ458800 IKV393311:IKV458800 IUR393311:IUR458800 JEN393311:JEN458800 JOJ393311:JOJ458800 JYF393311:JYF458800 KIB393311:KIB458800 KRX393311:KRX458800 LBT393311:LBT458800 LLP393311:LLP458800 LVL393311:LVL458800 MFH393311:MFH458800 MPD393311:MPD458800 MYZ393311:MYZ458800 NIV393311:NIV458800 NSR393311:NSR458800 OCN393311:OCN458800 OMJ393311:OMJ458800 OWF393311:OWF458800 PGB393311:PGB458800 PPX393311:PPX458800 PZT393311:PZT458800 QJP393311:QJP458800 QTL393311:QTL458800 RDH393311:RDH458800 RND393311:RND458800 RWZ393311:RWZ458800 SGV393311:SGV458800 SQR393311:SQR458800 TAN393311:TAN458800 TKJ393311:TKJ458800 TUF393311:TUF458800 UEB393311:UEB458800 UNX393311:UNX458800 UXT393311:UXT458800 VHP393311:VHP458800 VRL393311:VRL458800 WBH393311:WBH458800 WLD393311:WLD458800 WUZ393311:WUZ458800 IN458847:IN524336 SJ458847:SJ524336 ACF458847:ACF524336 AMB458847:AMB524336 AVX458847:AVX524336 BFT458847:BFT524336 BPP458847:BPP524336 BZL458847:BZL524336 CJH458847:CJH524336 CTD458847:CTD524336 DCZ458847:DCZ524336 DMV458847:DMV524336 DWR458847:DWR524336 EGN458847:EGN524336 EQJ458847:EQJ524336 FAF458847:FAF524336 FKB458847:FKB524336 FTX458847:FTX524336 GDT458847:GDT524336 GNP458847:GNP524336 GXL458847:GXL524336 HHH458847:HHH524336 HRD458847:HRD524336 IAZ458847:IAZ524336 IKV458847:IKV524336 IUR458847:IUR524336 JEN458847:JEN524336 JOJ458847:JOJ524336 JYF458847:JYF524336 KIB458847:KIB524336 KRX458847:KRX524336 LBT458847:LBT524336 LLP458847:LLP524336 LVL458847:LVL524336 MFH458847:MFH524336 MPD458847:MPD524336 MYZ458847:MYZ524336 NIV458847:NIV524336 NSR458847:NSR524336 OCN458847:OCN524336 OMJ458847:OMJ524336 OWF458847:OWF524336 PGB458847:PGB524336 PPX458847:PPX524336 PZT458847:PZT524336 QJP458847:QJP524336 QTL458847:QTL524336 RDH458847:RDH524336 RND458847:RND524336 RWZ458847:RWZ524336 SGV458847:SGV524336 SQR458847:SQR524336 TAN458847:TAN524336 TKJ458847:TKJ524336 TUF458847:TUF524336 UEB458847:UEB524336 UNX458847:UNX524336 UXT458847:UXT524336 VHP458847:VHP524336 VRL458847:VRL524336 WBH458847:WBH524336 WLD458847:WLD524336 WUZ458847:WUZ524336 IN524383:IN589872 SJ524383:SJ589872 ACF524383:ACF589872 AMB524383:AMB589872 AVX524383:AVX589872 BFT524383:BFT589872 BPP524383:BPP589872 BZL524383:BZL589872 CJH524383:CJH589872 CTD524383:CTD589872 DCZ524383:DCZ589872 DMV524383:DMV589872 DWR524383:DWR589872 EGN524383:EGN589872 EQJ524383:EQJ589872 FAF524383:FAF589872 FKB524383:FKB589872 FTX524383:FTX589872 GDT524383:GDT589872 GNP524383:GNP589872 GXL524383:GXL589872 HHH524383:HHH589872 HRD524383:HRD589872 IAZ524383:IAZ589872 IKV524383:IKV589872 IUR524383:IUR589872 JEN524383:JEN589872 JOJ524383:JOJ589872 JYF524383:JYF589872 KIB524383:KIB589872 KRX524383:KRX589872 LBT524383:LBT589872 LLP524383:LLP589872 LVL524383:LVL589872 MFH524383:MFH589872 MPD524383:MPD589872 MYZ524383:MYZ589872 NIV524383:NIV589872 NSR524383:NSR589872 OCN524383:OCN589872 OMJ524383:OMJ589872 OWF524383:OWF589872 PGB524383:PGB589872 PPX524383:PPX589872 PZT524383:PZT589872 QJP524383:QJP589872 QTL524383:QTL589872 RDH524383:RDH589872 RND524383:RND589872 RWZ524383:RWZ589872 SGV524383:SGV589872 SQR524383:SQR589872 TAN524383:TAN589872 TKJ524383:TKJ589872 TUF524383:TUF589872 UEB524383:UEB589872 UNX524383:UNX589872 UXT524383:UXT589872 VHP524383:VHP589872 VRL524383:VRL589872 WBH524383:WBH589872 WLD524383:WLD589872 WUZ524383:WUZ589872 IN589919:IN655408 SJ589919:SJ655408 ACF589919:ACF655408 AMB589919:AMB655408 AVX589919:AVX655408 BFT589919:BFT655408 BPP589919:BPP655408 BZL589919:BZL655408 CJH589919:CJH655408 CTD589919:CTD655408 DCZ589919:DCZ655408 DMV589919:DMV655408 DWR589919:DWR655408 EGN589919:EGN655408 EQJ589919:EQJ655408 FAF589919:FAF655408 FKB589919:FKB655408 FTX589919:FTX655408 GDT589919:GDT655408 GNP589919:GNP655408 GXL589919:GXL655408 HHH589919:HHH655408 HRD589919:HRD655408 IAZ589919:IAZ655408 IKV589919:IKV655408 IUR589919:IUR655408 JEN589919:JEN655408 JOJ589919:JOJ655408 JYF589919:JYF655408 KIB589919:KIB655408 KRX589919:KRX655408 LBT589919:LBT655408 LLP589919:LLP655408 LVL589919:LVL655408 MFH589919:MFH655408 MPD589919:MPD655408 MYZ589919:MYZ655408 NIV589919:NIV655408 NSR589919:NSR655408 OCN589919:OCN655408 OMJ589919:OMJ655408 OWF589919:OWF655408 PGB589919:PGB655408 PPX589919:PPX655408 PZT589919:PZT655408 QJP589919:QJP655408 QTL589919:QTL655408 RDH589919:RDH655408 RND589919:RND655408 RWZ589919:RWZ655408 SGV589919:SGV655408 SQR589919:SQR655408 TAN589919:TAN655408 TKJ589919:TKJ655408 TUF589919:TUF655408 UEB589919:UEB655408 UNX589919:UNX655408 UXT589919:UXT655408 VHP589919:VHP655408 VRL589919:VRL655408 WBH589919:WBH655408 WLD589919:WLD655408 WUZ589919:WUZ655408 IN655455:IN720944 SJ655455:SJ720944 ACF655455:ACF720944 AMB655455:AMB720944 AVX655455:AVX720944 BFT655455:BFT720944 BPP655455:BPP720944 BZL655455:BZL720944 CJH655455:CJH720944 CTD655455:CTD720944 DCZ655455:DCZ720944 DMV655455:DMV720944 DWR655455:DWR720944 EGN655455:EGN720944 EQJ655455:EQJ720944 FAF655455:FAF720944 FKB655455:FKB720944 FTX655455:FTX720944 GDT655455:GDT720944 GNP655455:GNP720944 GXL655455:GXL720944 HHH655455:HHH720944 HRD655455:HRD720944 IAZ655455:IAZ720944 IKV655455:IKV720944 IUR655455:IUR720944 JEN655455:JEN720944 JOJ655455:JOJ720944 JYF655455:JYF720944 KIB655455:KIB720944 KRX655455:KRX720944 LBT655455:LBT720944 LLP655455:LLP720944 LVL655455:LVL720944 MFH655455:MFH720944 MPD655455:MPD720944 MYZ655455:MYZ720944 NIV655455:NIV720944 NSR655455:NSR720944 OCN655455:OCN720944 OMJ655455:OMJ720944 OWF655455:OWF720944 PGB655455:PGB720944 PPX655455:PPX720944 PZT655455:PZT720944 QJP655455:QJP720944 QTL655455:QTL720944 RDH655455:RDH720944 RND655455:RND720944 RWZ655455:RWZ720944 SGV655455:SGV720944 SQR655455:SQR720944 TAN655455:TAN720944 TKJ655455:TKJ720944 TUF655455:TUF720944 UEB655455:UEB720944 UNX655455:UNX720944 UXT655455:UXT720944 VHP655455:VHP720944 VRL655455:VRL720944 WBH655455:WBH720944 WLD655455:WLD720944 WUZ655455:WUZ720944 IN720991:IN786480 SJ720991:SJ786480 ACF720991:ACF786480 AMB720991:AMB786480 AVX720991:AVX786480 BFT720991:BFT786480 BPP720991:BPP786480 BZL720991:BZL786480 CJH720991:CJH786480 CTD720991:CTD786480 DCZ720991:DCZ786480 DMV720991:DMV786480 DWR720991:DWR786480 EGN720991:EGN786480 EQJ720991:EQJ786480 FAF720991:FAF786480 FKB720991:FKB786480 FTX720991:FTX786480 GDT720991:GDT786480 GNP720991:GNP786480 GXL720991:GXL786480 HHH720991:HHH786480 HRD720991:HRD786480 IAZ720991:IAZ786480 IKV720991:IKV786480 IUR720991:IUR786480 JEN720991:JEN786480 JOJ720991:JOJ786480 JYF720991:JYF786480 KIB720991:KIB786480 KRX720991:KRX786480 LBT720991:LBT786480 LLP720991:LLP786480 LVL720991:LVL786480 MFH720991:MFH786480 MPD720991:MPD786480 MYZ720991:MYZ786480 NIV720991:NIV786480 NSR720991:NSR786480 OCN720991:OCN786480 OMJ720991:OMJ786480 OWF720991:OWF786480 PGB720991:PGB786480 PPX720991:PPX786480 PZT720991:PZT786480 QJP720991:QJP786480 QTL720991:QTL786480 RDH720991:RDH786480 RND720991:RND786480 RWZ720991:RWZ786480 SGV720991:SGV786480 SQR720991:SQR786480 TAN720991:TAN786480 TKJ720991:TKJ786480 TUF720991:TUF786480 UEB720991:UEB786480 UNX720991:UNX786480 UXT720991:UXT786480 VHP720991:VHP786480 VRL720991:VRL786480 WBH720991:WBH786480 WLD720991:WLD786480 WUZ720991:WUZ786480 IN786527:IN852016 SJ786527:SJ852016 ACF786527:ACF852016 AMB786527:AMB852016 AVX786527:AVX852016 BFT786527:BFT852016 BPP786527:BPP852016 BZL786527:BZL852016 CJH786527:CJH852016 CTD786527:CTD852016 DCZ786527:DCZ852016 DMV786527:DMV852016 DWR786527:DWR852016 EGN786527:EGN852016 EQJ786527:EQJ852016 FAF786527:FAF852016 FKB786527:FKB852016 FTX786527:FTX852016 GDT786527:GDT852016 GNP786527:GNP852016 GXL786527:GXL852016 HHH786527:HHH852016 HRD786527:HRD852016 IAZ786527:IAZ852016 IKV786527:IKV852016 IUR786527:IUR852016 JEN786527:JEN852016 JOJ786527:JOJ852016 JYF786527:JYF852016 KIB786527:KIB852016 KRX786527:KRX852016 LBT786527:LBT852016 LLP786527:LLP852016 LVL786527:LVL852016 MFH786527:MFH852016 MPD786527:MPD852016 MYZ786527:MYZ852016 NIV786527:NIV852016 NSR786527:NSR852016 OCN786527:OCN852016 OMJ786527:OMJ852016 OWF786527:OWF852016 PGB786527:PGB852016 PPX786527:PPX852016 PZT786527:PZT852016 QJP786527:QJP852016 QTL786527:QTL852016 RDH786527:RDH852016 RND786527:RND852016 RWZ786527:RWZ852016 SGV786527:SGV852016 SQR786527:SQR852016 TAN786527:TAN852016 TKJ786527:TKJ852016 TUF786527:TUF852016 UEB786527:UEB852016 UNX786527:UNX852016 UXT786527:UXT852016 VHP786527:VHP852016 VRL786527:VRL852016 WBH786527:WBH852016 WLD786527:WLD852016 WUZ786527:WUZ852016 IN852063:IN917552 SJ852063:SJ917552 ACF852063:ACF917552 AMB852063:AMB917552 AVX852063:AVX917552 BFT852063:BFT917552 BPP852063:BPP917552 BZL852063:BZL917552 CJH852063:CJH917552 CTD852063:CTD917552 DCZ852063:DCZ917552 DMV852063:DMV917552 DWR852063:DWR917552 EGN852063:EGN917552 EQJ852063:EQJ917552 FAF852063:FAF917552 FKB852063:FKB917552 FTX852063:FTX917552 GDT852063:GDT917552 GNP852063:GNP917552 GXL852063:GXL917552 HHH852063:HHH917552 HRD852063:HRD917552 IAZ852063:IAZ917552 IKV852063:IKV917552 IUR852063:IUR917552 JEN852063:JEN917552 JOJ852063:JOJ917552 JYF852063:JYF917552 KIB852063:KIB917552 KRX852063:KRX917552 LBT852063:LBT917552 LLP852063:LLP917552 LVL852063:LVL917552 MFH852063:MFH917552 MPD852063:MPD917552 MYZ852063:MYZ917552 NIV852063:NIV917552 NSR852063:NSR917552 OCN852063:OCN917552 OMJ852063:OMJ917552 OWF852063:OWF917552 PGB852063:PGB917552 PPX852063:PPX917552 PZT852063:PZT917552 QJP852063:QJP917552 QTL852063:QTL917552 RDH852063:RDH917552 RND852063:RND917552 RWZ852063:RWZ917552 SGV852063:SGV917552 SQR852063:SQR917552 TAN852063:TAN917552 TKJ852063:TKJ917552 TUF852063:TUF917552 UEB852063:UEB917552 UNX852063:UNX917552 UXT852063:UXT917552 VHP852063:VHP917552 VRL852063:VRL917552 WBH852063:WBH917552 WLD852063:WLD917552 WUZ852063:WUZ917552 IN917599:IN983088 SJ917599:SJ983088 ACF917599:ACF983088 AMB917599:AMB983088 AVX917599:AVX983088 BFT917599:BFT983088 BPP917599:BPP983088 BZL917599:BZL983088 CJH917599:CJH983088 CTD917599:CTD983088 DCZ917599:DCZ983088 DMV917599:DMV983088 DWR917599:DWR983088 EGN917599:EGN983088 EQJ917599:EQJ983088 FAF917599:FAF983088 FKB917599:FKB983088 FTX917599:FTX983088 GDT917599:GDT983088 GNP917599:GNP983088 GXL917599:GXL983088 HHH917599:HHH983088 HRD917599:HRD983088 IAZ917599:IAZ983088 IKV917599:IKV983088 IUR917599:IUR983088 JEN917599:JEN983088 JOJ917599:JOJ983088 JYF917599:JYF983088 KIB917599:KIB983088 KRX917599:KRX983088 LBT917599:LBT983088 LLP917599:LLP983088 LVL917599:LVL983088 MFH917599:MFH983088 MPD917599:MPD983088 MYZ917599:MYZ983088 NIV917599:NIV983088 NSR917599:NSR983088 OCN917599:OCN983088 OMJ917599:OMJ983088 OWF917599:OWF983088 PGB917599:PGB983088 PPX917599:PPX983088 PZT917599:PZT983088 QJP917599:QJP983088 QTL917599:QTL983088 RDH917599:RDH983088 RND917599:RND983088 RWZ917599:RWZ983088 SGV917599:SGV983088 SQR917599:SQR983088 TAN917599:TAN983088 TKJ917599:TKJ983088 TUF917599:TUF983088 UEB917599:UEB983088 UNX917599:UNX983088 UXT917599:UXT983088 VHP917599:VHP983088 VRL917599:VRL983088 WBH917599:WBH983088 WLD917599:WLD983088 WUZ917599:WUZ983088 IN983135:IN1048576 SJ983135:SJ1048576 ACF983135:ACF1048576 AMB983135:AMB1048576 AVX983135:AVX1048576 BFT983135:BFT1048576 BPP983135:BPP1048576 BZL983135:BZL1048576 CJH983135:CJH1048576 CTD983135:CTD1048576 DCZ983135:DCZ1048576 DMV983135:DMV1048576 DWR983135:DWR1048576 EGN983135:EGN1048576 EQJ983135:EQJ1048576 FAF983135:FAF1048576 FKB983135:FKB1048576 FTX983135:FTX1048576 GDT983135:GDT1048576 GNP983135:GNP1048576 GXL983135:GXL1048576 HHH983135:HHH1048576 HRD983135:HRD1048576 IAZ983135:IAZ1048576 IKV983135:IKV1048576 IUR983135:IUR1048576 JEN983135:JEN1048576 JOJ983135:JOJ1048576 JYF983135:JYF1048576 KIB983135:KIB1048576 KRX983135:KRX1048576 LBT983135:LBT1048576 LLP983135:LLP1048576 LVL983135:LVL1048576 MFH983135:MFH1048576 MPD983135:MPD1048576 MYZ983135:MYZ1048576 NIV983135:NIV1048576 NSR983135:NSR1048576 OCN983135:OCN1048576 OMJ983135:OMJ1048576 OWF983135:OWF1048576 PGB983135:PGB1048576 PPX983135:PPX1048576 PZT983135:PZT1048576 QJP983135:QJP1048576 QTL983135:QTL1048576 RDH983135:RDH1048576 RND983135:RND1048576 RWZ983135:RWZ1048576 SGV983135:SGV1048576 SQR983135:SQR1048576 TAN983135:TAN1048576 TKJ983135:TKJ1048576 TUF983135:TUF1048576 UEB983135:UEB1048576 UNX983135:UNX1048576 UXT983135:UXT1048576 VHP983135:VHP1048576 VRL983135:VRL1048576 WBH983135:WBH1048576 WLD983135:WLD1048576 WUZ983135:WUZ104857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M95:IM65584 WUY983135:WUY1048576 WLC983135:WLC1048576 WBG983135:WBG1048576 VRK983135:VRK1048576 VHO983135:VHO1048576 UXS983135:UXS1048576 UNW983135:UNW1048576 UEA983135:UEA1048576 TUE983135:TUE1048576 TKI983135:TKI1048576 TAM983135:TAM1048576 SQQ983135:SQQ1048576 SGU983135:SGU1048576 RWY983135:RWY1048576 RNC983135:RNC1048576 RDG983135:RDG1048576 QTK983135:QTK1048576 QJO983135:QJO1048576 PZS983135:PZS1048576 PPW983135:PPW1048576 PGA983135:PGA1048576 OWE983135:OWE1048576 OMI983135:OMI1048576 OCM983135:OCM1048576 NSQ983135:NSQ1048576 NIU983135:NIU1048576 MYY983135:MYY1048576 MPC983135:MPC1048576 MFG983135:MFG1048576 LVK983135:LVK1048576 LLO983135:LLO1048576 LBS983135:LBS1048576 KRW983135:KRW1048576 KIA983135:KIA1048576 JYE983135:JYE1048576 JOI983135:JOI1048576 JEM983135:JEM1048576 IUQ983135:IUQ1048576 IKU983135:IKU1048576 IAY983135:IAY1048576 HRC983135:HRC1048576 HHG983135:HHG1048576 GXK983135:GXK1048576 GNO983135:GNO1048576 GDS983135:GDS1048576 FTW983135:FTW1048576 FKA983135:FKA1048576 FAE983135:FAE1048576 EQI983135:EQI1048576 EGM983135:EGM1048576 DWQ983135:DWQ1048576 DMU983135:DMU1048576 DCY983135:DCY1048576 CTC983135:CTC1048576 CJG983135:CJG1048576 BZK983135:BZK1048576 BPO983135:BPO1048576 BFS983135:BFS1048576 AVW983135:AVW1048576 AMA983135:AMA1048576 ACE983135:ACE1048576 SI983135:SI1048576 IM983135:IM1048576 WUY917599:WUY983088 WLC917599:WLC983088 WBG917599:WBG983088 VRK917599:VRK983088 VHO917599:VHO983088 UXS917599:UXS983088 UNW917599:UNW983088 UEA917599:UEA983088 TUE917599:TUE983088 TKI917599:TKI983088 TAM917599:TAM983088 SQQ917599:SQQ983088 SGU917599:SGU983088 RWY917599:RWY983088 RNC917599:RNC983088 RDG917599:RDG983088 QTK917599:QTK983088 QJO917599:QJO983088 PZS917599:PZS983088 PPW917599:PPW983088 PGA917599:PGA983088 OWE917599:OWE983088 OMI917599:OMI983088 OCM917599:OCM983088 NSQ917599:NSQ983088 NIU917599:NIU983088 MYY917599:MYY983088 MPC917599:MPC983088 MFG917599:MFG983088 LVK917599:LVK983088 LLO917599:LLO983088 LBS917599:LBS983088 KRW917599:KRW983088 KIA917599:KIA983088 JYE917599:JYE983088 JOI917599:JOI983088 JEM917599:JEM983088 IUQ917599:IUQ983088 IKU917599:IKU983088 IAY917599:IAY983088 HRC917599:HRC983088 HHG917599:HHG983088 GXK917599:GXK983088 GNO917599:GNO983088 GDS917599:GDS983088 FTW917599:FTW983088 FKA917599:FKA983088 FAE917599:FAE983088 EQI917599:EQI983088 EGM917599:EGM983088 DWQ917599:DWQ983088 DMU917599:DMU983088 DCY917599:DCY983088 CTC917599:CTC983088 CJG917599:CJG983088 BZK917599:BZK983088 BPO917599:BPO983088 BFS917599:BFS983088 AVW917599:AVW983088 AMA917599:AMA983088 ACE917599:ACE983088 SI917599:SI983088 IM917599:IM983088 WUY852063:WUY917552 WLC852063:WLC917552 WBG852063:WBG917552 VRK852063:VRK917552 VHO852063:VHO917552 UXS852063:UXS917552 UNW852063:UNW917552 UEA852063:UEA917552 TUE852063:TUE917552 TKI852063:TKI917552 TAM852063:TAM917552 SQQ852063:SQQ917552 SGU852063:SGU917552 RWY852063:RWY917552 RNC852063:RNC917552 RDG852063:RDG917552 QTK852063:QTK917552 QJO852063:QJO917552 PZS852063:PZS917552 PPW852063:PPW917552 PGA852063:PGA917552 OWE852063:OWE917552 OMI852063:OMI917552 OCM852063:OCM917552 NSQ852063:NSQ917552 NIU852063:NIU917552 MYY852063:MYY917552 MPC852063:MPC917552 MFG852063:MFG917552 LVK852063:LVK917552 LLO852063:LLO917552 LBS852063:LBS917552 KRW852063:KRW917552 KIA852063:KIA917552 JYE852063:JYE917552 JOI852063:JOI917552 JEM852063:JEM917552 IUQ852063:IUQ917552 IKU852063:IKU917552 IAY852063:IAY917552 HRC852063:HRC917552 HHG852063:HHG917552 GXK852063:GXK917552 GNO852063:GNO917552 GDS852063:GDS917552 FTW852063:FTW917552 FKA852063:FKA917552 FAE852063:FAE917552 EQI852063:EQI917552 EGM852063:EGM917552 DWQ852063:DWQ917552 DMU852063:DMU917552 DCY852063:DCY917552 CTC852063:CTC917552 CJG852063:CJG917552 BZK852063:BZK917552 BPO852063:BPO917552 BFS852063:BFS917552 AVW852063:AVW917552 AMA852063:AMA917552 ACE852063:ACE917552 SI852063:SI917552 IM852063:IM917552 WUY786527:WUY852016 WLC786527:WLC852016 WBG786527:WBG852016 VRK786527:VRK852016 VHO786527:VHO852016 UXS786527:UXS852016 UNW786527:UNW852016 UEA786527:UEA852016 TUE786527:TUE852016 TKI786527:TKI852016 TAM786527:TAM852016 SQQ786527:SQQ852016 SGU786527:SGU852016 RWY786527:RWY852016 RNC786527:RNC852016 RDG786527:RDG852016 QTK786527:QTK852016 QJO786527:QJO852016 PZS786527:PZS852016 PPW786527:PPW852016 PGA786527:PGA852016 OWE786527:OWE852016 OMI786527:OMI852016 OCM786527:OCM852016 NSQ786527:NSQ852016 NIU786527:NIU852016 MYY786527:MYY852016 MPC786527:MPC852016 MFG786527:MFG852016 LVK786527:LVK852016 LLO786527:LLO852016 LBS786527:LBS852016 KRW786527:KRW852016 KIA786527:KIA852016 JYE786527:JYE852016 JOI786527:JOI852016 JEM786527:JEM852016 IUQ786527:IUQ852016 IKU786527:IKU852016 IAY786527:IAY852016 HRC786527:HRC852016 HHG786527:HHG852016 GXK786527:GXK852016 GNO786527:GNO852016 GDS786527:GDS852016 FTW786527:FTW852016 FKA786527:FKA852016 FAE786527:FAE852016 EQI786527:EQI852016 EGM786527:EGM852016 DWQ786527:DWQ852016 DMU786527:DMU852016 DCY786527:DCY852016 CTC786527:CTC852016 CJG786527:CJG852016 BZK786527:BZK852016 BPO786527:BPO852016 BFS786527:BFS852016 AVW786527:AVW852016 AMA786527:AMA852016 ACE786527:ACE852016 SI786527:SI852016 IM786527:IM852016 WUY720991:WUY786480 WLC720991:WLC786480 WBG720991:WBG786480 VRK720991:VRK786480 VHO720991:VHO786480 UXS720991:UXS786480 UNW720991:UNW786480 UEA720991:UEA786480 TUE720991:TUE786480 TKI720991:TKI786480 TAM720991:TAM786480 SQQ720991:SQQ786480 SGU720991:SGU786480 RWY720991:RWY786480 RNC720991:RNC786480 RDG720991:RDG786480 QTK720991:QTK786480 QJO720991:QJO786480 PZS720991:PZS786480 PPW720991:PPW786480 PGA720991:PGA786480 OWE720991:OWE786480 OMI720991:OMI786480 OCM720991:OCM786480 NSQ720991:NSQ786480 NIU720991:NIU786480 MYY720991:MYY786480 MPC720991:MPC786480 MFG720991:MFG786480 LVK720991:LVK786480 LLO720991:LLO786480 LBS720991:LBS786480 KRW720991:KRW786480 KIA720991:KIA786480 JYE720991:JYE786480 JOI720991:JOI786480 JEM720991:JEM786480 IUQ720991:IUQ786480 IKU720991:IKU786480 IAY720991:IAY786480 HRC720991:HRC786480 HHG720991:HHG786480 GXK720991:GXK786480 GNO720991:GNO786480 GDS720991:GDS786480 FTW720991:FTW786480 FKA720991:FKA786480 FAE720991:FAE786480 EQI720991:EQI786480 EGM720991:EGM786480 DWQ720991:DWQ786480 DMU720991:DMU786480 DCY720991:DCY786480 CTC720991:CTC786480 CJG720991:CJG786480 BZK720991:BZK786480 BPO720991:BPO786480 BFS720991:BFS786480 AVW720991:AVW786480 AMA720991:AMA786480 ACE720991:ACE786480 SI720991:SI786480 IM720991:IM786480 WUY655455:WUY720944 WLC655455:WLC720944 WBG655455:WBG720944 VRK655455:VRK720944 VHO655455:VHO720944 UXS655455:UXS720944 UNW655455:UNW720944 UEA655455:UEA720944 TUE655455:TUE720944 TKI655455:TKI720944 TAM655455:TAM720944 SQQ655455:SQQ720944 SGU655455:SGU720944 RWY655455:RWY720944 RNC655455:RNC720944 RDG655455:RDG720944 QTK655455:QTK720944 QJO655455:QJO720944 PZS655455:PZS720944 PPW655455:PPW720944 PGA655455:PGA720944 OWE655455:OWE720944 OMI655455:OMI720944 OCM655455:OCM720944 NSQ655455:NSQ720944 NIU655455:NIU720944 MYY655455:MYY720944 MPC655455:MPC720944 MFG655455:MFG720944 LVK655455:LVK720944 LLO655455:LLO720944 LBS655455:LBS720944 KRW655455:KRW720944 KIA655455:KIA720944 JYE655455:JYE720944 JOI655455:JOI720944 JEM655455:JEM720944 IUQ655455:IUQ720944 IKU655455:IKU720944 IAY655455:IAY720944 HRC655455:HRC720944 HHG655455:HHG720944 GXK655455:GXK720944 GNO655455:GNO720944 GDS655455:GDS720944 FTW655455:FTW720944 FKA655455:FKA720944 FAE655455:FAE720944 EQI655455:EQI720944 EGM655455:EGM720944 DWQ655455:DWQ720944 DMU655455:DMU720944 DCY655455:DCY720944 CTC655455:CTC720944 CJG655455:CJG720944 BZK655455:BZK720944 BPO655455:BPO720944 BFS655455:BFS720944 AVW655455:AVW720944 AMA655455:AMA720944 ACE655455:ACE720944 SI655455:SI720944 IM655455:IM720944 WUY589919:WUY655408 WLC589919:WLC655408 WBG589919:WBG655408 VRK589919:VRK655408 VHO589919:VHO655408 UXS589919:UXS655408 UNW589919:UNW655408 UEA589919:UEA655408 TUE589919:TUE655408 TKI589919:TKI655408 TAM589919:TAM655408 SQQ589919:SQQ655408 SGU589919:SGU655408 RWY589919:RWY655408 RNC589919:RNC655408 RDG589919:RDG655408 QTK589919:QTK655408 QJO589919:QJO655408 PZS589919:PZS655408 PPW589919:PPW655408 PGA589919:PGA655408 OWE589919:OWE655408 OMI589919:OMI655408 OCM589919:OCM655408 NSQ589919:NSQ655408 NIU589919:NIU655408 MYY589919:MYY655408 MPC589919:MPC655408 MFG589919:MFG655408 LVK589919:LVK655408 LLO589919:LLO655408 LBS589919:LBS655408 KRW589919:KRW655408 KIA589919:KIA655408 JYE589919:JYE655408 JOI589919:JOI655408 JEM589919:JEM655408 IUQ589919:IUQ655408 IKU589919:IKU655408 IAY589919:IAY655408 HRC589919:HRC655408 HHG589919:HHG655408 GXK589919:GXK655408 GNO589919:GNO655408 GDS589919:GDS655408 FTW589919:FTW655408 FKA589919:FKA655408 FAE589919:FAE655408 EQI589919:EQI655408 EGM589919:EGM655408 DWQ589919:DWQ655408 DMU589919:DMU655408 DCY589919:DCY655408 CTC589919:CTC655408 CJG589919:CJG655408 BZK589919:BZK655408 BPO589919:BPO655408 BFS589919:BFS655408 AVW589919:AVW655408 AMA589919:AMA655408 ACE589919:ACE655408 SI589919:SI655408 IM589919:IM655408 WUY524383:WUY589872 WLC524383:WLC589872 WBG524383:WBG589872 VRK524383:VRK589872 VHO524383:VHO589872 UXS524383:UXS589872 UNW524383:UNW589872 UEA524383:UEA589872 TUE524383:TUE589872 TKI524383:TKI589872 TAM524383:TAM589872 SQQ524383:SQQ589872 SGU524383:SGU589872 RWY524383:RWY589872 RNC524383:RNC589872 RDG524383:RDG589872 QTK524383:QTK589872 QJO524383:QJO589872 PZS524383:PZS589872 PPW524383:PPW589872 PGA524383:PGA589872 OWE524383:OWE589872 OMI524383:OMI589872 OCM524383:OCM589872 NSQ524383:NSQ589872 NIU524383:NIU589872 MYY524383:MYY589872 MPC524383:MPC589872 MFG524383:MFG589872 LVK524383:LVK589872 LLO524383:LLO589872 LBS524383:LBS589872 KRW524383:KRW589872 KIA524383:KIA589872 JYE524383:JYE589872 JOI524383:JOI589872 JEM524383:JEM589872 IUQ524383:IUQ589872 IKU524383:IKU589872 IAY524383:IAY589872 HRC524383:HRC589872 HHG524383:HHG589872 GXK524383:GXK589872 GNO524383:GNO589872 GDS524383:GDS589872 FTW524383:FTW589872 FKA524383:FKA589872 FAE524383:FAE589872 EQI524383:EQI589872 EGM524383:EGM589872 DWQ524383:DWQ589872 DMU524383:DMU589872 DCY524383:DCY589872 CTC524383:CTC589872 CJG524383:CJG589872 BZK524383:BZK589872 BPO524383:BPO589872 BFS524383:BFS589872 AVW524383:AVW589872 AMA524383:AMA589872 ACE524383:ACE589872 SI524383:SI589872 IM524383:IM589872 WUY458847:WUY524336 WLC458847:WLC524336 WBG458847:WBG524336 VRK458847:VRK524336 VHO458847:VHO524336 UXS458847:UXS524336 UNW458847:UNW524336 UEA458847:UEA524336 TUE458847:TUE524336 TKI458847:TKI524336 TAM458847:TAM524336 SQQ458847:SQQ524336 SGU458847:SGU524336 RWY458847:RWY524336 RNC458847:RNC524336 RDG458847:RDG524336 QTK458847:QTK524336 QJO458847:QJO524336 PZS458847:PZS524336 PPW458847:PPW524336 PGA458847:PGA524336 OWE458847:OWE524336 OMI458847:OMI524336 OCM458847:OCM524336 NSQ458847:NSQ524336 NIU458847:NIU524336 MYY458847:MYY524336 MPC458847:MPC524336 MFG458847:MFG524336 LVK458847:LVK524336 LLO458847:LLO524336 LBS458847:LBS524336 KRW458847:KRW524336 KIA458847:KIA524336 JYE458847:JYE524336 JOI458847:JOI524336 JEM458847:JEM524336 IUQ458847:IUQ524336 IKU458847:IKU524336 IAY458847:IAY524336 HRC458847:HRC524336 HHG458847:HHG524336 GXK458847:GXK524336 GNO458847:GNO524336 GDS458847:GDS524336 FTW458847:FTW524336 FKA458847:FKA524336 FAE458847:FAE524336 EQI458847:EQI524336 EGM458847:EGM524336 DWQ458847:DWQ524336 DMU458847:DMU524336 DCY458847:DCY524336 CTC458847:CTC524336 CJG458847:CJG524336 BZK458847:BZK524336 BPO458847:BPO524336 BFS458847:BFS524336 AVW458847:AVW524336 AMA458847:AMA524336 ACE458847:ACE524336 SI458847:SI524336 IM458847:IM524336 WUY393311:WUY458800 WLC393311:WLC458800 WBG393311:WBG458800 VRK393311:VRK458800 VHO393311:VHO458800 UXS393311:UXS458800 UNW393311:UNW458800 UEA393311:UEA458800 TUE393311:TUE458800 TKI393311:TKI458800 TAM393311:TAM458800 SQQ393311:SQQ458800 SGU393311:SGU458800 RWY393311:RWY458800 RNC393311:RNC458800 RDG393311:RDG458800 QTK393311:QTK458800 QJO393311:QJO458800 PZS393311:PZS458800 PPW393311:PPW458800 PGA393311:PGA458800 OWE393311:OWE458800 OMI393311:OMI458800 OCM393311:OCM458800 NSQ393311:NSQ458800 NIU393311:NIU458800 MYY393311:MYY458800 MPC393311:MPC458800 MFG393311:MFG458800 LVK393311:LVK458800 LLO393311:LLO458800 LBS393311:LBS458800 KRW393311:KRW458800 KIA393311:KIA458800 JYE393311:JYE458800 JOI393311:JOI458800 JEM393311:JEM458800 IUQ393311:IUQ458800 IKU393311:IKU458800 IAY393311:IAY458800 HRC393311:HRC458800 HHG393311:HHG458800 GXK393311:GXK458800 GNO393311:GNO458800 GDS393311:GDS458800 FTW393311:FTW458800 FKA393311:FKA458800 FAE393311:FAE458800 EQI393311:EQI458800 EGM393311:EGM458800 DWQ393311:DWQ458800 DMU393311:DMU458800 DCY393311:DCY458800 CTC393311:CTC458800 CJG393311:CJG458800 BZK393311:BZK458800 BPO393311:BPO458800 BFS393311:BFS458800 AVW393311:AVW458800 AMA393311:AMA458800 ACE393311:ACE458800 SI393311:SI458800 IM393311:IM458800 WUY327775:WUY393264 WLC327775:WLC393264 WBG327775:WBG393264 VRK327775:VRK393264 VHO327775:VHO393264 UXS327775:UXS393264 UNW327775:UNW393264 UEA327775:UEA393264 TUE327775:TUE393264 TKI327775:TKI393264 TAM327775:TAM393264 SQQ327775:SQQ393264 SGU327775:SGU393264 RWY327775:RWY393264 RNC327775:RNC393264 RDG327775:RDG393264 QTK327775:QTK393264 QJO327775:QJO393264 PZS327775:PZS393264 PPW327775:PPW393264 PGA327775:PGA393264 OWE327775:OWE393264 OMI327775:OMI393264 OCM327775:OCM393264 NSQ327775:NSQ393264 NIU327775:NIU393264 MYY327775:MYY393264 MPC327775:MPC393264 MFG327775:MFG393264 LVK327775:LVK393264 LLO327775:LLO393264 LBS327775:LBS393264 KRW327775:KRW393264 KIA327775:KIA393264 JYE327775:JYE393264 JOI327775:JOI393264 JEM327775:JEM393264 IUQ327775:IUQ393264 IKU327775:IKU393264 IAY327775:IAY393264 HRC327775:HRC393264 HHG327775:HHG393264 GXK327775:GXK393264 GNO327775:GNO393264 GDS327775:GDS393264 FTW327775:FTW393264 FKA327775:FKA393264 FAE327775:FAE393264 EQI327775:EQI393264 EGM327775:EGM393264 DWQ327775:DWQ393264 DMU327775:DMU393264 DCY327775:DCY393264 CTC327775:CTC393264 CJG327775:CJG393264 BZK327775:BZK393264 BPO327775:BPO393264 BFS327775:BFS393264 AVW327775:AVW393264 AMA327775:AMA393264 ACE327775:ACE393264 SI327775:SI393264 IM327775:IM393264 WUY262239:WUY327728 WLC262239:WLC327728 WBG262239:WBG327728 VRK262239:VRK327728 VHO262239:VHO327728 UXS262239:UXS327728 UNW262239:UNW327728 UEA262239:UEA327728 TUE262239:TUE327728 TKI262239:TKI327728 TAM262239:TAM327728 SQQ262239:SQQ327728 SGU262239:SGU327728 RWY262239:RWY327728 RNC262239:RNC327728 RDG262239:RDG327728 QTK262239:QTK327728 QJO262239:QJO327728 PZS262239:PZS327728 PPW262239:PPW327728 PGA262239:PGA327728 OWE262239:OWE327728 OMI262239:OMI327728 OCM262239:OCM327728 NSQ262239:NSQ327728 NIU262239:NIU327728 MYY262239:MYY327728 MPC262239:MPC327728 MFG262239:MFG327728 LVK262239:LVK327728 LLO262239:LLO327728 LBS262239:LBS327728 KRW262239:KRW327728 KIA262239:KIA327728 JYE262239:JYE327728 JOI262239:JOI327728 JEM262239:JEM327728 IUQ262239:IUQ327728 IKU262239:IKU327728 IAY262239:IAY327728 HRC262239:HRC327728 HHG262239:HHG327728 GXK262239:GXK327728 GNO262239:GNO327728 GDS262239:GDS327728 FTW262239:FTW327728 FKA262239:FKA327728 FAE262239:FAE327728 EQI262239:EQI327728 EGM262239:EGM327728 DWQ262239:DWQ327728 DMU262239:DMU327728 DCY262239:DCY327728 CTC262239:CTC327728 CJG262239:CJG327728 BZK262239:BZK327728 BPO262239:BPO327728 BFS262239:BFS327728 AVW262239:AVW327728 AMA262239:AMA327728 ACE262239:ACE327728 SI262239:SI327728 IM262239:IM327728 WUY196703:WUY262192 WLC196703:WLC262192 WBG196703:WBG262192 VRK196703:VRK262192 VHO196703:VHO262192 UXS196703:UXS262192 UNW196703:UNW262192 UEA196703:UEA262192 TUE196703:TUE262192 TKI196703:TKI262192 TAM196703:TAM262192 SQQ196703:SQQ262192 SGU196703:SGU262192 RWY196703:RWY262192 RNC196703:RNC262192 RDG196703:RDG262192 QTK196703:QTK262192 QJO196703:QJO262192 PZS196703:PZS262192 PPW196703:PPW262192 PGA196703:PGA262192 OWE196703:OWE262192 OMI196703:OMI262192 OCM196703:OCM262192 NSQ196703:NSQ262192 NIU196703:NIU262192 MYY196703:MYY262192 MPC196703:MPC262192 MFG196703:MFG262192 LVK196703:LVK262192 LLO196703:LLO262192 LBS196703:LBS262192 KRW196703:KRW262192 KIA196703:KIA262192 JYE196703:JYE262192 JOI196703:JOI262192 JEM196703:JEM262192 IUQ196703:IUQ262192 IKU196703:IKU262192 IAY196703:IAY262192 HRC196703:HRC262192 HHG196703:HHG262192 GXK196703:GXK262192 GNO196703:GNO262192 GDS196703:GDS262192 FTW196703:FTW262192 FKA196703:FKA262192 FAE196703:FAE262192 EQI196703:EQI262192 EGM196703:EGM262192 DWQ196703:DWQ262192 DMU196703:DMU262192 DCY196703:DCY262192 CTC196703:CTC262192 CJG196703:CJG262192 BZK196703:BZK262192 BPO196703:BPO262192 BFS196703:BFS262192 AVW196703:AVW262192 AMA196703:AMA262192 ACE196703:ACE262192 SI196703:SI262192 IM196703:IM262192 WUY131167:WUY196656 WLC131167:WLC196656 WBG131167:WBG196656 VRK131167:VRK196656 VHO131167:VHO196656 UXS131167:UXS196656 UNW131167:UNW196656 UEA131167:UEA196656 TUE131167:TUE196656 TKI131167:TKI196656 TAM131167:TAM196656 SQQ131167:SQQ196656 SGU131167:SGU196656 RWY131167:RWY196656 RNC131167:RNC196656 RDG131167:RDG196656 QTK131167:QTK196656 QJO131167:QJO196656 PZS131167:PZS196656 PPW131167:PPW196656 PGA131167:PGA196656 OWE131167:OWE196656 OMI131167:OMI196656 OCM131167:OCM196656 NSQ131167:NSQ196656 NIU131167:NIU196656 MYY131167:MYY196656 MPC131167:MPC196656 MFG131167:MFG196656 LVK131167:LVK196656 LLO131167:LLO196656 LBS131167:LBS196656 KRW131167:KRW196656 KIA131167:KIA196656 JYE131167:JYE196656 JOI131167:JOI196656 JEM131167:JEM196656 IUQ131167:IUQ196656 IKU131167:IKU196656 IAY131167:IAY196656 HRC131167:HRC196656 HHG131167:HHG196656 GXK131167:GXK196656 GNO131167:GNO196656 GDS131167:GDS196656 FTW131167:FTW196656 FKA131167:FKA196656 FAE131167:FAE196656 EQI131167:EQI196656 EGM131167:EGM196656 DWQ131167:DWQ196656 DMU131167:DMU196656 DCY131167:DCY196656 CTC131167:CTC196656 CJG131167:CJG196656 BZK131167:BZK196656 BPO131167:BPO196656 BFS131167:BFS196656 AVW131167:AVW196656 AMA131167:AMA196656 ACE131167:ACE196656 SI131167:SI196656 IM131167:IM196656 WUY65631:WUY131120 WLC65631:WLC131120 WBG65631:WBG131120 VRK65631:VRK131120 VHO65631:VHO131120 UXS65631:UXS131120 UNW65631:UNW131120 UEA65631:UEA131120 TUE65631:TUE131120 TKI65631:TKI131120 TAM65631:TAM131120 SQQ65631:SQQ131120 SGU65631:SGU131120 RWY65631:RWY131120 RNC65631:RNC131120 RDG65631:RDG131120 QTK65631:QTK131120 QJO65631:QJO131120 PZS65631:PZS131120 PPW65631:PPW131120 PGA65631:PGA131120 OWE65631:OWE131120 OMI65631:OMI131120 OCM65631:OCM131120 NSQ65631:NSQ131120 NIU65631:NIU131120 MYY65631:MYY131120 MPC65631:MPC131120 MFG65631:MFG131120 LVK65631:LVK131120 LLO65631:LLO131120 LBS65631:LBS131120 KRW65631:KRW131120 KIA65631:KIA131120 JYE65631:JYE131120 JOI65631:JOI131120 JEM65631:JEM131120 IUQ65631:IUQ131120 IKU65631:IKU131120 IAY65631:IAY131120 HRC65631:HRC131120 HHG65631:HHG131120 GXK65631:GXK131120 GNO65631:GNO131120 GDS65631:GDS131120 FTW65631:FTW131120 FKA65631:FKA131120 FAE65631:FAE131120 EQI65631:EQI131120 EGM65631:EGM131120 DWQ65631:DWQ131120 DMU65631:DMU131120 DCY65631:DCY131120 CTC65631:CTC131120 CJG65631:CJG131120 BZK65631:BZK131120 BPO65631:BPO131120 BFS65631:BFS131120 AVW65631:AVW131120 AMA65631:AMA131120 ACE65631:ACE131120 SI65631:SI131120 IM65631:IM131120 WUY95:WUY65584 WLC95:WLC65584 WBG95:WBG65584 VRK95:VRK65584 VHO95:VHO65584 UXS95:UXS65584 UNW95:UNW65584 UEA95:UEA65584 TUE95:TUE65584 TKI95:TKI65584 TAM95:TAM65584 SQQ95:SQQ65584 SGU95:SGU65584 RWY95:RWY65584 RNC95:RNC65584 RDG95:RDG65584 QTK95:QTK65584 QJO95:QJO65584 PZS95:PZS65584 PPW95:PPW65584 PGA95:PGA65584 OWE95:OWE65584 OMI95:OMI65584 OCM95:OCM65584 NSQ95:NSQ65584 NIU95:NIU65584 MYY95:MYY65584 MPC95:MPC65584 MFG95:MFG65584 LVK95:LVK65584 LLO95:LLO65584 LBS95:LBS65584 KRW95:KRW65584 KIA95:KIA65584 JYE95:JYE65584 JOI95:JOI65584 JEM95:JEM65584 IUQ95:IUQ65584 IKU95:IKU65584 IAY95:IAY65584 HRC95:HRC65584 HHG95:HHG65584 GXK95:GXK65584 GNO95:GNO65584 GDS95:GDS65584 FTW95:FTW65584 FKA95:FKA65584 FAE95:FAE65584 EQI95:EQI65584 EGM95:EGM65584 DWQ95:DWQ65584 DMU95:DMU65584 DCY95:DCY65584 CTC95:CTC65584 CJG95:CJG65584 BZK95:BZK65584 BPO95:BPO65584 BFS95:BFS65584 AVW95:AVW65584 AMA95:AMA65584 ACE95:ACE65584 SI95:SI65584">
      <formula1>0</formula1>
      <formula2>500</formula2>
    </dataValidation>
    <dataValidation type="list" allowBlank="1" showInputMessage="1" showErrorMessage="1" sqref="E3:E92">
      <formula1>$L$58:$L$75</formula1>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2011
&amp;14Nombre de la Entidad: &amp;F, Jalisco</oddHeader>
    <oddFooter>&amp;RPágina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M400"/>
  <sheetViews>
    <sheetView zoomScale="90" zoomScaleNormal="90" workbookViewId="0">
      <selection activeCell="M9" sqref="M9"/>
    </sheetView>
  </sheetViews>
  <sheetFormatPr baseColWidth="10" defaultColWidth="0" defaultRowHeight="15" zeroHeight="1"/>
  <cols>
    <col min="1" max="1" width="5" style="25" bestFit="1" customWidth="1"/>
    <col min="2" max="2" width="55" style="25" customWidth="1"/>
    <col min="3" max="11" width="13.42578125" style="29" customWidth="1"/>
    <col min="12" max="12" width="13.42578125" style="30" customWidth="1"/>
    <col min="13" max="13" width="0.28515625" customWidth="1"/>
    <col min="14" max="16384" width="11.42578125" hidden="1"/>
  </cols>
  <sheetData>
    <row r="1" spans="1:12">
      <c r="A1" s="564" t="s">
        <v>1429</v>
      </c>
      <c r="B1" s="564" t="s">
        <v>740</v>
      </c>
      <c r="C1" s="563" t="s">
        <v>806</v>
      </c>
      <c r="D1" s="563"/>
      <c r="E1" s="563"/>
      <c r="F1" s="563"/>
      <c r="G1" s="563"/>
      <c r="H1" s="563"/>
      <c r="I1" s="563"/>
      <c r="J1" s="563"/>
      <c r="K1" s="563"/>
      <c r="L1" s="566" t="s">
        <v>739</v>
      </c>
    </row>
    <row r="2" spans="1:12" s="33" customFormat="1">
      <c r="A2" s="565"/>
      <c r="B2" s="565"/>
      <c r="C2" s="34" t="s">
        <v>807</v>
      </c>
      <c r="D2" s="34" t="s">
        <v>808</v>
      </c>
      <c r="E2" s="34" t="s">
        <v>809</v>
      </c>
      <c r="F2" s="34" t="s">
        <v>810</v>
      </c>
      <c r="G2" s="34" t="s">
        <v>811</v>
      </c>
      <c r="H2" s="34" t="s">
        <v>812</v>
      </c>
      <c r="I2" s="34" t="s">
        <v>813</v>
      </c>
      <c r="J2" s="34" t="s">
        <v>814</v>
      </c>
      <c r="K2" s="34" t="s">
        <v>815</v>
      </c>
      <c r="L2" s="565"/>
    </row>
    <row r="3" spans="1:12" ht="25.5" customHeight="1">
      <c r="A3" s="26">
        <v>1</v>
      </c>
      <c r="B3" s="43" t="s">
        <v>1559</v>
      </c>
      <c r="C3" s="35">
        <v>5813736</v>
      </c>
      <c r="D3" s="35">
        <v>1055000</v>
      </c>
      <c r="E3" s="35">
        <v>346000</v>
      </c>
      <c r="F3" s="35">
        <v>1870000</v>
      </c>
      <c r="G3" s="35">
        <v>250000</v>
      </c>
      <c r="H3" s="35">
        <v>0</v>
      </c>
      <c r="I3" s="35">
        <v>0</v>
      </c>
      <c r="J3" s="35">
        <v>0</v>
      </c>
      <c r="K3" s="35">
        <v>0</v>
      </c>
      <c r="L3" s="27">
        <f t="shared" ref="L3:L8" si="0">SUM(C3:K3)</f>
        <v>9334736</v>
      </c>
    </row>
    <row r="4" spans="1:12" ht="25.5" customHeight="1">
      <c r="A4" s="26">
        <v>2</v>
      </c>
      <c r="B4" s="43" t="s">
        <v>1560</v>
      </c>
      <c r="C4" s="35">
        <v>974288</v>
      </c>
      <c r="D4" s="35">
        <v>310000</v>
      </c>
      <c r="E4" s="35">
        <v>90000</v>
      </c>
      <c r="F4" s="35">
        <v>0</v>
      </c>
      <c r="G4" s="35">
        <v>25000</v>
      </c>
      <c r="H4" s="35">
        <v>0</v>
      </c>
      <c r="I4" s="35">
        <v>0</v>
      </c>
      <c r="J4" s="35">
        <v>0</v>
      </c>
      <c r="K4" s="35">
        <v>0</v>
      </c>
      <c r="L4" s="27">
        <f t="shared" si="0"/>
        <v>1399288</v>
      </c>
    </row>
    <row r="5" spans="1:12" ht="25.5" customHeight="1">
      <c r="A5" s="26">
        <v>3</v>
      </c>
      <c r="B5" s="43" t="s">
        <v>1561</v>
      </c>
      <c r="C5" s="28">
        <v>1959856</v>
      </c>
      <c r="D5" s="28">
        <v>1055000</v>
      </c>
      <c r="E5" s="28">
        <v>150000</v>
      </c>
      <c r="F5" s="28">
        <v>0</v>
      </c>
      <c r="G5" s="28">
        <v>123000</v>
      </c>
      <c r="H5" s="28">
        <v>0</v>
      </c>
      <c r="I5" s="28">
        <v>0</v>
      </c>
      <c r="J5" s="28">
        <v>0</v>
      </c>
      <c r="K5" s="28">
        <v>2000000</v>
      </c>
      <c r="L5" s="27">
        <f t="shared" si="0"/>
        <v>5287856</v>
      </c>
    </row>
    <row r="6" spans="1:12" ht="25.5" customHeight="1">
      <c r="A6" s="26">
        <v>4</v>
      </c>
      <c r="B6" s="43" t="s">
        <v>1563</v>
      </c>
      <c r="C6" s="28">
        <v>6575651</v>
      </c>
      <c r="D6" s="28">
        <v>2110000</v>
      </c>
      <c r="E6" s="28">
        <v>1150000</v>
      </c>
      <c r="F6" s="28">
        <v>0</v>
      </c>
      <c r="G6" s="28">
        <v>150000</v>
      </c>
      <c r="H6" s="28">
        <v>12566000</v>
      </c>
      <c r="I6" s="28">
        <v>0</v>
      </c>
      <c r="J6" s="28">
        <v>0</v>
      </c>
      <c r="K6" s="28">
        <v>0</v>
      </c>
      <c r="L6" s="27">
        <f t="shared" si="0"/>
        <v>22551651</v>
      </c>
    </row>
    <row r="7" spans="1:12" ht="25.5" customHeight="1">
      <c r="A7" s="26">
        <v>5</v>
      </c>
      <c r="B7" s="43" t="s">
        <v>1564</v>
      </c>
      <c r="C7" s="28">
        <v>6875928</v>
      </c>
      <c r="D7" s="28">
        <v>2110000</v>
      </c>
      <c r="E7" s="28">
        <v>5000000</v>
      </c>
      <c r="F7" s="28">
        <v>0</v>
      </c>
      <c r="G7" s="28">
        <v>150000</v>
      </c>
      <c r="H7" s="28">
        <v>0</v>
      </c>
      <c r="I7" s="28">
        <v>0</v>
      </c>
      <c r="J7" s="28">
        <v>0</v>
      </c>
      <c r="K7" s="28">
        <v>0</v>
      </c>
      <c r="L7" s="27">
        <f t="shared" si="0"/>
        <v>14135928</v>
      </c>
    </row>
    <row r="8" spans="1:12" ht="25.5" customHeight="1">
      <c r="A8" s="26">
        <v>6</v>
      </c>
      <c r="B8" s="43" t="s">
        <v>1565</v>
      </c>
      <c r="C8" s="28">
        <v>5935944</v>
      </c>
      <c r="D8" s="28">
        <v>1800000</v>
      </c>
      <c r="E8" s="28">
        <v>580000</v>
      </c>
      <c r="F8" s="28">
        <v>0</v>
      </c>
      <c r="G8" s="28">
        <v>100000</v>
      </c>
      <c r="H8" s="28">
        <v>0</v>
      </c>
      <c r="I8" s="28">
        <v>0</v>
      </c>
      <c r="J8" s="28">
        <v>0</v>
      </c>
      <c r="K8" s="28">
        <v>0</v>
      </c>
      <c r="L8" s="27">
        <f t="shared" si="0"/>
        <v>8415944</v>
      </c>
    </row>
    <row r="9" spans="1:12" ht="25.5" customHeight="1">
      <c r="A9" s="37"/>
      <c r="B9" s="38" t="s">
        <v>739</v>
      </c>
      <c r="C9" s="36">
        <f t="shared" ref="C9:K9" si="1">SUM(C3:C8)</f>
        <v>28135403</v>
      </c>
      <c r="D9" s="36">
        <f t="shared" si="1"/>
        <v>8440000</v>
      </c>
      <c r="E9" s="36">
        <f t="shared" si="1"/>
        <v>7316000</v>
      </c>
      <c r="F9" s="36">
        <f t="shared" si="1"/>
        <v>1870000</v>
      </c>
      <c r="G9" s="36">
        <f t="shared" si="1"/>
        <v>798000</v>
      </c>
      <c r="H9" s="36">
        <f t="shared" si="1"/>
        <v>12566000</v>
      </c>
      <c r="I9" s="36">
        <f t="shared" si="1"/>
        <v>0</v>
      </c>
      <c r="J9" s="36">
        <f t="shared" si="1"/>
        <v>0</v>
      </c>
      <c r="K9" s="36">
        <f t="shared" si="1"/>
        <v>2000000</v>
      </c>
      <c r="L9" s="36">
        <f>SUM(C9:K9)</f>
        <v>61125403</v>
      </c>
    </row>
    <row r="10" spans="1:12" ht="3" hidden="1" customHeight="1">
      <c r="A10" s="4"/>
      <c r="B10" s="9"/>
    </row>
    <row r="11" spans="1:12" ht="25.5" hidden="1" customHeight="1">
      <c r="A11" s="4"/>
      <c r="B11" s="9"/>
    </row>
    <row r="12" spans="1:12" ht="25.5" hidden="1" customHeight="1">
      <c r="A12" s="4"/>
      <c r="B12" s="9"/>
    </row>
    <row r="13" spans="1:12" ht="25.5" hidden="1" customHeight="1">
      <c r="A13" s="4"/>
      <c r="B13" s="9"/>
    </row>
    <row r="14" spans="1:12" ht="25.5" hidden="1" customHeight="1">
      <c r="A14" s="4"/>
      <c r="B14" s="9"/>
    </row>
    <row r="15" spans="1:12" s="29" customFormat="1" ht="25.5" hidden="1" customHeight="1">
      <c r="A15" s="4"/>
      <c r="B15" s="9"/>
      <c r="L15" s="30"/>
    </row>
    <row r="16" spans="1:12" s="29" customFormat="1" ht="25.5" hidden="1" customHeight="1">
      <c r="A16" s="4"/>
      <c r="B16" s="9"/>
      <c r="L16" s="30"/>
    </row>
    <row r="17" spans="1:12" s="29" customFormat="1" ht="25.5" hidden="1" customHeight="1">
      <c r="A17" s="4"/>
      <c r="B17" s="9"/>
      <c r="L17" s="30"/>
    </row>
    <row r="18" spans="1:12" s="29" customFormat="1" ht="25.5" hidden="1" customHeight="1">
      <c r="A18" s="4"/>
      <c r="B18" s="6"/>
      <c r="L18" s="30"/>
    </row>
    <row r="19" spans="1:12" s="29" customFormat="1" ht="25.5" hidden="1" customHeight="1">
      <c r="A19" s="4"/>
      <c r="B19" s="9"/>
      <c r="L19" s="30"/>
    </row>
    <row r="20" spans="1:12" s="29" customFormat="1" ht="25.5" hidden="1" customHeight="1">
      <c r="A20" s="4"/>
      <c r="B20" s="9"/>
      <c r="L20" s="30"/>
    </row>
    <row r="21" spans="1:12" s="29" customFormat="1" ht="25.5" hidden="1" customHeight="1">
      <c r="A21" s="4"/>
      <c r="B21" s="9"/>
      <c r="L21" s="30"/>
    </row>
    <row r="22" spans="1:12" s="29" customFormat="1" ht="25.5" hidden="1" customHeight="1">
      <c r="A22" s="4"/>
      <c r="B22" s="6"/>
      <c r="L22" s="30"/>
    </row>
    <row r="23" spans="1:12" s="29" customFormat="1" ht="25.5" hidden="1" customHeight="1">
      <c r="A23" s="4"/>
      <c r="B23" s="9"/>
      <c r="L23" s="30"/>
    </row>
    <row r="24" spans="1:12" s="29" customFormat="1" ht="25.5" hidden="1" customHeight="1">
      <c r="A24" s="4"/>
      <c r="B24" s="9"/>
      <c r="L24" s="30"/>
    </row>
    <row r="25" spans="1:12" s="29" customFormat="1" ht="25.5" hidden="1" customHeight="1">
      <c r="A25" s="4"/>
      <c r="B25" s="9"/>
      <c r="L25" s="30"/>
    </row>
    <row r="26" spans="1:12" s="29" customFormat="1" ht="25.5" hidden="1" customHeight="1">
      <c r="A26" s="4"/>
      <c r="B26" s="9"/>
      <c r="L26" s="30"/>
    </row>
    <row r="27" spans="1:12" s="29" customFormat="1" ht="25.5" hidden="1" customHeight="1">
      <c r="A27" s="4"/>
      <c r="B27" s="9"/>
      <c r="L27" s="30"/>
    </row>
    <row r="28" spans="1:12" s="29" customFormat="1" ht="25.5" hidden="1" customHeight="1">
      <c r="A28" s="4"/>
      <c r="B28" s="9"/>
      <c r="L28" s="30"/>
    </row>
    <row r="29" spans="1:12" s="29" customFormat="1" ht="25.5" hidden="1" customHeight="1">
      <c r="A29" s="4"/>
      <c r="B29" s="9"/>
      <c r="L29" s="30"/>
    </row>
    <row r="30" spans="1:12" s="29" customFormat="1" ht="25.5" hidden="1" customHeight="1">
      <c r="A30" s="4"/>
      <c r="B30" s="9"/>
      <c r="L30" s="30"/>
    </row>
    <row r="31" spans="1:12" s="29" customFormat="1" ht="25.5" hidden="1" customHeight="1">
      <c r="A31" s="4"/>
      <c r="B31" s="9"/>
      <c r="L31" s="30"/>
    </row>
    <row r="32" spans="1:12" s="29" customFormat="1" ht="25.5" hidden="1" customHeight="1">
      <c r="A32" s="4"/>
      <c r="B32" s="6"/>
      <c r="L32" s="30"/>
    </row>
    <row r="33" spans="1:12" s="29" customFormat="1" ht="25.5" hidden="1" customHeight="1">
      <c r="A33" s="4"/>
      <c r="B33" s="9"/>
      <c r="L33" s="30"/>
    </row>
    <row r="34" spans="1:12" s="29" customFormat="1" ht="25.5" hidden="1" customHeight="1">
      <c r="A34" s="4"/>
      <c r="B34" s="9"/>
      <c r="L34" s="30"/>
    </row>
    <row r="35" spans="1:12" s="29" customFormat="1" ht="25.5" hidden="1" customHeight="1">
      <c r="A35" s="4"/>
      <c r="B35" s="9"/>
      <c r="L35" s="30"/>
    </row>
    <row r="36" spans="1:12" s="29" customFormat="1" ht="25.5" hidden="1" customHeight="1">
      <c r="A36" s="4"/>
      <c r="B36" s="9"/>
      <c r="L36" s="30"/>
    </row>
    <row r="37" spans="1:12" s="29" customFormat="1" ht="25.5" hidden="1" customHeight="1">
      <c r="A37" s="4"/>
      <c r="B37" s="9"/>
      <c r="L37" s="30"/>
    </row>
    <row r="38" spans="1:12" s="29" customFormat="1" ht="25.5" hidden="1" customHeight="1">
      <c r="A38" s="4"/>
      <c r="B38" s="9"/>
      <c r="L38" s="30"/>
    </row>
    <row r="39" spans="1:12" s="29" customFormat="1" ht="25.5" hidden="1" customHeight="1">
      <c r="A39" s="4"/>
      <c r="B39" s="9"/>
      <c r="L39" s="30"/>
    </row>
    <row r="40" spans="1:12" s="29" customFormat="1" ht="25.5" hidden="1" customHeight="1">
      <c r="A40" s="4"/>
      <c r="B40" s="9"/>
      <c r="L40" s="30"/>
    </row>
    <row r="41" spans="1:12" s="29" customFormat="1" ht="25.5" hidden="1" customHeight="1">
      <c r="A41" s="4"/>
      <c r="B41" s="9"/>
      <c r="L41" s="30"/>
    </row>
    <row r="42" spans="1:12" s="29" customFormat="1" ht="25.5" hidden="1" customHeight="1">
      <c r="A42" s="4"/>
      <c r="B42" s="6"/>
      <c r="L42" s="30"/>
    </row>
    <row r="43" spans="1:12" s="29" customFormat="1" ht="25.5" hidden="1" customHeight="1">
      <c r="A43" s="4"/>
      <c r="B43" s="9"/>
      <c r="L43" s="30"/>
    </row>
    <row r="44" spans="1:12" s="29" customFormat="1" ht="25.5" hidden="1" customHeight="1">
      <c r="A44" s="4"/>
      <c r="B44" s="9"/>
      <c r="L44" s="30"/>
    </row>
    <row r="45" spans="1:12" s="29" customFormat="1" ht="25.5" hidden="1" customHeight="1">
      <c r="A45" s="4"/>
      <c r="B45" s="9"/>
      <c r="L45" s="30"/>
    </row>
    <row r="46" spans="1:12" s="29" customFormat="1" ht="25.5" hidden="1" customHeight="1">
      <c r="A46" s="4"/>
      <c r="B46" s="9"/>
      <c r="L46" s="30"/>
    </row>
    <row r="47" spans="1:12" s="29" customFormat="1" ht="25.5" hidden="1" customHeight="1">
      <c r="A47" s="4"/>
      <c r="B47" s="9"/>
      <c r="L47" s="30"/>
    </row>
    <row r="48" spans="1:12" s="29" customFormat="1" ht="25.5" hidden="1" customHeight="1">
      <c r="A48" s="4"/>
      <c r="B48" s="9"/>
      <c r="L48" s="30"/>
    </row>
    <row r="49" spans="1:12" s="29" customFormat="1" ht="25.5" hidden="1" customHeight="1">
      <c r="A49" s="4"/>
      <c r="B49" s="9"/>
      <c r="L49" s="30"/>
    </row>
    <row r="50" spans="1:12" s="29" customFormat="1" ht="25.5" hidden="1" customHeight="1">
      <c r="A50" s="4"/>
      <c r="B50" s="6"/>
      <c r="L50" s="30"/>
    </row>
    <row r="51" spans="1:12" s="29" customFormat="1" ht="25.5" hidden="1" customHeight="1">
      <c r="A51" s="4"/>
      <c r="B51" s="9"/>
      <c r="L51" s="30"/>
    </row>
    <row r="52" spans="1:12" s="29" customFormat="1" ht="25.5" hidden="1" customHeight="1">
      <c r="A52" s="4"/>
      <c r="B52" s="9"/>
      <c r="L52" s="30"/>
    </row>
    <row r="53" spans="1:12" s="29" customFormat="1" ht="25.5" hidden="1" customHeight="1">
      <c r="A53" s="4"/>
      <c r="B53" s="6"/>
      <c r="L53" s="30"/>
    </row>
    <row r="54" spans="1:12" s="29" customFormat="1" ht="25.5" hidden="1" customHeight="1">
      <c r="A54" s="4"/>
      <c r="B54" s="9"/>
      <c r="L54" s="30"/>
    </row>
    <row r="55" spans="1:12" s="29" customFormat="1" ht="25.5" hidden="1" customHeight="1">
      <c r="A55" s="4"/>
      <c r="B55" s="9"/>
      <c r="L55" s="30"/>
    </row>
    <row r="56" spans="1:12" s="29" customFormat="1" ht="25.5" hidden="1" customHeight="1">
      <c r="A56" s="4"/>
      <c r="B56" s="9"/>
      <c r="L56" s="30"/>
    </row>
    <row r="57" spans="1:12" s="29" customFormat="1" ht="25.5" hidden="1" customHeight="1">
      <c r="A57" s="4"/>
      <c r="B57" s="9"/>
      <c r="L57" s="30"/>
    </row>
    <row r="58" spans="1:12" s="29" customFormat="1" ht="25.5" hidden="1" customHeight="1">
      <c r="A58" s="4"/>
      <c r="B58" s="9"/>
      <c r="L58" s="30"/>
    </row>
    <row r="59" spans="1:12" s="29" customFormat="1" ht="25.5" hidden="1" customHeight="1">
      <c r="A59" s="4"/>
      <c r="B59" s="6"/>
      <c r="L59" s="30"/>
    </row>
    <row r="60" spans="1:12" s="29" customFormat="1" ht="25.5" hidden="1" customHeight="1">
      <c r="A60" s="4"/>
      <c r="B60" s="9"/>
      <c r="L60" s="30"/>
    </row>
    <row r="61" spans="1:12" s="29" customFormat="1" ht="25.5" hidden="1" customHeight="1">
      <c r="A61" s="4"/>
      <c r="B61" s="9"/>
      <c r="L61" s="30"/>
    </row>
    <row r="62" spans="1:12" s="29" customFormat="1" ht="25.5" hidden="1" customHeight="1">
      <c r="A62" s="4"/>
      <c r="B62" s="9"/>
      <c r="L62" s="30"/>
    </row>
    <row r="63" spans="1:12" s="29" customFormat="1" ht="25.5" hidden="1" customHeight="1">
      <c r="A63" s="4"/>
      <c r="B63" s="6"/>
      <c r="L63" s="30"/>
    </row>
    <row r="64" spans="1:12" s="29" customFormat="1" ht="25.5" hidden="1" customHeight="1">
      <c r="A64" s="4"/>
      <c r="B64" s="9"/>
      <c r="L64" s="30"/>
    </row>
    <row r="65" spans="1:12" s="29" customFormat="1" ht="25.5" hidden="1" customHeight="1">
      <c r="A65" s="4"/>
      <c r="B65" s="9"/>
      <c r="L65" s="30"/>
    </row>
    <row r="66" spans="1:12" s="29" customFormat="1" ht="25.5" hidden="1" customHeight="1">
      <c r="A66" s="4"/>
      <c r="B66" s="9"/>
      <c r="L66" s="30"/>
    </row>
    <row r="67" spans="1:12" s="29" customFormat="1" ht="25.5" hidden="1" customHeight="1">
      <c r="A67" s="4"/>
      <c r="B67" s="9"/>
      <c r="L67" s="30"/>
    </row>
    <row r="68" spans="1:12" s="29" customFormat="1" ht="25.5" hidden="1" customHeight="1">
      <c r="A68" s="4"/>
      <c r="B68" s="9"/>
      <c r="L68" s="30"/>
    </row>
    <row r="69" spans="1:12" s="29" customFormat="1" ht="25.5" hidden="1" customHeight="1">
      <c r="A69" s="4"/>
      <c r="B69" s="9"/>
      <c r="L69" s="30"/>
    </row>
    <row r="70" spans="1:12" s="29" customFormat="1" ht="25.5" hidden="1" customHeight="1">
      <c r="A70" s="4"/>
      <c r="B70" s="9"/>
      <c r="L70" s="30"/>
    </row>
    <row r="71" spans="1:12" s="29" customFormat="1" ht="25.5" hidden="1" customHeight="1">
      <c r="A71" s="4"/>
      <c r="B71" s="9"/>
      <c r="L71" s="30"/>
    </row>
    <row r="72" spans="1:12" s="29" customFormat="1" ht="25.5" hidden="1" customHeight="1">
      <c r="A72" s="4"/>
      <c r="B72" s="9"/>
      <c r="L72" s="30"/>
    </row>
    <row r="73" spans="1:12" s="29" customFormat="1" ht="25.5" hidden="1" customHeight="1">
      <c r="A73" s="4"/>
      <c r="B73" s="6"/>
      <c r="L73" s="30"/>
    </row>
    <row r="74" spans="1:12" s="29" customFormat="1" ht="25.5" hidden="1" customHeight="1">
      <c r="A74" s="4"/>
      <c r="B74" s="6"/>
      <c r="L74" s="30"/>
    </row>
    <row r="75" spans="1:12" s="29" customFormat="1" ht="25.5" hidden="1" customHeight="1">
      <c r="A75" s="4"/>
      <c r="B75" s="9"/>
      <c r="L75" s="30"/>
    </row>
    <row r="76" spans="1:12" s="29" customFormat="1" ht="25.5" hidden="1" customHeight="1">
      <c r="A76" s="4"/>
      <c r="B76" s="9"/>
      <c r="L76" s="30"/>
    </row>
    <row r="77" spans="1:12" s="29" customFormat="1" ht="25.5" hidden="1" customHeight="1">
      <c r="A77" s="4"/>
      <c r="B77" s="9"/>
      <c r="L77" s="30"/>
    </row>
    <row r="78" spans="1:12" s="29" customFormat="1" ht="25.5" hidden="1" customHeight="1">
      <c r="A78" s="4"/>
      <c r="B78" s="9"/>
      <c r="L78" s="30"/>
    </row>
    <row r="79" spans="1:12" s="29" customFormat="1" ht="25.5" hidden="1" customHeight="1">
      <c r="A79" s="4"/>
      <c r="B79" s="9"/>
      <c r="L79" s="30"/>
    </row>
    <row r="80" spans="1:12" s="29" customFormat="1" ht="25.5" hidden="1" customHeight="1">
      <c r="A80" s="4"/>
      <c r="B80" s="9"/>
      <c r="L80" s="30"/>
    </row>
    <row r="81" spans="1:12" s="29" customFormat="1" ht="25.5" hidden="1" customHeight="1">
      <c r="A81" s="4"/>
      <c r="B81" s="9"/>
      <c r="L81" s="30"/>
    </row>
    <row r="82" spans="1:12" s="29" customFormat="1" ht="25.5" hidden="1" customHeight="1">
      <c r="A82" s="4"/>
      <c r="B82" s="9"/>
      <c r="L82" s="30"/>
    </row>
    <row r="83" spans="1:12" s="29" customFormat="1" ht="25.5" hidden="1" customHeight="1">
      <c r="A83" s="4"/>
      <c r="B83" s="9"/>
      <c r="L83" s="30"/>
    </row>
    <row r="84" spans="1:12" s="29" customFormat="1" ht="25.5" hidden="1" customHeight="1">
      <c r="A84" s="4"/>
      <c r="B84" s="6"/>
      <c r="L84" s="30"/>
    </row>
    <row r="85" spans="1:12" s="29" customFormat="1" ht="25.5" hidden="1" customHeight="1">
      <c r="A85" s="4"/>
      <c r="B85" s="9"/>
      <c r="L85" s="30"/>
    </row>
    <row r="86" spans="1:12" s="29" customFormat="1" ht="25.5" hidden="1" customHeight="1">
      <c r="A86" s="4"/>
      <c r="B86" s="9"/>
      <c r="L86" s="30"/>
    </row>
    <row r="87" spans="1:12" s="29" customFormat="1" ht="25.5" hidden="1" customHeight="1">
      <c r="A87" s="4"/>
      <c r="B87" s="9"/>
      <c r="L87" s="30"/>
    </row>
    <row r="88" spans="1:12" s="29" customFormat="1" ht="25.5" hidden="1" customHeight="1">
      <c r="A88" s="4"/>
      <c r="B88" s="9"/>
      <c r="L88" s="30"/>
    </row>
    <row r="89" spans="1:12" s="29" customFormat="1" ht="25.5" hidden="1" customHeight="1">
      <c r="A89" s="4"/>
      <c r="B89" s="9"/>
      <c r="L89" s="30"/>
    </row>
    <row r="90" spans="1:12" s="29" customFormat="1" ht="25.5" hidden="1" customHeight="1">
      <c r="A90" s="4"/>
      <c r="B90" s="9"/>
      <c r="L90" s="30"/>
    </row>
    <row r="91" spans="1:12" s="29" customFormat="1" ht="25.5" hidden="1" customHeight="1">
      <c r="A91" s="4"/>
      <c r="B91" s="9"/>
      <c r="L91" s="30"/>
    </row>
    <row r="92" spans="1:12" s="29" customFormat="1" ht="25.5" hidden="1" customHeight="1">
      <c r="A92" s="4"/>
      <c r="B92" s="9"/>
      <c r="L92" s="30"/>
    </row>
    <row r="93" spans="1:12" s="29" customFormat="1" ht="25.5" hidden="1" customHeight="1">
      <c r="A93" s="4"/>
      <c r="B93" s="9"/>
      <c r="L93" s="30"/>
    </row>
    <row r="94" spans="1:12" s="29" customFormat="1" ht="25.5" hidden="1" customHeight="1">
      <c r="A94" s="4"/>
      <c r="B94" s="6"/>
      <c r="L94" s="30"/>
    </row>
    <row r="95" spans="1:12" s="29" customFormat="1" ht="25.5" hidden="1" customHeight="1">
      <c r="A95" s="4"/>
      <c r="B95" s="9"/>
      <c r="L95" s="30"/>
    </row>
    <row r="96" spans="1:12" s="29" customFormat="1" ht="25.5" hidden="1" customHeight="1">
      <c r="A96" s="4"/>
      <c r="B96" s="9"/>
      <c r="L96" s="30"/>
    </row>
    <row r="97" spans="1:12" s="29" customFormat="1" ht="25.5" hidden="1" customHeight="1">
      <c r="A97" s="4"/>
      <c r="B97" s="9"/>
      <c r="L97" s="30"/>
    </row>
    <row r="98" spans="1:12" s="29" customFormat="1" ht="25.5" hidden="1" customHeight="1">
      <c r="A98" s="4"/>
      <c r="B98" s="9"/>
      <c r="L98" s="30"/>
    </row>
    <row r="99" spans="1:12" s="29" customFormat="1" ht="25.5" hidden="1" customHeight="1">
      <c r="A99" s="4"/>
      <c r="B99" s="9"/>
      <c r="L99" s="30"/>
    </row>
    <row r="100" spans="1:12" s="29" customFormat="1" ht="25.5" hidden="1" customHeight="1">
      <c r="A100" s="4"/>
      <c r="B100" s="9"/>
      <c r="L100" s="30"/>
    </row>
    <row r="101" spans="1:12" s="29" customFormat="1" ht="25.5" hidden="1" customHeight="1">
      <c r="A101" s="4"/>
      <c r="B101" s="9"/>
      <c r="L101" s="30"/>
    </row>
    <row r="102" spans="1:12" s="29" customFormat="1" ht="25.5" hidden="1" customHeight="1">
      <c r="A102" s="4"/>
      <c r="B102" s="9"/>
      <c r="L102" s="30"/>
    </row>
    <row r="103" spans="1:12" s="29" customFormat="1" ht="25.5" hidden="1" customHeight="1">
      <c r="A103" s="4"/>
      <c r="B103" s="9"/>
      <c r="L103" s="30"/>
    </row>
    <row r="104" spans="1:12" s="29" customFormat="1" ht="25.5" hidden="1" customHeight="1">
      <c r="A104" s="4"/>
      <c r="B104" s="6"/>
      <c r="L104" s="30"/>
    </row>
    <row r="105" spans="1:12" s="29" customFormat="1" ht="25.5" hidden="1" customHeight="1">
      <c r="A105" s="4"/>
      <c r="B105" s="9"/>
      <c r="L105" s="30"/>
    </row>
    <row r="106" spans="1:12" s="29" customFormat="1" ht="25.5" hidden="1" customHeight="1">
      <c r="A106" s="4"/>
      <c r="B106" s="9"/>
      <c r="L106" s="30"/>
    </row>
    <row r="107" spans="1:12" s="29" customFormat="1" ht="25.5" hidden="1" customHeight="1">
      <c r="A107" s="4"/>
      <c r="B107" s="9"/>
      <c r="L107" s="30"/>
    </row>
    <row r="108" spans="1:12" s="29" customFormat="1" ht="25.5" hidden="1" customHeight="1">
      <c r="A108" s="4"/>
      <c r="B108" s="9"/>
      <c r="L108" s="30"/>
    </row>
    <row r="109" spans="1:12" s="29" customFormat="1" ht="25.5" hidden="1" customHeight="1">
      <c r="A109" s="4"/>
      <c r="B109" s="9"/>
      <c r="L109" s="30"/>
    </row>
    <row r="110" spans="1:12" s="29" customFormat="1" ht="25.5" hidden="1" customHeight="1">
      <c r="A110" s="4"/>
      <c r="B110" s="9"/>
      <c r="L110" s="30"/>
    </row>
    <row r="111" spans="1:12" s="29" customFormat="1" ht="25.5" hidden="1" customHeight="1">
      <c r="A111" s="4"/>
      <c r="B111" s="9"/>
      <c r="L111" s="30"/>
    </row>
    <row r="112" spans="1:12" s="29" customFormat="1" ht="25.5" hidden="1" customHeight="1">
      <c r="A112" s="4"/>
      <c r="B112" s="9"/>
      <c r="L112" s="30"/>
    </row>
    <row r="113" spans="1:12" s="29" customFormat="1" ht="25.5" hidden="1" customHeight="1">
      <c r="A113" s="4"/>
      <c r="B113" s="9"/>
      <c r="L113" s="30"/>
    </row>
    <row r="114" spans="1:12" s="29" customFormat="1" ht="25.5" hidden="1" customHeight="1">
      <c r="A114" s="4"/>
      <c r="B114" s="6"/>
      <c r="L114" s="30"/>
    </row>
    <row r="115" spans="1:12" s="29" customFormat="1" ht="25.5" hidden="1" customHeight="1">
      <c r="A115" s="4"/>
      <c r="B115" s="9"/>
      <c r="L115" s="30"/>
    </row>
    <row r="116" spans="1:12" s="29" customFormat="1" ht="25.5" hidden="1" customHeight="1">
      <c r="A116" s="4"/>
      <c r="B116" s="9"/>
      <c r="L116" s="30"/>
    </row>
    <row r="117" spans="1:12" s="29" customFormat="1" ht="25.5" hidden="1" customHeight="1">
      <c r="A117" s="4"/>
      <c r="B117" s="9"/>
      <c r="L117" s="30"/>
    </row>
    <row r="118" spans="1:12" s="29" customFormat="1" ht="25.5" hidden="1" customHeight="1">
      <c r="A118" s="4"/>
      <c r="B118" s="9"/>
      <c r="L118" s="30"/>
    </row>
    <row r="119" spans="1:12" s="29" customFormat="1" ht="25.5" hidden="1" customHeight="1">
      <c r="A119" s="4"/>
      <c r="B119" s="9"/>
      <c r="L119" s="30"/>
    </row>
    <row r="120" spans="1:12" s="29" customFormat="1" ht="25.5" hidden="1" customHeight="1">
      <c r="A120" s="4"/>
      <c r="B120" s="9"/>
      <c r="L120" s="30"/>
    </row>
    <row r="121" spans="1:12" s="29" customFormat="1" ht="25.5" hidden="1" customHeight="1">
      <c r="A121" s="4"/>
      <c r="B121" s="9"/>
      <c r="L121" s="30"/>
    </row>
    <row r="122" spans="1:12" s="29" customFormat="1" ht="25.5" hidden="1" customHeight="1">
      <c r="A122" s="4"/>
      <c r="B122" s="9"/>
      <c r="L122" s="30"/>
    </row>
    <row r="123" spans="1:12" s="29" customFormat="1" ht="25.5" hidden="1" customHeight="1">
      <c r="A123" s="4"/>
      <c r="B123" s="9"/>
      <c r="L123" s="30"/>
    </row>
    <row r="124" spans="1:12" s="29" customFormat="1" ht="25.5" hidden="1" customHeight="1">
      <c r="A124" s="4"/>
      <c r="B124" s="6"/>
      <c r="L124" s="30"/>
    </row>
    <row r="125" spans="1:12" s="29" customFormat="1" ht="25.5" hidden="1" customHeight="1">
      <c r="A125" s="4"/>
      <c r="B125" s="9"/>
      <c r="L125" s="30"/>
    </row>
    <row r="126" spans="1:12" s="29" customFormat="1" ht="25.5" hidden="1" customHeight="1">
      <c r="A126" s="4"/>
      <c r="B126" s="9"/>
      <c r="L126" s="30"/>
    </row>
    <row r="127" spans="1:12" s="29" customFormat="1" ht="25.5" hidden="1" customHeight="1">
      <c r="A127" s="4"/>
      <c r="B127" s="9"/>
      <c r="L127" s="30"/>
    </row>
    <row r="128" spans="1:12" s="29" customFormat="1" ht="25.5" hidden="1" customHeight="1">
      <c r="A128" s="4"/>
      <c r="B128" s="9"/>
      <c r="L128" s="30"/>
    </row>
    <row r="129" spans="1:12" s="29" customFormat="1" ht="25.5" hidden="1" customHeight="1">
      <c r="A129" s="4"/>
      <c r="B129" s="9"/>
      <c r="L129" s="30"/>
    </row>
    <row r="130" spans="1:12" s="29" customFormat="1" ht="25.5" hidden="1" customHeight="1">
      <c r="A130" s="4"/>
      <c r="B130" s="9"/>
      <c r="L130" s="30"/>
    </row>
    <row r="131" spans="1:12" s="29" customFormat="1" ht="25.5" hidden="1" customHeight="1">
      <c r="A131" s="4"/>
      <c r="B131" s="9"/>
      <c r="L131" s="30"/>
    </row>
    <row r="132" spans="1:12" s="29" customFormat="1" ht="25.5" hidden="1" customHeight="1">
      <c r="A132" s="4"/>
      <c r="B132" s="6"/>
      <c r="L132" s="30"/>
    </row>
    <row r="133" spans="1:12" s="29" customFormat="1" ht="25.5" hidden="1" customHeight="1">
      <c r="A133" s="4"/>
      <c r="B133" s="9"/>
      <c r="L133" s="30"/>
    </row>
    <row r="134" spans="1:12" s="29" customFormat="1" ht="25.5" hidden="1" customHeight="1">
      <c r="A134" s="4"/>
      <c r="B134" s="9"/>
      <c r="L134" s="30"/>
    </row>
    <row r="135" spans="1:12" s="29" customFormat="1" ht="25.5" hidden="1" customHeight="1">
      <c r="A135" s="4"/>
      <c r="B135" s="9"/>
      <c r="L135" s="30"/>
    </row>
    <row r="136" spans="1:12" s="29" customFormat="1" ht="25.5" hidden="1" customHeight="1">
      <c r="A136" s="4"/>
      <c r="B136" s="9"/>
      <c r="L136" s="30"/>
    </row>
    <row r="137" spans="1:12" s="29" customFormat="1" ht="25.5" hidden="1" customHeight="1">
      <c r="A137" s="4"/>
      <c r="B137" s="9"/>
      <c r="L137" s="30"/>
    </row>
    <row r="138" spans="1:12" s="29" customFormat="1" ht="25.5" hidden="1" customHeight="1">
      <c r="A138" s="4"/>
      <c r="B138" s="9"/>
      <c r="L138" s="30"/>
    </row>
    <row r="139" spans="1:12" s="29" customFormat="1" ht="25.5" hidden="1" customHeight="1">
      <c r="A139" s="4"/>
      <c r="B139" s="9"/>
      <c r="L139" s="30"/>
    </row>
    <row r="140" spans="1:12" s="29" customFormat="1" ht="25.5" hidden="1" customHeight="1">
      <c r="A140" s="4"/>
      <c r="B140" s="9"/>
      <c r="L140" s="30"/>
    </row>
    <row r="141" spans="1:12" s="29" customFormat="1" ht="25.5" hidden="1" customHeight="1">
      <c r="A141" s="4"/>
      <c r="B141" s="9"/>
      <c r="L141" s="30"/>
    </row>
    <row r="142" spans="1:12" s="29" customFormat="1" ht="25.5" hidden="1" customHeight="1">
      <c r="A142" s="4"/>
      <c r="B142" s="6"/>
      <c r="L142" s="30"/>
    </row>
    <row r="143" spans="1:12" s="29" customFormat="1" ht="25.5" hidden="1" customHeight="1">
      <c r="A143" s="4"/>
      <c r="B143" s="9"/>
      <c r="L143" s="30"/>
    </row>
    <row r="144" spans="1:12" s="29" customFormat="1" ht="25.5" hidden="1" customHeight="1">
      <c r="A144" s="4"/>
      <c r="B144" s="9"/>
      <c r="L144" s="30"/>
    </row>
    <row r="145" spans="1:12" s="29" customFormat="1" ht="25.5" hidden="1" customHeight="1">
      <c r="A145" s="4"/>
      <c r="B145" s="9"/>
      <c r="L145" s="30"/>
    </row>
    <row r="146" spans="1:12" s="29" customFormat="1" ht="25.5" hidden="1" customHeight="1">
      <c r="A146" s="4"/>
      <c r="B146" s="9"/>
      <c r="L146" s="30"/>
    </row>
    <row r="147" spans="1:12" s="29" customFormat="1" ht="25.5" hidden="1" customHeight="1">
      <c r="A147" s="4"/>
      <c r="B147" s="9"/>
      <c r="L147" s="30"/>
    </row>
    <row r="148" spans="1:12" s="29" customFormat="1" ht="25.5" hidden="1" customHeight="1">
      <c r="A148" s="4"/>
      <c r="B148" s="6"/>
      <c r="L148" s="30"/>
    </row>
    <row r="149" spans="1:12" s="29" customFormat="1" ht="25.5" hidden="1" customHeight="1">
      <c r="A149" s="4"/>
      <c r="B149" s="9"/>
      <c r="L149" s="30"/>
    </row>
    <row r="150" spans="1:12" s="29" customFormat="1" ht="25.5" hidden="1" customHeight="1">
      <c r="A150" s="4"/>
      <c r="B150" s="9"/>
      <c r="L150" s="30"/>
    </row>
    <row r="151" spans="1:12" s="29" customFormat="1" ht="25.5" hidden="1" customHeight="1">
      <c r="A151" s="4"/>
      <c r="B151" s="9"/>
      <c r="L151" s="30"/>
    </row>
    <row r="152" spans="1:12" s="29" customFormat="1" ht="25.5" hidden="1" customHeight="1">
      <c r="A152" s="4"/>
      <c r="B152" s="9"/>
      <c r="L152" s="30"/>
    </row>
    <row r="153" spans="1:12" s="29" customFormat="1" ht="25.5" hidden="1" customHeight="1">
      <c r="A153" s="4"/>
      <c r="B153" s="9"/>
      <c r="L153" s="30"/>
    </row>
    <row r="154" spans="1:12" s="29" customFormat="1" ht="25.5" hidden="1" customHeight="1">
      <c r="A154" s="4"/>
      <c r="B154" s="9"/>
      <c r="L154" s="30"/>
    </row>
    <row r="155" spans="1:12" s="29" customFormat="1" ht="25.5" hidden="1" customHeight="1">
      <c r="A155" s="4"/>
      <c r="B155" s="9"/>
      <c r="L155" s="30"/>
    </row>
    <row r="156" spans="1:12" s="29" customFormat="1" ht="25.5" hidden="1" customHeight="1">
      <c r="A156" s="4"/>
      <c r="B156" s="6"/>
      <c r="L156" s="30"/>
    </row>
    <row r="157" spans="1:12" s="29" customFormat="1" ht="25.5" hidden="1" customHeight="1">
      <c r="A157" s="4"/>
      <c r="B157" s="9"/>
      <c r="L157" s="30"/>
    </row>
    <row r="158" spans="1:12" s="29" customFormat="1" ht="25.5" hidden="1" customHeight="1">
      <c r="A158" s="4"/>
      <c r="B158" s="9"/>
      <c r="L158" s="30"/>
    </row>
    <row r="159" spans="1:12" s="29" customFormat="1" ht="25.5" hidden="1" customHeight="1">
      <c r="A159" s="4"/>
      <c r="B159" s="9"/>
      <c r="L159" s="30"/>
    </row>
    <row r="160" spans="1:12" s="29" customFormat="1" ht="25.5" hidden="1" customHeight="1">
      <c r="A160" s="4"/>
      <c r="B160" s="9"/>
      <c r="L160" s="30"/>
    </row>
    <row r="161" spans="1:12" s="29" customFormat="1" ht="25.5" hidden="1" customHeight="1">
      <c r="A161" s="4"/>
      <c r="B161" s="9"/>
      <c r="L161" s="30"/>
    </row>
    <row r="162" spans="1:12" s="29" customFormat="1" ht="25.5" hidden="1" customHeight="1">
      <c r="A162" s="4"/>
      <c r="B162" s="9"/>
      <c r="L162" s="30"/>
    </row>
    <row r="163" spans="1:12" s="29" customFormat="1" ht="25.5" hidden="1" customHeight="1">
      <c r="A163" s="4"/>
      <c r="B163" s="9"/>
      <c r="L163" s="30"/>
    </row>
    <row r="164" spans="1:12" s="29" customFormat="1" ht="25.5" hidden="1" customHeight="1">
      <c r="A164" s="4"/>
      <c r="B164" s="9"/>
      <c r="L164" s="30"/>
    </row>
    <row r="165" spans="1:12" s="29" customFormat="1" ht="25.5" hidden="1" customHeight="1">
      <c r="A165" s="4"/>
      <c r="B165" s="9"/>
      <c r="L165" s="30"/>
    </row>
    <row r="166" spans="1:12" s="29" customFormat="1" ht="25.5" hidden="1" customHeight="1">
      <c r="A166" s="4"/>
      <c r="B166" s="9"/>
      <c r="L166" s="30"/>
    </row>
    <row r="167" spans="1:12" s="29" customFormat="1" ht="25.5" hidden="1" customHeight="1">
      <c r="A167" s="4"/>
      <c r="B167" s="6"/>
      <c r="L167" s="30"/>
    </row>
    <row r="168" spans="1:12" s="29" customFormat="1" ht="25.5" hidden="1" customHeight="1">
      <c r="A168" s="4"/>
      <c r="B168" s="9"/>
      <c r="L168" s="30"/>
    </row>
    <row r="169" spans="1:12" s="29" customFormat="1" ht="25.5" hidden="1" customHeight="1">
      <c r="A169" s="4"/>
      <c r="B169" s="9"/>
      <c r="L169" s="30"/>
    </row>
    <row r="170" spans="1:12" s="29" customFormat="1" ht="25.5" hidden="1" customHeight="1">
      <c r="A170" s="4"/>
      <c r="B170" s="9"/>
      <c r="L170" s="30"/>
    </row>
    <row r="171" spans="1:12" s="29" customFormat="1" ht="25.5" hidden="1" customHeight="1">
      <c r="A171" s="4"/>
      <c r="B171" s="9"/>
      <c r="L171" s="30"/>
    </row>
    <row r="172" spans="1:12" s="29" customFormat="1" ht="25.5" hidden="1" customHeight="1">
      <c r="A172" s="4"/>
      <c r="B172" s="9"/>
      <c r="L172" s="30"/>
    </row>
    <row r="173" spans="1:12" s="29" customFormat="1" ht="25.5" hidden="1" customHeight="1">
      <c r="A173" s="4"/>
      <c r="B173" s="6"/>
      <c r="L173" s="30"/>
    </row>
    <row r="174" spans="1:12" s="29" customFormat="1" ht="25.5" hidden="1" customHeight="1">
      <c r="A174" s="4"/>
      <c r="B174" s="9"/>
      <c r="L174" s="30"/>
    </row>
    <row r="175" spans="1:12" s="29" customFormat="1" ht="25.5" hidden="1" customHeight="1">
      <c r="A175" s="4"/>
      <c r="B175" s="9"/>
      <c r="L175" s="30"/>
    </row>
    <row r="176" spans="1:12" s="29" customFormat="1" ht="25.5" hidden="1" customHeight="1">
      <c r="A176" s="4"/>
      <c r="B176" s="9"/>
      <c r="L176" s="30"/>
    </row>
    <row r="177" spans="1:12" s="29" customFormat="1" ht="25.5" hidden="1" customHeight="1">
      <c r="A177" s="4"/>
      <c r="B177" s="9"/>
      <c r="L177" s="30"/>
    </row>
    <row r="178" spans="1:12" s="29" customFormat="1" ht="25.5" hidden="1" customHeight="1">
      <c r="A178" s="4"/>
      <c r="B178" s="9"/>
      <c r="L178" s="30"/>
    </row>
    <row r="179" spans="1:12" s="29" customFormat="1" ht="25.5" hidden="1" customHeight="1">
      <c r="A179" s="4"/>
      <c r="B179" s="9"/>
      <c r="L179" s="30"/>
    </row>
    <row r="180" spans="1:12" s="29" customFormat="1" ht="25.5" hidden="1" customHeight="1">
      <c r="A180" s="4"/>
      <c r="B180" s="9"/>
      <c r="L180" s="30"/>
    </row>
    <row r="181" spans="1:12" s="29" customFormat="1" ht="25.5" hidden="1" customHeight="1">
      <c r="A181" s="4"/>
      <c r="B181" s="6"/>
      <c r="L181" s="30"/>
    </row>
    <row r="182" spans="1:12" s="29" customFormat="1" ht="25.5" hidden="1" customHeight="1">
      <c r="A182" s="4"/>
      <c r="B182" s="9"/>
      <c r="L182" s="30"/>
    </row>
    <row r="183" spans="1:12" s="29" customFormat="1" ht="25.5" hidden="1" customHeight="1">
      <c r="A183" s="4"/>
      <c r="B183" s="9"/>
      <c r="L183" s="30"/>
    </row>
    <row r="184" spans="1:12" s="29" customFormat="1" ht="25.5" hidden="1" customHeight="1">
      <c r="A184" s="4"/>
      <c r="B184" s="9"/>
      <c r="L184" s="30"/>
    </row>
    <row r="185" spans="1:12" s="29" customFormat="1" ht="25.5" hidden="1" customHeight="1">
      <c r="A185" s="4"/>
      <c r="B185" s="9"/>
      <c r="L185" s="30"/>
    </row>
    <row r="186" spans="1:12" s="29" customFormat="1" ht="25.5" hidden="1" customHeight="1">
      <c r="A186" s="4"/>
      <c r="B186" s="9"/>
      <c r="L186" s="30"/>
    </row>
    <row r="187" spans="1:12" s="29" customFormat="1" ht="25.5" hidden="1" customHeight="1">
      <c r="A187" s="4"/>
      <c r="B187" s="9"/>
      <c r="L187" s="30"/>
    </row>
    <row r="188" spans="1:12" s="29" customFormat="1" ht="25.5" hidden="1" customHeight="1">
      <c r="A188" s="4"/>
      <c r="B188" s="9"/>
      <c r="L188" s="30"/>
    </row>
    <row r="189" spans="1:12" s="29" customFormat="1" ht="25.5" hidden="1" customHeight="1">
      <c r="A189" s="4"/>
      <c r="B189" s="9"/>
      <c r="L189" s="30"/>
    </row>
    <row r="190" spans="1:12" s="29" customFormat="1" ht="25.5" hidden="1" customHeight="1">
      <c r="A190" s="4"/>
      <c r="B190" s="6"/>
      <c r="L190" s="30"/>
    </row>
    <row r="191" spans="1:12" s="29" customFormat="1" ht="25.5" hidden="1" customHeight="1">
      <c r="A191" s="4"/>
      <c r="B191" s="9"/>
      <c r="L191" s="30"/>
    </row>
    <row r="192" spans="1:12" s="29" customFormat="1" ht="25.5" hidden="1" customHeight="1">
      <c r="A192" s="4"/>
      <c r="B192" s="9"/>
      <c r="L192" s="30"/>
    </row>
    <row r="193" spans="1:12" s="29" customFormat="1" ht="25.5" hidden="1" customHeight="1">
      <c r="A193" s="4"/>
      <c r="B193" s="6"/>
      <c r="L193" s="30"/>
    </row>
    <row r="194" spans="1:12" s="29" customFormat="1" ht="25.5" hidden="1" customHeight="1">
      <c r="A194" s="4"/>
      <c r="B194" s="9"/>
      <c r="L194" s="30"/>
    </row>
    <row r="195" spans="1:12" s="29" customFormat="1" ht="25.5" hidden="1" customHeight="1">
      <c r="A195" s="4"/>
      <c r="B195" s="9"/>
      <c r="L195" s="30"/>
    </row>
    <row r="196" spans="1:12" s="29" customFormat="1" ht="25.5" hidden="1" customHeight="1">
      <c r="A196" s="4"/>
      <c r="B196" s="9"/>
      <c r="L196" s="30"/>
    </row>
    <row r="197" spans="1:12" s="29" customFormat="1" ht="25.5" hidden="1" customHeight="1">
      <c r="A197" s="4"/>
      <c r="B197" s="9"/>
      <c r="L197" s="30"/>
    </row>
    <row r="198" spans="1:12" s="29" customFormat="1" ht="25.5" hidden="1" customHeight="1">
      <c r="A198" s="4"/>
      <c r="B198" s="9"/>
      <c r="L198" s="30"/>
    </row>
    <row r="199" spans="1:12" s="29" customFormat="1" ht="25.5" hidden="1" customHeight="1">
      <c r="A199" s="4"/>
      <c r="B199" s="9"/>
      <c r="L199" s="30"/>
    </row>
    <row r="200" spans="1:12" s="29" customFormat="1" ht="25.5" hidden="1" customHeight="1">
      <c r="A200" s="4"/>
      <c r="B200" s="6"/>
      <c r="L200" s="30"/>
    </row>
    <row r="201" spans="1:12" s="29" customFormat="1" ht="25.5" hidden="1" customHeight="1">
      <c r="A201" s="4"/>
      <c r="B201" s="9"/>
      <c r="L201" s="30"/>
    </row>
    <row r="202" spans="1:12" s="29" customFormat="1" ht="25.5" hidden="1" customHeight="1">
      <c r="A202" s="4"/>
      <c r="B202" s="9"/>
      <c r="L202" s="30"/>
    </row>
    <row r="203" spans="1:12" s="29" customFormat="1" ht="25.5" hidden="1" customHeight="1">
      <c r="A203" s="4"/>
      <c r="B203" s="9"/>
      <c r="L203" s="30"/>
    </row>
    <row r="204" spans="1:12" s="29" customFormat="1" ht="25.5" hidden="1" customHeight="1">
      <c r="A204" s="4"/>
      <c r="B204" s="6"/>
      <c r="L204" s="30"/>
    </row>
    <row r="205" spans="1:12" s="29" customFormat="1" ht="25.5" hidden="1" customHeight="1">
      <c r="A205" s="4"/>
      <c r="B205" s="6"/>
      <c r="L205" s="30"/>
    </row>
    <row r="206" spans="1:12" s="29" customFormat="1" ht="25.5" hidden="1" customHeight="1">
      <c r="A206" s="4"/>
      <c r="B206" s="9"/>
      <c r="L206" s="30"/>
    </row>
    <row r="207" spans="1:12" s="29" customFormat="1" ht="25.5" hidden="1" customHeight="1">
      <c r="A207" s="4"/>
      <c r="B207" s="9"/>
      <c r="L207" s="30"/>
    </row>
    <row r="208" spans="1:12" s="29" customFormat="1" ht="25.5" hidden="1" customHeight="1">
      <c r="A208" s="4"/>
      <c r="B208" s="9"/>
      <c r="L208" s="30"/>
    </row>
    <row r="209" spans="1:12" s="29" customFormat="1" ht="25.5" hidden="1" customHeight="1">
      <c r="A209" s="4"/>
      <c r="B209" s="9"/>
      <c r="L209" s="30"/>
    </row>
    <row r="210" spans="1:12" s="29" customFormat="1" ht="25.5" hidden="1" customHeight="1">
      <c r="A210" s="4"/>
      <c r="B210" s="9"/>
      <c r="L210" s="30"/>
    </row>
    <row r="211" spans="1:12" s="29" customFormat="1" ht="25.5" hidden="1" customHeight="1">
      <c r="A211" s="4"/>
      <c r="B211" s="9"/>
      <c r="L211" s="30"/>
    </row>
    <row r="212" spans="1:12" s="29" customFormat="1" ht="25.5" hidden="1" customHeight="1">
      <c r="A212" s="4"/>
      <c r="B212" s="6"/>
      <c r="L212" s="30"/>
    </row>
    <row r="213" spans="1:12" s="29" customFormat="1" ht="25.5" hidden="1" customHeight="1">
      <c r="A213" s="4"/>
      <c r="B213" s="9"/>
      <c r="L213" s="30"/>
    </row>
    <row r="214" spans="1:12" s="29" customFormat="1" ht="25.5" hidden="1" customHeight="1">
      <c r="A214" s="4"/>
      <c r="B214" s="9"/>
      <c r="L214" s="30"/>
    </row>
    <row r="215" spans="1:12" s="29" customFormat="1" ht="25.5" hidden="1" customHeight="1">
      <c r="A215" s="4"/>
      <c r="B215" s="9"/>
      <c r="L215" s="30"/>
    </row>
    <row r="216" spans="1:12" s="29" customFormat="1" ht="25.5" hidden="1" customHeight="1">
      <c r="A216" s="4"/>
      <c r="B216" s="9"/>
      <c r="L216" s="30"/>
    </row>
    <row r="217" spans="1:12" s="29" customFormat="1" ht="25.5" hidden="1" customHeight="1">
      <c r="A217" s="4"/>
      <c r="B217" s="6"/>
      <c r="L217" s="30"/>
    </row>
    <row r="218" spans="1:12" s="29" customFormat="1" ht="25.5" hidden="1" customHeight="1">
      <c r="A218" s="4"/>
      <c r="B218" s="9"/>
      <c r="L218" s="30"/>
    </row>
    <row r="219" spans="1:12" s="29" customFormat="1" ht="25.5" hidden="1" customHeight="1">
      <c r="A219" s="4"/>
      <c r="B219" s="9"/>
      <c r="L219" s="30"/>
    </row>
    <row r="220" spans="1:12" s="29" customFormat="1" ht="25.5" hidden="1" customHeight="1">
      <c r="A220" s="4"/>
      <c r="B220" s="6"/>
      <c r="L220" s="30"/>
    </row>
    <row r="221" spans="1:12" s="29" customFormat="1" ht="25.5" hidden="1" customHeight="1">
      <c r="A221" s="4"/>
      <c r="B221" s="9"/>
      <c r="L221" s="30"/>
    </row>
    <row r="222" spans="1:12" s="29" customFormat="1" ht="25.5" hidden="1" customHeight="1">
      <c r="A222" s="4"/>
      <c r="B222" s="9"/>
      <c r="L222" s="30"/>
    </row>
    <row r="223" spans="1:12" s="29" customFormat="1" ht="25.5" hidden="1" customHeight="1">
      <c r="A223" s="4"/>
      <c r="B223" s="9"/>
      <c r="L223" s="30"/>
    </row>
    <row r="224" spans="1:12" s="29" customFormat="1" ht="25.5" hidden="1" customHeight="1">
      <c r="A224" s="4"/>
      <c r="B224" s="9"/>
      <c r="L224" s="30"/>
    </row>
    <row r="225" spans="1:12" s="29" customFormat="1" ht="25.5" hidden="1" customHeight="1">
      <c r="A225" s="4"/>
      <c r="B225" s="9"/>
      <c r="L225" s="30"/>
    </row>
    <row r="226" spans="1:12" s="29" customFormat="1" ht="25.5" hidden="1" customHeight="1">
      <c r="A226" s="4"/>
      <c r="B226" s="9"/>
      <c r="L226" s="30"/>
    </row>
    <row r="227" spans="1:12" s="29" customFormat="1" ht="25.5" hidden="1" customHeight="1">
      <c r="A227" s="4"/>
      <c r="B227" s="6"/>
      <c r="L227" s="30"/>
    </row>
    <row r="228" spans="1:12" s="29" customFormat="1" ht="25.5" hidden="1" customHeight="1">
      <c r="A228" s="4"/>
      <c r="B228" s="9"/>
      <c r="L228" s="30"/>
    </row>
    <row r="229" spans="1:12" s="29" customFormat="1" ht="25.5" hidden="1" customHeight="1">
      <c r="A229" s="4"/>
      <c r="B229" s="6"/>
      <c r="L229" s="30"/>
    </row>
    <row r="230" spans="1:12" s="29" customFormat="1" ht="25.5" hidden="1" customHeight="1">
      <c r="A230" s="4"/>
      <c r="B230" s="9"/>
      <c r="L230" s="30"/>
    </row>
    <row r="231" spans="1:12" s="29" customFormat="1" ht="25.5" hidden="1" customHeight="1">
      <c r="A231" s="4"/>
      <c r="B231" s="9"/>
      <c r="L231" s="30"/>
    </row>
    <row r="232" spans="1:12" s="29" customFormat="1" ht="25.5" hidden="1" customHeight="1">
      <c r="A232" s="4"/>
      <c r="B232" s="9"/>
      <c r="L232" s="30"/>
    </row>
    <row r="233" spans="1:12" s="29" customFormat="1" ht="25.5" hidden="1" customHeight="1">
      <c r="A233" s="4"/>
      <c r="B233" s="9"/>
      <c r="L233" s="30"/>
    </row>
    <row r="234" spans="1:12" s="29" customFormat="1" ht="25.5" hidden="1" customHeight="1">
      <c r="A234" s="4"/>
      <c r="B234" s="9"/>
      <c r="L234" s="30"/>
    </row>
    <row r="235" spans="1:12" s="29" customFormat="1" ht="25.5" hidden="1" customHeight="1">
      <c r="A235" s="4"/>
      <c r="B235" s="9"/>
      <c r="L235" s="30"/>
    </row>
    <row r="236" spans="1:12" s="29" customFormat="1" ht="25.5" hidden="1" customHeight="1">
      <c r="A236" s="4"/>
      <c r="B236" s="9"/>
      <c r="L236" s="30"/>
    </row>
    <row r="237" spans="1:12" s="29" customFormat="1" ht="25.5" hidden="1" customHeight="1">
      <c r="A237" s="4"/>
      <c r="B237" s="9"/>
      <c r="L237" s="30"/>
    </row>
    <row r="238" spans="1:12" s="29" customFormat="1" ht="25.5" hidden="1" customHeight="1">
      <c r="A238" s="4"/>
      <c r="B238" s="6"/>
      <c r="L238" s="30"/>
    </row>
    <row r="239" spans="1:12" s="29" customFormat="1" ht="25.5" hidden="1" customHeight="1">
      <c r="A239" s="4"/>
      <c r="B239" s="9"/>
      <c r="L239" s="30"/>
    </row>
    <row r="240" spans="1:12" s="29" customFormat="1" ht="25.5" hidden="1" customHeight="1">
      <c r="A240" s="4"/>
      <c r="B240" s="9"/>
      <c r="L240" s="30"/>
    </row>
    <row r="241" spans="1:12" s="29" customFormat="1" ht="25.5" hidden="1" customHeight="1">
      <c r="A241" s="4"/>
      <c r="B241" s="9"/>
      <c r="L241" s="30"/>
    </row>
    <row r="242" spans="1:12" s="29" customFormat="1" ht="25.5" hidden="1" customHeight="1">
      <c r="A242" s="4"/>
      <c r="B242" s="9"/>
      <c r="L242" s="30"/>
    </row>
    <row r="243" spans="1:12" s="29" customFormat="1" ht="25.5" hidden="1" customHeight="1">
      <c r="A243" s="4"/>
      <c r="B243" s="9"/>
      <c r="L243" s="30"/>
    </row>
    <row r="244" spans="1:12" s="29" customFormat="1" ht="25.5" hidden="1" customHeight="1">
      <c r="A244" s="4"/>
      <c r="B244" s="9"/>
      <c r="L244" s="30"/>
    </row>
    <row r="245" spans="1:12" s="29" customFormat="1" ht="25.5" hidden="1" customHeight="1">
      <c r="A245" s="4"/>
      <c r="B245" s="9"/>
      <c r="L245" s="30"/>
    </row>
    <row r="246" spans="1:12" s="29" customFormat="1" ht="25.5" hidden="1" customHeight="1">
      <c r="A246" s="4"/>
      <c r="B246" s="9"/>
      <c r="L246" s="30"/>
    </row>
    <row r="247" spans="1:12" s="29" customFormat="1" ht="25.5" hidden="1" customHeight="1">
      <c r="A247" s="4"/>
      <c r="B247" s="9"/>
      <c r="L247" s="30"/>
    </row>
    <row r="248" spans="1:12" s="29" customFormat="1" ht="25.5" hidden="1" customHeight="1">
      <c r="A248" s="4"/>
      <c r="B248" s="6"/>
      <c r="L248" s="30"/>
    </row>
    <row r="249" spans="1:12" s="29" customFormat="1" ht="25.5" hidden="1" customHeight="1">
      <c r="A249" s="4"/>
      <c r="B249" s="9"/>
      <c r="L249" s="30"/>
    </row>
    <row r="250" spans="1:12" s="29" customFormat="1" ht="25.5" hidden="1" customHeight="1">
      <c r="A250" s="4"/>
      <c r="B250" s="9"/>
      <c r="L250" s="30"/>
    </row>
    <row r="251" spans="1:12" s="29" customFormat="1" ht="25.5" hidden="1" customHeight="1">
      <c r="A251" s="4"/>
      <c r="B251" s="9"/>
      <c r="L251" s="30"/>
    </row>
    <row r="252" spans="1:12" s="29" customFormat="1" ht="25.5" hidden="1" customHeight="1">
      <c r="A252" s="4"/>
      <c r="B252" s="9"/>
      <c r="L252" s="30"/>
    </row>
    <row r="253" spans="1:12" s="29" customFormat="1" ht="25.5" hidden="1" customHeight="1">
      <c r="A253" s="4"/>
      <c r="B253" s="6"/>
      <c r="L253" s="30"/>
    </row>
    <row r="254" spans="1:12" s="29" customFormat="1" ht="25.5" hidden="1" customHeight="1">
      <c r="A254" s="4"/>
      <c r="B254" s="9"/>
      <c r="L254" s="30"/>
    </row>
    <row r="255" spans="1:12" s="29" customFormat="1" ht="25.5" hidden="1" customHeight="1">
      <c r="A255" s="4"/>
      <c r="B255" s="9"/>
      <c r="L255" s="30"/>
    </row>
    <row r="256" spans="1:12" s="29" customFormat="1" ht="25.5" hidden="1" customHeight="1">
      <c r="A256" s="4"/>
      <c r="B256" s="9"/>
      <c r="L256" s="30"/>
    </row>
    <row r="257" spans="1:12" s="29" customFormat="1" ht="25.5" hidden="1" customHeight="1">
      <c r="A257" s="4"/>
      <c r="B257" s="9"/>
      <c r="L257" s="30"/>
    </row>
    <row r="258" spans="1:12" s="29" customFormat="1" ht="25.5" hidden="1" customHeight="1">
      <c r="A258" s="4"/>
      <c r="B258" s="9"/>
      <c r="L258" s="30"/>
    </row>
    <row r="259" spans="1:12" s="29" customFormat="1" ht="25.5" hidden="1" customHeight="1">
      <c r="A259" s="4"/>
      <c r="B259" s="9"/>
      <c r="L259" s="30"/>
    </row>
    <row r="260" spans="1:12" s="29" customFormat="1" ht="25.5" hidden="1" customHeight="1">
      <c r="A260" s="4"/>
      <c r="B260" s="9"/>
      <c r="L260" s="30"/>
    </row>
    <row r="261" spans="1:12" s="29" customFormat="1" ht="25.5" hidden="1" customHeight="1">
      <c r="A261" s="4"/>
      <c r="B261" s="9"/>
      <c r="L261" s="30"/>
    </row>
    <row r="262" spans="1:12" s="29" customFormat="1" ht="25.5" hidden="1" customHeight="1">
      <c r="A262" s="4"/>
      <c r="B262" s="9"/>
      <c r="L262" s="30"/>
    </row>
    <row r="263" spans="1:12" s="29" customFormat="1" ht="25.5" hidden="1" customHeight="1">
      <c r="A263" s="4"/>
      <c r="B263" s="6"/>
      <c r="L263" s="30"/>
    </row>
    <row r="264" spans="1:12" s="29" customFormat="1" ht="25.5" hidden="1" customHeight="1">
      <c r="A264" s="4"/>
      <c r="B264" s="6"/>
      <c r="L264" s="30"/>
    </row>
    <row r="265" spans="1:12" s="29" customFormat="1" ht="25.5" hidden="1" customHeight="1">
      <c r="A265" s="4"/>
      <c r="B265" s="9"/>
      <c r="L265" s="30"/>
    </row>
    <row r="266" spans="1:12" s="29" customFormat="1" ht="25.5" hidden="1" customHeight="1">
      <c r="A266" s="4"/>
      <c r="B266" s="9"/>
      <c r="L266" s="30"/>
    </row>
    <row r="267" spans="1:12" s="29" customFormat="1" ht="25.5" hidden="1" customHeight="1">
      <c r="A267" s="4"/>
      <c r="B267" s="9"/>
      <c r="L267" s="30"/>
    </row>
    <row r="268" spans="1:12" s="29" customFormat="1" ht="25.5" hidden="1" customHeight="1">
      <c r="A268" s="4"/>
      <c r="B268" s="9"/>
      <c r="L268" s="30"/>
    </row>
    <row r="269" spans="1:12" s="29" customFormat="1" ht="25.5" hidden="1" customHeight="1">
      <c r="A269" s="4"/>
      <c r="B269" s="9"/>
      <c r="L269" s="30"/>
    </row>
    <row r="270" spans="1:12" s="29" customFormat="1" ht="25.5" hidden="1" customHeight="1">
      <c r="A270" s="4"/>
      <c r="B270" s="9"/>
      <c r="L270" s="30"/>
    </row>
    <row r="271" spans="1:12" s="29" customFormat="1" ht="25.5" hidden="1" customHeight="1">
      <c r="A271" s="4"/>
      <c r="B271" s="9"/>
      <c r="L271" s="30"/>
    </row>
    <row r="272" spans="1:12" s="29" customFormat="1" ht="25.5" hidden="1" customHeight="1">
      <c r="A272" s="4"/>
      <c r="B272" s="9"/>
      <c r="L272" s="30"/>
    </row>
    <row r="273" spans="1:12" s="29" customFormat="1" ht="25.5" hidden="1" customHeight="1">
      <c r="A273" s="4"/>
      <c r="B273" s="6"/>
      <c r="L273" s="30"/>
    </row>
    <row r="274" spans="1:12" s="29" customFormat="1" ht="25.5" hidden="1" customHeight="1">
      <c r="A274" s="4"/>
      <c r="B274" s="9"/>
      <c r="L274" s="30"/>
    </row>
    <row r="275" spans="1:12" s="29" customFormat="1" ht="25.5" hidden="1" customHeight="1">
      <c r="A275" s="4"/>
      <c r="B275" s="9"/>
      <c r="L275" s="30"/>
    </row>
    <row r="276" spans="1:12" s="29" customFormat="1" ht="25.5" hidden="1" customHeight="1">
      <c r="A276" s="4"/>
      <c r="B276" s="9"/>
      <c r="L276" s="30"/>
    </row>
    <row r="277" spans="1:12" s="29" customFormat="1" ht="25.5" hidden="1" customHeight="1">
      <c r="A277" s="4"/>
      <c r="B277" s="9"/>
      <c r="L277" s="30"/>
    </row>
    <row r="278" spans="1:12" s="29" customFormat="1" ht="25.5" hidden="1" customHeight="1">
      <c r="A278" s="4"/>
      <c r="B278" s="9"/>
      <c r="L278" s="30"/>
    </row>
    <row r="279" spans="1:12" s="29" customFormat="1" ht="25.5" hidden="1" customHeight="1">
      <c r="A279" s="4"/>
      <c r="B279" s="9"/>
      <c r="L279" s="30"/>
    </row>
    <row r="280" spans="1:12" s="29" customFormat="1" ht="25.5" hidden="1" customHeight="1">
      <c r="A280" s="4"/>
      <c r="B280" s="9"/>
      <c r="L280" s="30"/>
    </row>
    <row r="281" spans="1:12" s="29" customFormat="1" ht="25.5" hidden="1" customHeight="1">
      <c r="A281" s="4"/>
      <c r="B281" s="9"/>
      <c r="L281" s="30"/>
    </row>
    <row r="282" spans="1:12" s="29" customFormat="1" ht="25.5" hidden="1" customHeight="1">
      <c r="A282" s="4"/>
      <c r="B282" s="6"/>
      <c r="L282" s="30"/>
    </row>
    <row r="283" spans="1:12" s="29" customFormat="1" ht="25.5" hidden="1" customHeight="1">
      <c r="A283" s="4"/>
      <c r="B283" s="9"/>
      <c r="L283" s="30"/>
    </row>
    <row r="284" spans="1:12" s="29" customFormat="1" ht="25.5" hidden="1" customHeight="1">
      <c r="A284" s="4"/>
      <c r="B284" s="9"/>
      <c r="L284" s="30"/>
    </row>
    <row r="285" spans="1:12" s="29" customFormat="1" ht="25.5" hidden="1" customHeight="1">
      <c r="A285" s="4"/>
      <c r="B285" s="6"/>
      <c r="L285" s="30"/>
    </row>
    <row r="286" spans="1:12" s="29" customFormat="1" ht="25.5" hidden="1" customHeight="1">
      <c r="A286" s="4"/>
      <c r="B286" s="6"/>
      <c r="L286" s="30"/>
    </row>
    <row r="287" spans="1:12" s="29" customFormat="1" ht="25.5" hidden="1" customHeight="1">
      <c r="A287" s="4"/>
      <c r="B287" s="9"/>
      <c r="L287" s="30"/>
    </row>
    <row r="288" spans="1:12" s="29" customFormat="1" ht="25.5" hidden="1" customHeight="1">
      <c r="A288" s="4"/>
      <c r="B288" s="9"/>
      <c r="L288" s="30"/>
    </row>
    <row r="289" spans="1:12" s="29" customFormat="1" ht="25.5" hidden="1" customHeight="1">
      <c r="A289" s="4"/>
      <c r="B289" s="9"/>
      <c r="L289" s="30"/>
    </row>
    <row r="290" spans="1:12" s="29" customFormat="1" ht="25.5" hidden="1" customHeight="1">
      <c r="A290" s="4"/>
      <c r="B290" s="9"/>
      <c r="L290" s="30"/>
    </row>
    <row r="291" spans="1:12" s="29" customFormat="1" ht="25.5" hidden="1" customHeight="1">
      <c r="A291" s="4"/>
      <c r="B291" s="9"/>
      <c r="L291" s="30"/>
    </row>
    <row r="292" spans="1:12" s="29" customFormat="1" ht="25.5" hidden="1" customHeight="1">
      <c r="A292" s="4"/>
      <c r="B292" s="9"/>
      <c r="L292" s="30"/>
    </row>
    <row r="293" spans="1:12" s="29" customFormat="1" ht="25.5" hidden="1" customHeight="1">
      <c r="A293" s="4"/>
      <c r="B293" s="9"/>
      <c r="L293" s="30"/>
    </row>
    <row r="294" spans="1:12" s="29" customFormat="1" ht="25.5" hidden="1" customHeight="1">
      <c r="A294" s="4"/>
      <c r="B294" s="9"/>
      <c r="L294" s="30"/>
    </row>
    <row r="295" spans="1:12" s="29" customFormat="1" ht="25.5" hidden="1" customHeight="1">
      <c r="A295" s="4"/>
      <c r="B295" s="9"/>
      <c r="L295" s="30"/>
    </row>
    <row r="296" spans="1:12" s="29" customFormat="1" ht="25.5" hidden="1" customHeight="1">
      <c r="A296" s="4"/>
      <c r="B296" s="9"/>
      <c r="L296" s="30"/>
    </row>
    <row r="297" spans="1:12" s="29" customFormat="1" ht="25.5" hidden="1" customHeight="1">
      <c r="A297" s="4"/>
      <c r="B297" s="9"/>
      <c r="L297" s="30"/>
    </row>
    <row r="298" spans="1:12" s="29" customFormat="1" ht="25.5" hidden="1" customHeight="1">
      <c r="A298" s="4"/>
      <c r="B298" s="9"/>
      <c r="L298" s="30"/>
    </row>
    <row r="299" spans="1:12" s="29" customFormat="1" ht="25.5" hidden="1" customHeight="1">
      <c r="A299" s="4"/>
      <c r="B299" s="6"/>
      <c r="L299" s="30"/>
    </row>
    <row r="300" spans="1:12" s="29" customFormat="1" ht="25.5" hidden="1" customHeight="1">
      <c r="A300" s="4"/>
      <c r="B300" s="9"/>
      <c r="L300" s="30"/>
    </row>
    <row r="301" spans="1:12" s="29" customFormat="1" ht="25.5" hidden="1" customHeight="1">
      <c r="A301" s="4"/>
      <c r="B301" s="9"/>
      <c r="L301" s="30"/>
    </row>
    <row r="302" spans="1:12" s="29" customFormat="1" ht="25.5" hidden="1" customHeight="1">
      <c r="A302" s="4"/>
      <c r="B302" s="9"/>
      <c r="L302" s="30"/>
    </row>
    <row r="303" spans="1:12" s="29" customFormat="1" ht="25.5" hidden="1" customHeight="1">
      <c r="A303" s="4"/>
      <c r="B303" s="9"/>
      <c r="L303" s="30"/>
    </row>
    <row r="304" spans="1:12" s="29" customFormat="1" ht="25.5" hidden="1" customHeight="1">
      <c r="A304" s="4"/>
      <c r="B304" s="9"/>
      <c r="L304" s="30"/>
    </row>
    <row r="305" spans="1:12" s="29" customFormat="1" ht="25.5" hidden="1" customHeight="1">
      <c r="A305" s="4"/>
      <c r="B305" s="9"/>
      <c r="L305" s="30"/>
    </row>
    <row r="306" spans="1:12" s="29" customFormat="1" ht="25.5" hidden="1" customHeight="1">
      <c r="A306" s="4"/>
      <c r="B306" s="6"/>
      <c r="L306" s="30"/>
    </row>
    <row r="307" spans="1:12" s="29" customFormat="1" ht="25.5" hidden="1" customHeight="1">
      <c r="A307" s="4"/>
      <c r="B307" s="9"/>
      <c r="L307" s="30"/>
    </row>
    <row r="308" spans="1:12" s="29" customFormat="1" ht="25.5" hidden="1" customHeight="1">
      <c r="A308" s="4"/>
      <c r="B308" s="9"/>
      <c r="L308" s="30"/>
    </row>
    <row r="309" spans="1:12" s="29" customFormat="1" ht="25.5" hidden="1" customHeight="1">
      <c r="A309" s="4"/>
      <c r="B309" s="9"/>
      <c r="L309" s="30"/>
    </row>
    <row r="310" spans="1:12" s="29" customFormat="1" ht="25.5" hidden="1" customHeight="1">
      <c r="A310" s="4"/>
      <c r="B310" s="9"/>
      <c r="L310" s="30"/>
    </row>
    <row r="311" spans="1:12" s="29" customFormat="1" ht="25.5" hidden="1" customHeight="1">
      <c r="A311" s="4"/>
      <c r="B311" s="9"/>
      <c r="L311" s="30"/>
    </row>
    <row r="312" spans="1:12" s="29" customFormat="1" ht="25.5" hidden="1" customHeight="1">
      <c r="A312" s="4"/>
      <c r="B312" s="9"/>
      <c r="L312" s="30"/>
    </row>
    <row r="313" spans="1:12" s="29" customFormat="1" ht="25.5" hidden="1" customHeight="1">
      <c r="A313" s="4"/>
      <c r="B313" s="9"/>
      <c r="L313" s="30"/>
    </row>
    <row r="314" spans="1:12" s="29" customFormat="1" ht="25.5" hidden="1" customHeight="1">
      <c r="A314" s="4"/>
      <c r="B314" s="9"/>
      <c r="L314" s="30"/>
    </row>
    <row r="315" spans="1:12" s="29" customFormat="1" ht="25.5" hidden="1" customHeight="1">
      <c r="A315" s="4"/>
      <c r="B315" s="9"/>
      <c r="L315" s="30"/>
    </row>
    <row r="316" spans="1:12" s="29" customFormat="1" ht="25.5" hidden="1" customHeight="1">
      <c r="A316" s="4"/>
      <c r="B316" s="6"/>
      <c r="L316" s="30"/>
    </row>
    <row r="317" spans="1:12" s="29" customFormat="1" ht="25.5" hidden="1" customHeight="1">
      <c r="A317" s="4"/>
      <c r="B317" s="9"/>
      <c r="L317" s="30"/>
    </row>
    <row r="318" spans="1:12" s="29" customFormat="1" ht="25.5" hidden="1" customHeight="1">
      <c r="A318" s="4"/>
      <c r="B318" s="9"/>
      <c r="L318" s="30"/>
    </row>
    <row r="319" spans="1:12" s="29" customFormat="1" ht="25.5" hidden="1" customHeight="1">
      <c r="A319" s="4"/>
      <c r="B319" s="9"/>
      <c r="L319" s="30"/>
    </row>
    <row r="320" spans="1:12" s="29" customFormat="1" ht="25.5" hidden="1" customHeight="1">
      <c r="A320" s="4"/>
      <c r="B320" s="9"/>
      <c r="L320" s="30"/>
    </row>
    <row r="321" spans="1:12" s="29" customFormat="1" ht="25.5" hidden="1" customHeight="1">
      <c r="A321" s="4"/>
      <c r="B321" s="9"/>
      <c r="L321" s="30"/>
    </row>
    <row r="322" spans="1:12" s="29" customFormat="1" ht="25.5" hidden="1" customHeight="1">
      <c r="A322" s="4"/>
      <c r="B322" s="9"/>
      <c r="L322" s="30"/>
    </row>
    <row r="323" spans="1:12" s="29" customFormat="1" ht="25.5" hidden="1" customHeight="1">
      <c r="A323" s="4"/>
      <c r="B323" s="9"/>
      <c r="L323" s="30"/>
    </row>
    <row r="324" spans="1:12" s="29" customFormat="1" ht="25.5" hidden="1" customHeight="1">
      <c r="A324" s="4"/>
      <c r="B324" s="9"/>
      <c r="L324" s="30"/>
    </row>
    <row r="325" spans="1:12" s="29" customFormat="1" ht="25.5" hidden="1" customHeight="1">
      <c r="A325" s="4"/>
      <c r="B325" s="9"/>
      <c r="L325" s="30"/>
    </row>
    <row r="326" spans="1:12" s="29" customFormat="1" ht="25.5" hidden="1" customHeight="1">
      <c r="A326" s="4"/>
      <c r="B326" s="6"/>
      <c r="L326" s="30"/>
    </row>
    <row r="327" spans="1:12" s="29" customFormat="1" ht="25.5" hidden="1" customHeight="1">
      <c r="A327" s="4"/>
      <c r="B327" s="9"/>
      <c r="L327" s="30"/>
    </row>
    <row r="328" spans="1:12" s="29" customFormat="1" ht="25.5" hidden="1" customHeight="1">
      <c r="A328" s="4"/>
      <c r="B328" s="9"/>
      <c r="L328" s="30"/>
    </row>
    <row r="329" spans="1:12" s="29" customFormat="1" ht="25.5" hidden="1" customHeight="1">
      <c r="A329" s="4"/>
      <c r="B329" s="6"/>
      <c r="L329" s="30"/>
    </row>
    <row r="330" spans="1:12" s="29" customFormat="1" ht="25.5" hidden="1" customHeight="1">
      <c r="A330" s="4"/>
      <c r="B330" s="9"/>
      <c r="L330" s="30"/>
    </row>
    <row r="331" spans="1:12" s="29" customFormat="1" ht="25.5" hidden="1" customHeight="1">
      <c r="A331" s="4"/>
      <c r="B331" s="9"/>
      <c r="L331" s="30"/>
    </row>
    <row r="332" spans="1:12" s="29" customFormat="1" ht="25.5" hidden="1" customHeight="1">
      <c r="A332" s="4"/>
      <c r="B332" s="9"/>
      <c r="L332" s="30"/>
    </row>
    <row r="333" spans="1:12" s="29" customFormat="1" ht="25.5" hidden="1" customHeight="1">
      <c r="A333" s="4"/>
      <c r="B333" s="6"/>
      <c r="L333" s="30"/>
    </row>
    <row r="334" spans="1:12" s="29" customFormat="1" ht="25.5" hidden="1" customHeight="1">
      <c r="A334" s="4"/>
      <c r="B334" s="6"/>
      <c r="L334" s="30"/>
    </row>
    <row r="335" spans="1:12" s="29" customFormat="1" ht="25.5" hidden="1" customHeight="1">
      <c r="A335" s="4"/>
      <c r="B335" s="9"/>
      <c r="L335" s="30"/>
    </row>
    <row r="336" spans="1:12" s="29" customFormat="1" ht="25.5" hidden="1" customHeight="1">
      <c r="A336" s="4"/>
      <c r="B336" s="9"/>
      <c r="L336" s="30"/>
    </row>
    <row r="337" spans="1:12" s="29" customFormat="1" ht="25.5" hidden="1" customHeight="1">
      <c r="A337" s="4"/>
      <c r="B337" s="9"/>
      <c r="L337" s="30"/>
    </row>
    <row r="338" spans="1:12" s="29" customFormat="1" ht="25.5" hidden="1" customHeight="1">
      <c r="A338" s="4"/>
      <c r="B338" s="9"/>
      <c r="L338" s="30"/>
    </row>
    <row r="339" spans="1:12" s="29" customFormat="1" ht="25.5" hidden="1" customHeight="1">
      <c r="A339" s="4"/>
      <c r="B339" s="9"/>
      <c r="L339" s="30"/>
    </row>
    <row r="340" spans="1:12" s="29" customFormat="1" ht="25.5" hidden="1" customHeight="1">
      <c r="A340" s="4"/>
      <c r="B340" s="9"/>
      <c r="L340" s="30"/>
    </row>
    <row r="341" spans="1:12" s="29" customFormat="1" ht="25.5" hidden="1" customHeight="1">
      <c r="A341" s="4"/>
      <c r="B341" s="6"/>
      <c r="L341" s="30"/>
    </row>
    <row r="342" spans="1:12" s="29" customFormat="1" ht="25.5" hidden="1" customHeight="1">
      <c r="A342" s="4"/>
      <c r="B342" s="9"/>
      <c r="L342" s="30"/>
    </row>
    <row r="343" spans="1:12" s="29" customFormat="1" ht="25.5" hidden="1" customHeight="1">
      <c r="A343" s="4"/>
      <c r="B343" s="9"/>
      <c r="L343" s="30"/>
    </row>
    <row r="344" spans="1:12" s="29" customFormat="1" ht="25.5" hidden="1" customHeight="1">
      <c r="A344" s="4"/>
      <c r="B344" s="9"/>
      <c r="L344" s="30"/>
    </row>
    <row r="345" spans="1:12" s="29" customFormat="1" ht="25.5" hidden="1" customHeight="1">
      <c r="A345" s="4"/>
      <c r="B345" s="9"/>
      <c r="L345" s="30"/>
    </row>
    <row r="346" spans="1:12" s="29" customFormat="1" ht="25.5" hidden="1" customHeight="1">
      <c r="A346" s="4"/>
      <c r="B346" s="9"/>
      <c r="L346" s="30"/>
    </row>
    <row r="347" spans="1:12" s="29" customFormat="1" ht="25.5" hidden="1" customHeight="1">
      <c r="A347" s="4"/>
      <c r="B347" s="6"/>
      <c r="L347" s="30"/>
    </row>
    <row r="348" spans="1:12" s="29" customFormat="1" ht="25.5" hidden="1" customHeight="1">
      <c r="A348" s="4"/>
      <c r="B348" s="9"/>
      <c r="L348" s="30"/>
    </row>
    <row r="349" spans="1:12" s="29" customFormat="1" ht="25.5" hidden="1" customHeight="1">
      <c r="A349" s="4"/>
      <c r="B349" s="9"/>
      <c r="L349" s="30"/>
    </row>
    <row r="350" spans="1:12" s="29" customFormat="1" ht="25.5" hidden="1" customHeight="1">
      <c r="A350" s="4"/>
      <c r="B350" s="9"/>
      <c r="L350" s="30"/>
    </row>
    <row r="351" spans="1:12" s="29" customFormat="1" ht="25.5" hidden="1" customHeight="1">
      <c r="A351" s="4"/>
      <c r="B351" s="6"/>
      <c r="L351" s="30"/>
    </row>
    <row r="352" spans="1:12" s="29" customFormat="1" ht="25.5" hidden="1" customHeight="1">
      <c r="A352" s="4"/>
      <c r="B352" s="6"/>
      <c r="L352" s="30"/>
    </row>
    <row r="353" spans="1:12" s="29" customFormat="1" ht="25.5" hidden="1" customHeight="1">
      <c r="A353" s="4"/>
      <c r="B353" s="9"/>
      <c r="L353" s="30"/>
    </row>
    <row r="354" spans="1:12" s="29" customFormat="1" ht="25.5" hidden="1" customHeight="1">
      <c r="A354" s="4"/>
      <c r="B354" s="9"/>
      <c r="L354" s="30"/>
    </row>
    <row r="355" spans="1:12" s="29" customFormat="1" ht="25.5" hidden="1" customHeight="1">
      <c r="A355" s="4"/>
      <c r="B355" s="9"/>
      <c r="L355" s="30"/>
    </row>
    <row r="356" spans="1:12" s="29" customFormat="1" ht="25.5" hidden="1" customHeight="1">
      <c r="A356" s="4"/>
      <c r="B356" s="9"/>
      <c r="L356" s="30"/>
    </row>
    <row r="357" spans="1:12" s="29" customFormat="1" ht="25.5" hidden="1" customHeight="1">
      <c r="A357" s="4"/>
      <c r="B357" s="9"/>
      <c r="L357" s="30"/>
    </row>
    <row r="358" spans="1:12" s="29" customFormat="1" ht="25.5" hidden="1" customHeight="1">
      <c r="A358" s="4"/>
      <c r="B358" s="9"/>
      <c r="L358" s="30"/>
    </row>
    <row r="359" spans="1:12" s="29" customFormat="1" ht="25.5" hidden="1" customHeight="1">
      <c r="A359" s="4"/>
      <c r="B359" s="9"/>
      <c r="L359" s="30"/>
    </row>
    <row r="360" spans="1:12" s="29" customFormat="1" ht="25.5" hidden="1" customHeight="1">
      <c r="A360" s="4"/>
      <c r="B360" s="9"/>
      <c r="L360" s="30"/>
    </row>
    <row r="361" spans="1:12" s="29" customFormat="1" ht="25.5" hidden="1" customHeight="1">
      <c r="A361" s="4"/>
      <c r="B361" s="6"/>
      <c r="L361" s="30"/>
    </row>
    <row r="362" spans="1:12" s="29" customFormat="1" ht="25.5" hidden="1" customHeight="1">
      <c r="A362" s="4"/>
      <c r="B362" s="9"/>
      <c r="L362" s="30"/>
    </row>
    <row r="363" spans="1:12" s="29" customFormat="1" ht="25.5" hidden="1" customHeight="1">
      <c r="A363" s="4"/>
      <c r="B363" s="9"/>
      <c r="L363" s="30"/>
    </row>
    <row r="364" spans="1:12" s="29" customFormat="1" ht="25.5" hidden="1" customHeight="1">
      <c r="A364" s="4"/>
      <c r="B364" s="9"/>
      <c r="L364" s="30"/>
    </row>
    <row r="365" spans="1:12" s="29" customFormat="1" ht="25.5" hidden="1" customHeight="1">
      <c r="A365" s="4"/>
      <c r="B365" s="9"/>
      <c r="L365" s="30"/>
    </row>
    <row r="366" spans="1:12" s="29" customFormat="1" ht="25.5" hidden="1" customHeight="1">
      <c r="A366" s="4"/>
      <c r="B366" s="9"/>
      <c r="L366" s="30"/>
    </row>
    <row r="367" spans="1:12" s="29" customFormat="1" ht="25.5" hidden="1" customHeight="1">
      <c r="A367" s="4"/>
      <c r="B367" s="9"/>
      <c r="L367" s="30"/>
    </row>
    <row r="368" spans="1:12" s="29" customFormat="1" ht="25.5" hidden="1" customHeight="1">
      <c r="A368" s="4"/>
      <c r="B368" s="9"/>
      <c r="L368" s="30"/>
    </row>
    <row r="369" spans="1:12" s="29" customFormat="1" ht="25.5" hidden="1" customHeight="1">
      <c r="A369" s="4"/>
      <c r="B369" s="9"/>
      <c r="L369" s="30"/>
    </row>
    <row r="370" spans="1:12" s="29" customFormat="1" ht="25.5" hidden="1" customHeight="1">
      <c r="A370" s="4"/>
      <c r="B370" s="6"/>
      <c r="L370" s="30"/>
    </row>
    <row r="371" spans="1:12" s="29" customFormat="1" ht="25.5" hidden="1" customHeight="1">
      <c r="A371" s="4"/>
      <c r="B371" s="9"/>
      <c r="L371" s="30"/>
    </row>
    <row r="372" spans="1:12" s="29" customFormat="1" ht="25.5" hidden="1" customHeight="1">
      <c r="A372" s="4"/>
      <c r="B372" s="9"/>
      <c r="L372" s="30"/>
    </row>
    <row r="373" spans="1:12" s="29" customFormat="1" ht="25.5" hidden="1" customHeight="1">
      <c r="A373" s="4"/>
      <c r="B373" s="6"/>
      <c r="L373" s="30"/>
    </row>
    <row r="374" spans="1:12" s="29" customFormat="1" ht="25.5" hidden="1" customHeight="1">
      <c r="A374" s="4"/>
      <c r="B374" s="9"/>
      <c r="L374" s="30"/>
    </row>
    <row r="375" spans="1:12" s="29" customFormat="1" ht="25.5" hidden="1" customHeight="1">
      <c r="A375" s="4"/>
      <c r="B375" s="9"/>
      <c r="L375" s="30"/>
    </row>
    <row r="376" spans="1:12" s="29" customFormat="1" ht="25.5" hidden="1" customHeight="1">
      <c r="A376" s="4"/>
      <c r="B376" s="6"/>
      <c r="L376" s="30"/>
    </row>
    <row r="377" spans="1:12" s="29" customFormat="1" ht="25.5" hidden="1" customHeight="1">
      <c r="A377" s="4"/>
      <c r="B377" s="9"/>
      <c r="L377" s="30"/>
    </row>
    <row r="378" spans="1:12" s="29" customFormat="1" ht="25.5" hidden="1" customHeight="1">
      <c r="A378" s="4"/>
      <c r="B378" s="9"/>
      <c r="L378" s="30"/>
    </row>
    <row r="379" spans="1:12" s="29" customFormat="1" ht="25.5" hidden="1" customHeight="1">
      <c r="A379" s="4"/>
      <c r="B379" s="6"/>
      <c r="L379" s="30"/>
    </row>
    <row r="380" spans="1:12" s="29" customFormat="1" ht="25.5" hidden="1" customHeight="1">
      <c r="A380" s="4"/>
      <c r="B380" s="9"/>
      <c r="L380" s="30"/>
    </row>
    <row r="381" spans="1:12" s="29" customFormat="1" ht="25.5" hidden="1" customHeight="1">
      <c r="A381" s="4"/>
      <c r="B381" s="9"/>
      <c r="L381" s="30"/>
    </row>
    <row r="382" spans="1:12" s="29" customFormat="1" ht="25.5" hidden="1" customHeight="1">
      <c r="A382" s="4"/>
      <c r="B382" s="6"/>
      <c r="L382" s="30"/>
    </row>
    <row r="383" spans="1:12" s="29" customFormat="1" ht="25.5" hidden="1" customHeight="1">
      <c r="A383" s="4"/>
      <c r="B383" s="9"/>
      <c r="L383" s="30"/>
    </row>
    <row r="384" spans="1:12"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sheetData>
  <mergeCells count="4">
    <mergeCell ref="C1:K1"/>
    <mergeCell ref="B1:B2"/>
    <mergeCell ref="A1:A2"/>
    <mergeCell ref="L1:L2"/>
  </mergeCells>
  <pageMargins left="1.1811023622047245" right="0.39370078740157483" top="0.78740157480314965" bottom="0.59055118110236227" header="0.31496062992125984" footer="0.31496062992125984"/>
  <pageSetup paperSize="5" scale="80" orientation="landscape" r:id="rId1"/>
  <headerFooter>
    <oddHeader>&amp;L&amp;"-,Negrita"&amp;18Presupuesto de Egresos por Clasificación Administrativa 2011
&amp;14Nombre de la Entidad: &amp;16&amp;F, Jalisco</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T410"/>
  <sheetViews>
    <sheetView topLeftCell="C1" zoomScale="90" zoomScaleNormal="90" workbookViewId="0">
      <selection activeCell="C410" sqref="A410:XFD410"/>
    </sheetView>
  </sheetViews>
  <sheetFormatPr baseColWidth="10" defaultColWidth="0" defaultRowHeight="15" zeroHeight="1"/>
  <cols>
    <col min="1" max="1" width="3.42578125" style="25" customWidth="1"/>
    <col min="2" max="2" width="3.42578125" style="25" bestFit="1" customWidth="1"/>
    <col min="3" max="3" width="3" style="25" bestFit="1" customWidth="1"/>
    <col min="4" max="4" width="4" style="25" bestFit="1" customWidth="1"/>
    <col min="5" max="8" width="2.28515625" style="25" customWidth="1"/>
    <col min="9" max="9" width="55" style="25" customWidth="1"/>
    <col min="10" max="18" width="13.42578125" style="29" customWidth="1"/>
    <col min="19" max="19" width="13.42578125" style="30" bestFit="1" customWidth="1"/>
    <col min="20" max="20" width="0.28515625" customWidth="1"/>
    <col min="21" max="16384" width="11.42578125" hidden="1"/>
  </cols>
  <sheetData>
    <row r="1" spans="1:19" s="33" customFormat="1">
      <c r="A1" s="31" t="s">
        <v>645</v>
      </c>
      <c r="B1" s="31" t="s">
        <v>612</v>
      </c>
      <c r="C1" s="31" t="s">
        <v>613</v>
      </c>
      <c r="D1" s="31" t="s">
        <v>750</v>
      </c>
      <c r="E1" s="564" t="s">
        <v>616</v>
      </c>
      <c r="F1" s="564"/>
      <c r="G1" s="564"/>
      <c r="H1" s="564"/>
      <c r="I1" s="564"/>
      <c r="J1" s="34" t="s">
        <v>741</v>
      </c>
      <c r="K1" s="34" t="s">
        <v>742</v>
      </c>
      <c r="L1" s="34" t="s">
        <v>743</v>
      </c>
      <c r="M1" s="34" t="s">
        <v>744</v>
      </c>
      <c r="N1" s="34" t="s">
        <v>745</v>
      </c>
      <c r="O1" s="34" t="s">
        <v>746</v>
      </c>
      <c r="P1" s="34" t="s">
        <v>747</v>
      </c>
      <c r="Q1" s="34" t="s">
        <v>748</v>
      </c>
      <c r="R1" s="34" t="s">
        <v>749</v>
      </c>
      <c r="S1" s="32" t="s">
        <v>739</v>
      </c>
    </row>
    <row r="2" spans="1:19" ht="25.5" customHeight="1">
      <c r="A2" s="4">
        <v>1</v>
      </c>
      <c r="B2" s="4"/>
      <c r="C2" s="4"/>
      <c r="D2" s="4"/>
      <c r="E2" s="4"/>
      <c r="F2" s="4"/>
      <c r="G2" s="4"/>
      <c r="H2" s="4"/>
      <c r="I2" s="6" t="s">
        <v>646</v>
      </c>
      <c r="J2" s="404">
        <v>6000000</v>
      </c>
      <c r="K2" s="35">
        <v>600000</v>
      </c>
      <c r="L2" s="35">
        <v>200000</v>
      </c>
      <c r="M2" s="35">
        <v>750000</v>
      </c>
      <c r="N2" s="35">
        <v>200000</v>
      </c>
      <c r="O2" s="35">
        <v>0</v>
      </c>
      <c r="P2" s="35">
        <v>0</v>
      </c>
      <c r="Q2" s="35">
        <v>0</v>
      </c>
      <c r="R2" s="35">
        <v>0</v>
      </c>
      <c r="S2" s="27">
        <f t="shared" ref="S2:S35" si="0">SUM(J2:R2)</f>
        <v>7750000</v>
      </c>
    </row>
    <row r="3" spans="1:19" ht="25.5" customHeight="1">
      <c r="A3" s="4">
        <v>1</v>
      </c>
      <c r="B3" s="4">
        <v>1</v>
      </c>
      <c r="C3" s="4"/>
      <c r="D3" s="4"/>
      <c r="E3" s="4"/>
      <c r="F3" s="4"/>
      <c r="G3" s="4"/>
      <c r="H3" s="4"/>
      <c r="I3" s="9" t="s">
        <v>647</v>
      </c>
      <c r="J3" s="404">
        <v>3450000</v>
      </c>
      <c r="K3" s="35">
        <v>300000</v>
      </c>
      <c r="L3" s="35">
        <v>100000</v>
      </c>
      <c r="M3" s="35">
        <v>0</v>
      </c>
      <c r="N3" s="35">
        <v>100000</v>
      </c>
      <c r="O3" s="35">
        <v>0</v>
      </c>
      <c r="P3" s="35">
        <v>0</v>
      </c>
      <c r="Q3" s="35">
        <v>0</v>
      </c>
      <c r="R3" s="35">
        <v>0</v>
      </c>
      <c r="S3" s="27">
        <f t="shared" si="0"/>
        <v>3950000</v>
      </c>
    </row>
    <row r="4" spans="1:19" ht="25.5" customHeight="1">
      <c r="A4" s="4">
        <v>1</v>
      </c>
      <c r="B4" s="4">
        <v>2</v>
      </c>
      <c r="C4" s="4"/>
      <c r="D4" s="4"/>
      <c r="E4" s="4"/>
      <c r="F4" s="4"/>
      <c r="G4" s="4"/>
      <c r="H4" s="4"/>
      <c r="I4" s="9" t="s">
        <v>648</v>
      </c>
      <c r="J4" s="405">
        <v>3000000</v>
      </c>
      <c r="K4" s="28">
        <v>280000</v>
      </c>
      <c r="L4" s="28">
        <v>400000</v>
      </c>
      <c r="M4" s="28">
        <v>0</v>
      </c>
      <c r="N4" s="28">
        <v>138000</v>
      </c>
      <c r="O4" s="35">
        <v>0</v>
      </c>
      <c r="P4" s="35">
        <v>0</v>
      </c>
      <c r="Q4" s="35">
        <v>0</v>
      </c>
      <c r="R4" s="35">
        <v>0</v>
      </c>
      <c r="S4" s="27">
        <f t="shared" si="0"/>
        <v>3818000</v>
      </c>
    </row>
    <row r="5" spans="1:19" ht="25.5" customHeight="1">
      <c r="A5" s="4">
        <v>1</v>
      </c>
      <c r="B5" s="4">
        <v>3</v>
      </c>
      <c r="C5" s="4"/>
      <c r="D5" s="4"/>
      <c r="E5" s="4"/>
      <c r="F5" s="4"/>
      <c r="G5" s="4"/>
      <c r="H5" s="4"/>
      <c r="I5" s="409" t="s">
        <v>649</v>
      </c>
      <c r="J5" s="405">
        <v>70000</v>
      </c>
      <c r="K5" s="28">
        <v>20000</v>
      </c>
      <c r="L5" s="28">
        <v>10000</v>
      </c>
      <c r="M5" s="28">
        <v>0</v>
      </c>
      <c r="N5" s="28">
        <v>0</v>
      </c>
      <c r="O5" s="35">
        <v>0</v>
      </c>
      <c r="P5" s="35">
        <v>0</v>
      </c>
      <c r="Q5" s="35">
        <v>0</v>
      </c>
      <c r="R5" s="35">
        <v>0</v>
      </c>
      <c r="S5" s="27">
        <f t="shared" si="0"/>
        <v>100000</v>
      </c>
    </row>
    <row r="6" spans="1:19" ht="25.5" customHeight="1">
      <c r="A6" s="4">
        <v>1</v>
      </c>
      <c r="B6" s="4">
        <v>4</v>
      </c>
      <c r="C6" s="4"/>
      <c r="D6" s="4"/>
      <c r="E6" s="4"/>
      <c r="F6" s="4"/>
      <c r="G6" s="4"/>
      <c r="H6" s="4"/>
      <c r="I6" s="9" t="s">
        <v>650</v>
      </c>
      <c r="J6" s="405">
        <v>10000</v>
      </c>
      <c r="K6" s="28">
        <v>20000</v>
      </c>
      <c r="L6" s="28">
        <v>0</v>
      </c>
      <c r="M6" s="28">
        <v>0</v>
      </c>
      <c r="N6" s="28">
        <v>0</v>
      </c>
      <c r="O6" s="35">
        <v>0</v>
      </c>
      <c r="P6" s="35">
        <v>0</v>
      </c>
      <c r="Q6" s="35">
        <v>0</v>
      </c>
      <c r="R6" s="35">
        <v>0</v>
      </c>
      <c r="S6" s="27">
        <f t="shared" si="0"/>
        <v>30000</v>
      </c>
    </row>
    <row r="7" spans="1:19" ht="25.5" customHeight="1">
      <c r="A7" s="4">
        <v>1</v>
      </c>
      <c r="B7" s="4">
        <v>5</v>
      </c>
      <c r="C7" s="4"/>
      <c r="D7" s="4"/>
      <c r="E7" s="4"/>
      <c r="F7" s="4"/>
      <c r="G7" s="4"/>
      <c r="H7" s="4"/>
      <c r="I7" s="9" t="s">
        <v>651</v>
      </c>
      <c r="J7" s="405">
        <v>500000</v>
      </c>
      <c r="K7" s="28">
        <v>100000</v>
      </c>
      <c r="L7" s="28">
        <v>0</v>
      </c>
      <c r="M7" s="28">
        <v>0</v>
      </c>
      <c r="N7" s="28">
        <v>0</v>
      </c>
      <c r="O7" s="35">
        <v>0</v>
      </c>
      <c r="P7" s="35">
        <v>0</v>
      </c>
      <c r="Q7" s="35">
        <v>0</v>
      </c>
      <c r="R7" s="35">
        <v>0</v>
      </c>
      <c r="S7" s="27">
        <f t="shared" si="0"/>
        <v>600000</v>
      </c>
    </row>
    <row r="8" spans="1:19" ht="25.5" customHeight="1">
      <c r="A8" s="4">
        <v>1</v>
      </c>
      <c r="B8" s="4">
        <v>6</v>
      </c>
      <c r="C8" s="4"/>
      <c r="D8" s="4"/>
      <c r="E8" s="4"/>
      <c r="F8" s="4"/>
      <c r="G8" s="4"/>
      <c r="H8" s="4"/>
      <c r="I8" s="9" t="s">
        <v>652</v>
      </c>
      <c r="J8" s="405">
        <v>170000</v>
      </c>
      <c r="K8" s="28">
        <v>25000</v>
      </c>
      <c r="L8" s="28">
        <v>0</v>
      </c>
      <c r="M8" s="28">
        <v>0</v>
      </c>
      <c r="N8" s="28">
        <v>0</v>
      </c>
      <c r="O8" s="35">
        <v>0</v>
      </c>
      <c r="P8" s="35">
        <v>0</v>
      </c>
      <c r="Q8" s="35">
        <v>0</v>
      </c>
      <c r="R8" s="35">
        <v>0</v>
      </c>
      <c r="S8" s="27">
        <f t="shared" si="0"/>
        <v>195000</v>
      </c>
    </row>
    <row r="9" spans="1:19" ht="25.5" customHeight="1">
      <c r="A9" s="4">
        <v>1</v>
      </c>
      <c r="B9" s="4">
        <v>7</v>
      </c>
      <c r="C9" s="4"/>
      <c r="D9" s="4"/>
      <c r="E9" s="4"/>
      <c r="F9" s="4"/>
      <c r="G9" s="4"/>
      <c r="H9" s="4"/>
      <c r="I9" s="9" t="s">
        <v>653</v>
      </c>
      <c r="J9" s="404">
        <v>750000</v>
      </c>
      <c r="K9" s="35">
        <v>450000</v>
      </c>
      <c r="L9" s="28">
        <v>0</v>
      </c>
      <c r="M9" s="28">
        <v>0</v>
      </c>
      <c r="N9" s="35">
        <v>100000</v>
      </c>
      <c r="O9" s="35">
        <v>0</v>
      </c>
      <c r="P9" s="35">
        <v>0</v>
      </c>
      <c r="Q9" s="35">
        <v>0</v>
      </c>
      <c r="R9" s="35">
        <v>0</v>
      </c>
      <c r="S9" s="27">
        <f t="shared" si="0"/>
        <v>1300000</v>
      </c>
    </row>
    <row r="10" spans="1:19" ht="25.5" customHeight="1">
      <c r="A10" s="4">
        <v>1</v>
      </c>
      <c r="B10" s="4">
        <v>8</v>
      </c>
      <c r="C10" s="4"/>
      <c r="D10" s="4"/>
      <c r="E10" s="4"/>
      <c r="F10" s="4"/>
      <c r="G10" s="4"/>
      <c r="H10" s="4"/>
      <c r="I10" s="9" t="s">
        <v>684</v>
      </c>
      <c r="J10" s="405">
        <v>25000</v>
      </c>
      <c r="K10" s="28">
        <v>0</v>
      </c>
      <c r="L10" s="28">
        <v>0</v>
      </c>
      <c r="M10" s="28">
        <v>0</v>
      </c>
      <c r="N10" s="28">
        <v>0</v>
      </c>
      <c r="O10" s="28">
        <v>0</v>
      </c>
      <c r="P10" s="35">
        <v>0</v>
      </c>
      <c r="Q10" s="35">
        <v>0</v>
      </c>
      <c r="R10" s="35">
        <v>0</v>
      </c>
      <c r="S10" s="27">
        <f t="shared" si="0"/>
        <v>25000</v>
      </c>
    </row>
    <row r="11" spans="1:19" ht="25.5" customHeight="1">
      <c r="A11" s="4">
        <v>1</v>
      </c>
      <c r="B11" s="4">
        <v>9</v>
      </c>
      <c r="C11" s="4"/>
      <c r="D11" s="4"/>
      <c r="E11" s="4"/>
      <c r="F11" s="4"/>
      <c r="G11" s="4"/>
      <c r="H11" s="4"/>
      <c r="I11" s="9" t="s">
        <v>146</v>
      </c>
      <c r="J11" s="405">
        <v>35000</v>
      </c>
      <c r="K11" s="28">
        <v>140000</v>
      </c>
      <c r="L11" s="28">
        <v>4950000</v>
      </c>
      <c r="M11" s="28">
        <v>200000</v>
      </c>
      <c r="N11" s="28">
        <v>0</v>
      </c>
      <c r="O11" s="28">
        <v>0</v>
      </c>
      <c r="P11" s="35">
        <v>0</v>
      </c>
      <c r="Q11" s="35">
        <v>0</v>
      </c>
      <c r="R11" s="35">
        <v>0</v>
      </c>
      <c r="S11" s="27">
        <f t="shared" si="0"/>
        <v>5325000</v>
      </c>
    </row>
    <row r="12" spans="1:19" ht="25.5" customHeight="1">
      <c r="A12" s="4">
        <v>2</v>
      </c>
      <c r="B12" s="4"/>
      <c r="C12" s="4"/>
      <c r="D12" s="4"/>
      <c r="E12" s="4"/>
      <c r="F12" s="4"/>
      <c r="G12" s="4"/>
      <c r="H12" s="4"/>
      <c r="I12" s="6" t="s">
        <v>654</v>
      </c>
      <c r="J12" s="28">
        <v>0</v>
      </c>
      <c r="K12" s="28">
        <v>0</v>
      </c>
      <c r="L12" s="28">
        <v>0</v>
      </c>
      <c r="M12" s="28">
        <v>0</v>
      </c>
      <c r="N12" s="28">
        <v>0</v>
      </c>
      <c r="O12" s="28">
        <v>0</v>
      </c>
      <c r="P12" s="35">
        <v>0</v>
      </c>
      <c r="Q12" s="35">
        <v>0</v>
      </c>
      <c r="R12" s="35">
        <v>0</v>
      </c>
      <c r="S12" s="27">
        <f t="shared" si="0"/>
        <v>0</v>
      </c>
    </row>
    <row r="13" spans="1:19" ht="25.5" customHeight="1">
      <c r="A13" s="4">
        <v>2</v>
      </c>
      <c r="B13" s="4">
        <v>1</v>
      </c>
      <c r="C13" s="4"/>
      <c r="D13" s="4"/>
      <c r="E13" s="4"/>
      <c r="F13" s="4"/>
      <c r="G13" s="4"/>
      <c r="H13" s="4"/>
      <c r="I13" s="9" t="s">
        <v>655</v>
      </c>
      <c r="J13" s="405">
        <v>100403</v>
      </c>
      <c r="K13" s="28">
        <v>20000</v>
      </c>
      <c r="L13" s="28">
        <v>0</v>
      </c>
      <c r="M13" s="28">
        <v>0</v>
      </c>
      <c r="N13" s="28">
        <v>0</v>
      </c>
      <c r="O13" s="28">
        <v>0</v>
      </c>
      <c r="P13" s="35">
        <v>0</v>
      </c>
      <c r="Q13" s="35">
        <v>0</v>
      </c>
      <c r="R13" s="35">
        <v>0</v>
      </c>
      <c r="S13" s="27">
        <f t="shared" si="0"/>
        <v>120403</v>
      </c>
    </row>
    <row r="14" spans="1:19" ht="25.5" customHeight="1">
      <c r="A14" s="4">
        <v>2</v>
      </c>
      <c r="B14" s="4">
        <v>2</v>
      </c>
      <c r="C14" s="4"/>
      <c r="D14" s="4"/>
      <c r="E14" s="4"/>
      <c r="F14" s="4"/>
      <c r="G14" s="4"/>
      <c r="H14" s="4"/>
      <c r="I14" s="9" t="s">
        <v>656</v>
      </c>
      <c r="J14" s="405">
        <v>2400000</v>
      </c>
      <c r="K14" s="28">
        <v>400000</v>
      </c>
      <c r="L14" s="28">
        <v>800000</v>
      </c>
      <c r="M14" s="28">
        <v>420000</v>
      </c>
      <c r="N14" s="28">
        <v>0</v>
      </c>
      <c r="O14" s="28">
        <v>6000000</v>
      </c>
      <c r="P14" s="28">
        <v>0</v>
      </c>
      <c r="Q14" s="28">
        <v>0</v>
      </c>
      <c r="R14" s="28">
        <v>0</v>
      </c>
      <c r="S14" s="27">
        <f t="shared" si="0"/>
        <v>10020000</v>
      </c>
    </row>
    <row r="15" spans="1:19" ht="25.5" customHeight="1">
      <c r="A15" s="4">
        <v>2</v>
      </c>
      <c r="B15" s="4">
        <v>3</v>
      </c>
      <c r="C15" s="4"/>
      <c r="D15" s="4"/>
      <c r="E15" s="4"/>
      <c r="F15" s="4"/>
      <c r="G15" s="4"/>
      <c r="H15" s="4"/>
      <c r="I15" s="9" t="s">
        <v>657</v>
      </c>
      <c r="J15" s="405">
        <v>1200000</v>
      </c>
      <c r="K15" s="28">
        <v>700000</v>
      </c>
      <c r="L15" s="28">
        <v>300000</v>
      </c>
      <c r="M15" s="28">
        <v>500000</v>
      </c>
      <c r="N15" s="28">
        <v>0</v>
      </c>
      <c r="O15" s="28">
        <v>2000000</v>
      </c>
      <c r="P15" s="28">
        <v>0</v>
      </c>
      <c r="Q15" s="28">
        <v>0</v>
      </c>
      <c r="R15" s="28">
        <v>0</v>
      </c>
      <c r="S15" s="27">
        <f t="shared" si="0"/>
        <v>4700000</v>
      </c>
    </row>
    <row r="16" spans="1:19" ht="25.5" customHeight="1">
      <c r="A16" s="4">
        <v>2</v>
      </c>
      <c r="B16" s="4">
        <v>4</v>
      </c>
      <c r="C16" s="4"/>
      <c r="D16" s="4"/>
      <c r="E16" s="4"/>
      <c r="F16" s="4"/>
      <c r="G16" s="4"/>
      <c r="H16" s="4"/>
      <c r="I16" s="9" t="s">
        <v>658</v>
      </c>
      <c r="J16" s="405">
        <v>250000</v>
      </c>
      <c r="K16" s="28">
        <v>0</v>
      </c>
      <c r="L16" s="28">
        <v>0</v>
      </c>
      <c r="M16" s="28">
        <v>0</v>
      </c>
      <c r="N16" s="28">
        <v>100000</v>
      </c>
      <c r="O16" s="28">
        <v>0</v>
      </c>
      <c r="P16" s="28">
        <v>0</v>
      </c>
      <c r="Q16" s="28">
        <v>0</v>
      </c>
      <c r="R16" s="28">
        <v>0</v>
      </c>
      <c r="S16" s="27">
        <f t="shared" si="0"/>
        <v>350000</v>
      </c>
    </row>
    <row r="17" spans="1:19" ht="25.5" customHeight="1">
      <c r="A17" s="4">
        <v>2</v>
      </c>
      <c r="B17" s="4">
        <v>5</v>
      </c>
      <c r="C17" s="4"/>
      <c r="D17" s="4"/>
      <c r="E17" s="4"/>
      <c r="F17" s="4"/>
      <c r="G17" s="4"/>
      <c r="H17" s="4"/>
      <c r="I17" s="9" t="s">
        <v>659</v>
      </c>
      <c r="J17" s="405">
        <v>750000</v>
      </c>
      <c r="K17" s="28">
        <v>65000</v>
      </c>
      <c r="L17" s="28">
        <v>0</v>
      </c>
      <c r="M17" s="28">
        <v>0</v>
      </c>
      <c r="N17" s="28">
        <v>0</v>
      </c>
      <c r="O17" s="28">
        <v>4000000</v>
      </c>
      <c r="P17" s="28">
        <v>0</v>
      </c>
      <c r="Q17" s="28">
        <v>0</v>
      </c>
      <c r="R17" s="28">
        <v>0</v>
      </c>
      <c r="S17" s="27">
        <f t="shared" si="0"/>
        <v>4815000</v>
      </c>
    </row>
    <row r="18" spans="1:19" ht="25.5" customHeight="1">
      <c r="A18" s="4">
        <v>2</v>
      </c>
      <c r="B18" s="4">
        <v>6</v>
      </c>
      <c r="C18" s="4"/>
      <c r="D18" s="4"/>
      <c r="E18" s="4"/>
      <c r="F18" s="4"/>
      <c r="G18" s="4"/>
      <c r="H18" s="4"/>
      <c r="I18" s="9" t="s">
        <v>660</v>
      </c>
      <c r="J18" s="404">
        <v>150000</v>
      </c>
      <c r="K18" s="35">
        <v>50000</v>
      </c>
      <c r="L18" s="28">
        <v>0</v>
      </c>
      <c r="M18" s="28">
        <v>0</v>
      </c>
      <c r="N18" s="35">
        <v>60000</v>
      </c>
      <c r="O18" s="28">
        <v>0</v>
      </c>
      <c r="P18" s="28">
        <v>0</v>
      </c>
      <c r="Q18" s="28">
        <v>0</v>
      </c>
      <c r="R18" s="28">
        <v>0</v>
      </c>
      <c r="S18" s="27">
        <f t="shared" si="0"/>
        <v>260000</v>
      </c>
    </row>
    <row r="19" spans="1:19" ht="25.5" customHeight="1">
      <c r="A19" s="4">
        <v>2</v>
      </c>
      <c r="B19" s="4">
        <v>7</v>
      </c>
      <c r="C19" s="4"/>
      <c r="D19" s="4"/>
      <c r="E19" s="4"/>
      <c r="F19" s="4"/>
      <c r="G19" s="4"/>
      <c r="H19" s="4"/>
      <c r="I19" s="9" t="s">
        <v>661</v>
      </c>
      <c r="J19" s="404">
        <v>120000</v>
      </c>
      <c r="K19" s="35">
        <v>70000</v>
      </c>
      <c r="L19" s="28">
        <v>0</v>
      </c>
      <c r="M19" s="28">
        <v>0</v>
      </c>
      <c r="N19" s="28">
        <v>0</v>
      </c>
      <c r="O19" s="28">
        <v>0</v>
      </c>
      <c r="P19" s="28">
        <v>0</v>
      </c>
      <c r="Q19" s="28">
        <v>0</v>
      </c>
      <c r="R19" s="28">
        <v>0</v>
      </c>
      <c r="S19" s="27">
        <f t="shared" si="0"/>
        <v>190000</v>
      </c>
    </row>
    <row r="20" spans="1:19" ht="25.5" customHeight="1">
      <c r="A20" s="4">
        <v>3</v>
      </c>
      <c r="B20" s="4"/>
      <c r="C20" s="4"/>
      <c r="D20" s="4"/>
      <c r="E20" s="4"/>
      <c r="F20" s="4"/>
      <c r="G20" s="4"/>
      <c r="H20" s="4"/>
      <c r="I20" s="6" t="s">
        <v>662</v>
      </c>
      <c r="J20" s="28">
        <v>0</v>
      </c>
      <c r="K20" s="28">
        <v>0</v>
      </c>
      <c r="L20" s="28">
        <v>0</v>
      </c>
      <c r="M20" s="28">
        <v>0</v>
      </c>
      <c r="N20" s="28">
        <v>0</v>
      </c>
      <c r="O20" s="28">
        <v>0</v>
      </c>
      <c r="P20" s="28">
        <v>0</v>
      </c>
      <c r="Q20" s="28">
        <v>0</v>
      </c>
      <c r="R20" s="28">
        <v>0</v>
      </c>
      <c r="S20" s="27">
        <f t="shared" si="0"/>
        <v>0</v>
      </c>
    </row>
    <row r="21" spans="1:19" ht="25.5" customHeight="1">
      <c r="A21" s="4">
        <v>3</v>
      </c>
      <c r="B21" s="4">
        <v>1</v>
      </c>
      <c r="C21" s="4"/>
      <c r="D21" s="4"/>
      <c r="E21" s="4"/>
      <c r="F21" s="4"/>
      <c r="G21" s="4"/>
      <c r="H21" s="4"/>
      <c r="I21" s="9" t="s">
        <v>663</v>
      </c>
      <c r="J21" s="404">
        <v>25000</v>
      </c>
      <c r="K21" s="28">
        <v>0</v>
      </c>
      <c r="L21" s="28">
        <v>0</v>
      </c>
      <c r="M21" s="28">
        <v>0</v>
      </c>
      <c r="N21" s="35">
        <v>100000</v>
      </c>
      <c r="O21" s="28">
        <v>0</v>
      </c>
      <c r="P21" s="28">
        <v>0</v>
      </c>
      <c r="Q21" s="28">
        <v>0</v>
      </c>
      <c r="R21" s="28">
        <v>0</v>
      </c>
      <c r="S21" s="27">
        <f t="shared" si="0"/>
        <v>125000</v>
      </c>
    </row>
    <row r="22" spans="1:19" ht="25.5" customHeight="1">
      <c r="A22" s="4">
        <v>3</v>
      </c>
      <c r="B22" s="4">
        <v>2</v>
      </c>
      <c r="C22" s="4"/>
      <c r="D22" s="4"/>
      <c r="E22" s="4"/>
      <c r="F22" s="4"/>
      <c r="G22" s="4"/>
      <c r="H22" s="4"/>
      <c r="I22" s="9" t="s">
        <v>664</v>
      </c>
      <c r="J22" s="404">
        <v>1750000</v>
      </c>
      <c r="K22" s="35">
        <v>290000</v>
      </c>
      <c r="L22" s="35">
        <v>556000</v>
      </c>
      <c r="M22" s="28">
        <v>0</v>
      </c>
      <c r="N22" s="28">
        <v>0</v>
      </c>
      <c r="O22" s="28">
        <v>0</v>
      </c>
      <c r="P22" s="28">
        <v>0</v>
      </c>
      <c r="Q22" s="28">
        <v>0</v>
      </c>
      <c r="R22" s="28">
        <v>0</v>
      </c>
      <c r="S22" s="27">
        <f t="shared" si="0"/>
        <v>2596000</v>
      </c>
    </row>
    <row r="23" spans="1:19" ht="25.5" customHeight="1">
      <c r="A23" s="4">
        <v>3</v>
      </c>
      <c r="B23" s="4">
        <v>3</v>
      </c>
      <c r="C23" s="4"/>
      <c r="D23" s="4"/>
      <c r="E23" s="4"/>
      <c r="F23" s="4"/>
      <c r="G23" s="4"/>
      <c r="H23" s="4"/>
      <c r="I23" s="9" t="s">
        <v>665</v>
      </c>
      <c r="J23" s="404">
        <v>5150000</v>
      </c>
      <c r="K23" s="35">
        <v>4000000</v>
      </c>
      <c r="L23" s="28">
        <v>0</v>
      </c>
      <c r="M23" s="28">
        <v>0</v>
      </c>
      <c r="N23" s="28">
        <v>0</v>
      </c>
      <c r="O23" s="28">
        <v>0</v>
      </c>
      <c r="P23" s="28">
        <v>0</v>
      </c>
      <c r="Q23" s="28">
        <v>0</v>
      </c>
      <c r="R23" s="28">
        <v>0</v>
      </c>
      <c r="S23" s="27">
        <f t="shared" si="0"/>
        <v>9150000</v>
      </c>
    </row>
    <row r="24" spans="1:19" ht="25.5" customHeight="1">
      <c r="A24" s="4">
        <v>3</v>
      </c>
      <c r="B24" s="4">
        <v>4</v>
      </c>
      <c r="C24" s="4"/>
      <c r="D24" s="4"/>
      <c r="E24" s="4"/>
      <c r="F24" s="4"/>
      <c r="G24" s="4"/>
      <c r="H24" s="4"/>
      <c r="I24" s="9" t="s">
        <v>666</v>
      </c>
      <c r="J24" s="404">
        <v>50000</v>
      </c>
      <c r="K24" s="28">
        <v>0</v>
      </c>
      <c r="L24" s="28">
        <v>0</v>
      </c>
      <c r="M24" s="28">
        <v>0</v>
      </c>
      <c r="N24" s="28">
        <v>0</v>
      </c>
      <c r="O24" s="28">
        <v>0</v>
      </c>
      <c r="P24" s="28">
        <v>0</v>
      </c>
      <c r="Q24" s="28">
        <v>0</v>
      </c>
      <c r="R24" s="28">
        <v>0</v>
      </c>
      <c r="S24" s="27">
        <f t="shared" si="0"/>
        <v>50000</v>
      </c>
    </row>
    <row r="25" spans="1:19" ht="25.5" customHeight="1">
      <c r="A25" s="4">
        <v>3</v>
      </c>
      <c r="B25" s="4">
        <v>5</v>
      </c>
      <c r="C25" s="4"/>
      <c r="D25" s="4"/>
      <c r="E25" s="4"/>
      <c r="F25" s="4"/>
      <c r="G25" s="4"/>
      <c r="H25" s="4"/>
      <c r="I25" s="9" t="s">
        <v>667</v>
      </c>
      <c r="J25" s="404">
        <v>500000</v>
      </c>
      <c r="K25" s="35">
        <v>200000</v>
      </c>
      <c r="L25" s="28">
        <v>0</v>
      </c>
      <c r="M25" s="28">
        <v>0</v>
      </c>
      <c r="N25" s="28">
        <v>0</v>
      </c>
      <c r="O25" s="28">
        <v>0</v>
      </c>
      <c r="P25" s="28">
        <v>0</v>
      </c>
      <c r="Q25" s="28">
        <v>0</v>
      </c>
      <c r="R25" s="28">
        <v>0</v>
      </c>
      <c r="S25" s="27">
        <f t="shared" si="0"/>
        <v>700000</v>
      </c>
    </row>
    <row r="26" spans="1:19" s="403" customFormat="1" ht="25.5" customHeight="1">
      <c r="A26" s="4">
        <v>3</v>
      </c>
      <c r="B26" s="4">
        <v>6</v>
      </c>
      <c r="C26" s="4"/>
      <c r="D26" s="4"/>
      <c r="E26" s="4"/>
      <c r="F26" s="4"/>
      <c r="G26" s="4"/>
      <c r="H26" s="4"/>
      <c r="I26" s="9" t="s">
        <v>668</v>
      </c>
      <c r="J26" s="404">
        <v>750000</v>
      </c>
      <c r="K26" s="35">
        <v>150000</v>
      </c>
      <c r="L26" s="28">
        <v>0</v>
      </c>
      <c r="M26" s="28">
        <v>0</v>
      </c>
      <c r="N26" s="28">
        <v>0</v>
      </c>
      <c r="O26" s="35">
        <v>566000</v>
      </c>
      <c r="P26" s="28">
        <v>0</v>
      </c>
      <c r="Q26" s="28">
        <v>0</v>
      </c>
      <c r="R26" s="28">
        <v>0</v>
      </c>
      <c r="S26" s="27">
        <f t="shared" si="0"/>
        <v>1466000</v>
      </c>
    </row>
    <row r="27" spans="1:19" s="403" customFormat="1" ht="25.5" customHeight="1">
      <c r="A27" s="4">
        <v>3</v>
      </c>
      <c r="B27" s="4">
        <v>7</v>
      </c>
      <c r="C27" s="4"/>
      <c r="D27" s="4"/>
      <c r="E27" s="4"/>
      <c r="F27" s="4"/>
      <c r="G27" s="4"/>
      <c r="H27" s="4"/>
      <c r="I27" s="9" t="s">
        <v>669</v>
      </c>
      <c r="J27" s="404">
        <v>800000</v>
      </c>
      <c r="K27" s="35">
        <v>300000</v>
      </c>
      <c r="L27" s="28">
        <v>0</v>
      </c>
      <c r="M27" s="28">
        <v>0</v>
      </c>
      <c r="N27" s="28">
        <v>0</v>
      </c>
      <c r="O27" s="28">
        <v>0</v>
      </c>
      <c r="P27" s="28">
        <v>0</v>
      </c>
      <c r="Q27" s="28">
        <v>0</v>
      </c>
      <c r="R27" s="28">
        <v>0</v>
      </c>
      <c r="S27" s="27">
        <f t="shared" si="0"/>
        <v>1100000</v>
      </c>
    </row>
    <row r="28" spans="1:19" s="403" customFormat="1" ht="25.5" customHeight="1">
      <c r="A28" s="4">
        <v>3</v>
      </c>
      <c r="B28" s="4">
        <v>8</v>
      </c>
      <c r="C28" s="4"/>
      <c r="D28" s="4"/>
      <c r="E28" s="4"/>
      <c r="F28" s="4"/>
      <c r="G28" s="4"/>
      <c r="H28" s="4"/>
      <c r="I28" s="9" t="s">
        <v>670</v>
      </c>
      <c r="J28" s="404">
        <v>50000</v>
      </c>
      <c r="K28" s="35">
        <v>200000</v>
      </c>
      <c r="L28" s="35">
        <v>0</v>
      </c>
      <c r="M28" s="28">
        <v>0</v>
      </c>
      <c r="N28" s="28">
        <v>0</v>
      </c>
      <c r="O28" s="28">
        <v>0</v>
      </c>
      <c r="P28" s="28">
        <v>0</v>
      </c>
      <c r="Q28" s="28">
        <v>0</v>
      </c>
      <c r="R28" s="28">
        <v>0</v>
      </c>
      <c r="S28" s="27">
        <f t="shared" si="0"/>
        <v>250000</v>
      </c>
    </row>
    <row r="29" spans="1:19" s="403" customFormat="1" ht="25.5" customHeight="1">
      <c r="A29" s="4">
        <v>3</v>
      </c>
      <c r="B29" s="4">
        <v>9</v>
      </c>
      <c r="C29" s="4"/>
      <c r="D29" s="4"/>
      <c r="E29" s="4"/>
      <c r="F29" s="4"/>
      <c r="G29" s="4"/>
      <c r="H29" s="4"/>
      <c r="I29" s="9" t="s">
        <v>1566</v>
      </c>
      <c r="J29" s="404">
        <v>80000</v>
      </c>
      <c r="K29" s="35">
        <v>60000</v>
      </c>
      <c r="L29" s="35">
        <v>0</v>
      </c>
      <c r="M29" s="28">
        <v>0</v>
      </c>
      <c r="N29" s="28">
        <v>0</v>
      </c>
      <c r="O29" s="28">
        <v>0</v>
      </c>
      <c r="P29" s="28">
        <v>0</v>
      </c>
      <c r="Q29" s="28">
        <v>0</v>
      </c>
      <c r="R29" s="28">
        <v>0</v>
      </c>
      <c r="S29" s="27">
        <f t="shared" si="0"/>
        <v>140000</v>
      </c>
    </row>
    <row r="30" spans="1:19" s="403" customFormat="1" ht="25.5" customHeight="1">
      <c r="A30" s="4">
        <v>4</v>
      </c>
      <c r="B30" s="4"/>
      <c r="C30" s="4"/>
      <c r="D30" s="4"/>
      <c r="E30" s="4"/>
      <c r="F30" s="4"/>
      <c r="G30" s="4"/>
      <c r="H30" s="4"/>
      <c r="I30" s="6" t="s">
        <v>672</v>
      </c>
      <c r="J30" s="28">
        <v>0</v>
      </c>
      <c r="K30" s="28">
        <v>0</v>
      </c>
      <c r="L30" s="28">
        <v>0</v>
      </c>
      <c r="M30" s="28">
        <v>0</v>
      </c>
      <c r="N30" s="28">
        <v>0</v>
      </c>
      <c r="O30" s="28">
        <v>0</v>
      </c>
      <c r="P30" s="28">
        <v>0</v>
      </c>
      <c r="Q30" s="28">
        <v>0</v>
      </c>
      <c r="R30" s="28">
        <v>0</v>
      </c>
      <c r="S30" s="27"/>
    </row>
    <row r="31" spans="1:19" ht="25.5" customHeight="1">
      <c r="A31" s="4">
        <v>4</v>
      </c>
      <c r="B31" s="4">
        <v>1</v>
      </c>
      <c r="C31" s="4"/>
      <c r="D31" s="4"/>
      <c r="E31" s="4"/>
      <c r="F31" s="4"/>
      <c r="G31" s="4"/>
      <c r="H31" s="4"/>
      <c r="I31" s="9" t="s">
        <v>673</v>
      </c>
      <c r="J31" s="404">
        <v>0</v>
      </c>
      <c r="K31" s="35">
        <v>0</v>
      </c>
      <c r="L31" s="35">
        <v>0</v>
      </c>
      <c r="M31" s="28">
        <v>0</v>
      </c>
      <c r="N31" s="28">
        <v>0</v>
      </c>
      <c r="O31" s="28">
        <v>0</v>
      </c>
      <c r="P31" s="35">
        <v>0</v>
      </c>
      <c r="Q31" s="35">
        <v>0</v>
      </c>
      <c r="R31" s="35">
        <v>500000</v>
      </c>
      <c r="S31" s="27">
        <f t="shared" si="0"/>
        <v>500000</v>
      </c>
    </row>
    <row r="32" spans="1:19" ht="25.5" customHeight="1">
      <c r="A32" s="4">
        <v>4</v>
      </c>
      <c r="B32" s="4">
        <v>2</v>
      </c>
      <c r="C32" s="4"/>
      <c r="D32" s="4"/>
      <c r="E32" s="4"/>
      <c r="F32" s="4"/>
      <c r="G32" s="4"/>
      <c r="H32" s="4"/>
      <c r="I32" s="9" t="s">
        <v>674</v>
      </c>
      <c r="J32" s="404">
        <v>0</v>
      </c>
      <c r="K32" s="35">
        <v>0</v>
      </c>
      <c r="L32" s="35">
        <v>0</v>
      </c>
      <c r="M32" s="28">
        <v>0</v>
      </c>
      <c r="N32" s="28">
        <v>0</v>
      </c>
      <c r="O32" s="35">
        <v>0</v>
      </c>
      <c r="P32" s="35">
        <v>0</v>
      </c>
      <c r="Q32" s="35">
        <v>0</v>
      </c>
      <c r="R32" s="35">
        <v>0</v>
      </c>
      <c r="S32" s="27">
        <f t="shared" si="0"/>
        <v>0</v>
      </c>
    </row>
    <row r="33" spans="1:19" ht="25.5" customHeight="1">
      <c r="A33" s="4">
        <v>4</v>
      </c>
      <c r="B33" s="4">
        <v>3</v>
      </c>
      <c r="C33" s="4"/>
      <c r="D33" s="4"/>
      <c r="E33" s="4"/>
      <c r="F33" s="4"/>
      <c r="G33" s="4"/>
      <c r="H33" s="4"/>
      <c r="I33" s="9" t="s">
        <v>675</v>
      </c>
      <c r="J33" s="404">
        <v>0</v>
      </c>
      <c r="K33" s="35">
        <v>0</v>
      </c>
      <c r="L33" s="35">
        <v>0</v>
      </c>
      <c r="M33" s="28">
        <v>0</v>
      </c>
      <c r="N33" s="28">
        <v>0</v>
      </c>
      <c r="O33" s="35">
        <v>0</v>
      </c>
      <c r="P33" s="35">
        <v>0</v>
      </c>
      <c r="Q33" s="35">
        <v>0</v>
      </c>
      <c r="R33" s="35">
        <v>0</v>
      </c>
      <c r="S33" s="27">
        <f t="shared" si="0"/>
        <v>0</v>
      </c>
    </row>
    <row r="34" spans="1:19" s="403" customFormat="1" ht="25.5" customHeight="1">
      <c r="A34" s="4">
        <v>4</v>
      </c>
      <c r="B34" s="4">
        <v>4</v>
      </c>
      <c r="C34" s="4"/>
      <c r="D34" s="4"/>
      <c r="E34" s="4"/>
      <c r="F34" s="4"/>
      <c r="G34" s="4"/>
      <c r="H34" s="4"/>
      <c r="I34" s="9" t="s">
        <v>676</v>
      </c>
      <c r="J34" s="404">
        <v>0</v>
      </c>
      <c r="K34" s="35">
        <v>0</v>
      </c>
      <c r="L34" s="35">
        <v>0</v>
      </c>
      <c r="M34" s="35">
        <v>0</v>
      </c>
      <c r="N34" s="35">
        <v>0</v>
      </c>
      <c r="O34" s="35">
        <v>0</v>
      </c>
      <c r="P34" s="35">
        <v>0</v>
      </c>
      <c r="Q34" s="35">
        <v>0</v>
      </c>
      <c r="R34" s="35">
        <v>1500000</v>
      </c>
      <c r="S34" s="27"/>
    </row>
    <row r="35" spans="1:19" ht="25.5" customHeight="1">
      <c r="A35" s="406"/>
      <c r="B35" s="407"/>
      <c r="C35" s="407"/>
      <c r="D35" s="407"/>
      <c r="E35" s="407"/>
      <c r="F35" s="407"/>
      <c r="G35" s="407"/>
      <c r="H35" s="407"/>
      <c r="I35" s="408" t="s">
        <v>739</v>
      </c>
      <c r="J35" s="36">
        <f t="shared" ref="J35:R35" si="1">SUM(J2:J34)</f>
        <v>28135403</v>
      </c>
      <c r="K35" s="36">
        <f t="shared" si="1"/>
        <v>8440000</v>
      </c>
      <c r="L35" s="36">
        <f t="shared" si="1"/>
        <v>7316000</v>
      </c>
      <c r="M35" s="36">
        <f t="shared" si="1"/>
        <v>1870000</v>
      </c>
      <c r="N35" s="36">
        <f t="shared" si="1"/>
        <v>798000</v>
      </c>
      <c r="O35" s="36">
        <f t="shared" si="1"/>
        <v>12566000</v>
      </c>
      <c r="P35" s="36">
        <f t="shared" si="1"/>
        <v>0</v>
      </c>
      <c r="Q35" s="36">
        <f t="shared" si="1"/>
        <v>0</v>
      </c>
      <c r="R35" s="36">
        <f t="shared" si="1"/>
        <v>2000000</v>
      </c>
      <c r="S35" s="36">
        <f t="shared" si="0"/>
        <v>61125403</v>
      </c>
    </row>
    <row r="36" spans="1:19" ht="2.25" customHeight="1">
      <c r="A36" s="4"/>
      <c r="B36" s="4"/>
      <c r="C36" s="4"/>
      <c r="D36" s="4"/>
      <c r="E36" s="4"/>
      <c r="F36" s="4"/>
      <c r="G36" s="4"/>
      <c r="H36" s="4"/>
      <c r="I36" s="9"/>
    </row>
    <row r="37" spans="1:19" ht="25.5" hidden="1" customHeight="1">
      <c r="A37" s="4"/>
      <c r="B37" s="4"/>
      <c r="C37" s="4"/>
      <c r="D37" s="4"/>
      <c r="E37" s="4"/>
      <c r="F37" s="4"/>
      <c r="G37" s="4"/>
      <c r="H37" s="4"/>
      <c r="I37" s="9"/>
    </row>
    <row r="38" spans="1:19" ht="25.5" hidden="1" customHeight="1">
      <c r="A38" s="4"/>
      <c r="B38" s="4"/>
      <c r="C38" s="4"/>
      <c r="D38" s="4"/>
      <c r="E38" s="4"/>
      <c r="F38" s="4"/>
      <c r="G38" s="4"/>
      <c r="H38" s="4"/>
      <c r="I38" s="9"/>
    </row>
    <row r="39" spans="1:19" ht="25.5" hidden="1" customHeight="1">
      <c r="A39" s="4"/>
      <c r="B39" s="4"/>
      <c r="C39" s="4"/>
      <c r="D39" s="4"/>
      <c r="E39" s="4"/>
      <c r="F39" s="4"/>
      <c r="G39" s="4"/>
      <c r="H39" s="4"/>
      <c r="I39" s="9"/>
    </row>
    <row r="40" spans="1:19" ht="25.5" hidden="1" customHeight="1">
      <c r="A40" s="4"/>
      <c r="B40" s="4"/>
      <c r="C40" s="4"/>
      <c r="D40" s="4"/>
      <c r="E40" s="4"/>
      <c r="F40" s="4"/>
      <c r="G40" s="4"/>
      <c r="H40" s="4"/>
      <c r="I40" s="9"/>
    </row>
    <row r="41" spans="1:19" ht="25.5" hidden="1" customHeight="1">
      <c r="A41" s="4"/>
      <c r="B41" s="4"/>
      <c r="C41" s="4"/>
      <c r="D41" s="4"/>
      <c r="E41" s="4"/>
      <c r="F41" s="4"/>
      <c r="G41" s="4"/>
      <c r="H41" s="4"/>
      <c r="I41" s="9"/>
    </row>
    <row r="42" spans="1:19" ht="25.5" hidden="1" customHeight="1">
      <c r="A42" s="4"/>
      <c r="B42" s="4"/>
      <c r="C42" s="4"/>
      <c r="D42" s="4"/>
      <c r="E42" s="4"/>
      <c r="F42" s="4"/>
      <c r="G42" s="4"/>
      <c r="H42" s="4"/>
      <c r="I42" s="9"/>
    </row>
    <row r="43" spans="1:19" ht="25.5" hidden="1" customHeight="1">
      <c r="A43" s="4"/>
      <c r="B43" s="4"/>
      <c r="C43" s="4"/>
      <c r="D43" s="4"/>
      <c r="E43" s="4"/>
      <c r="F43" s="4"/>
      <c r="G43" s="4"/>
      <c r="H43" s="4"/>
      <c r="I43" s="9"/>
    </row>
    <row r="44" spans="1:19" ht="25.5" hidden="1" customHeight="1">
      <c r="A44" s="4"/>
      <c r="B44" s="4"/>
      <c r="C44" s="4"/>
      <c r="D44" s="4"/>
      <c r="E44" s="4"/>
      <c r="F44" s="4"/>
      <c r="G44" s="4"/>
      <c r="H44" s="4"/>
      <c r="I44" s="6"/>
    </row>
    <row r="45" spans="1:19" ht="25.5" hidden="1" customHeight="1">
      <c r="A45" s="4"/>
      <c r="B45" s="4"/>
      <c r="C45" s="4"/>
      <c r="D45" s="4"/>
      <c r="E45" s="4"/>
      <c r="F45" s="4"/>
      <c r="G45" s="4"/>
      <c r="H45" s="4"/>
      <c r="I45" s="9"/>
    </row>
    <row r="46" spans="1:19" ht="25.5" hidden="1" customHeight="1">
      <c r="A46" s="4"/>
      <c r="B46" s="4"/>
      <c r="C46" s="4"/>
      <c r="D46" s="4"/>
      <c r="E46" s="4"/>
      <c r="F46" s="4"/>
      <c r="G46" s="4"/>
      <c r="H46" s="4"/>
      <c r="I46" s="9"/>
    </row>
    <row r="47" spans="1:19" ht="25.5" hidden="1" customHeight="1">
      <c r="A47" s="4"/>
      <c r="B47" s="4"/>
      <c r="C47" s="4"/>
      <c r="D47" s="4"/>
      <c r="E47" s="4"/>
      <c r="F47" s="4"/>
      <c r="G47" s="4"/>
      <c r="H47" s="4"/>
      <c r="I47" s="9"/>
    </row>
    <row r="48" spans="1:19" ht="25.5" hidden="1" customHeight="1">
      <c r="A48" s="4"/>
      <c r="B48" s="4"/>
      <c r="C48" s="4"/>
      <c r="D48" s="4"/>
      <c r="E48" s="4"/>
      <c r="F48" s="4"/>
      <c r="G48" s="4"/>
      <c r="H48" s="4"/>
      <c r="I48" s="6"/>
    </row>
    <row r="49" spans="1:9" ht="25.5" hidden="1" customHeight="1">
      <c r="A49" s="4"/>
      <c r="B49" s="4"/>
      <c r="C49" s="4"/>
      <c r="D49" s="4"/>
      <c r="E49" s="4"/>
      <c r="F49" s="4"/>
      <c r="G49" s="4"/>
      <c r="H49" s="4"/>
      <c r="I49" s="9"/>
    </row>
    <row r="50" spans="1:9" ht="25.5" hidden="1" customHeight="1">
      <c r="A50" s="4"/>
      <c r="B50" s="4"/>
      <c r="C50" s="4"/>
      <c r="D50" s="4"/>
      <c r="E50" s="4"/>
      <c r="F50" s="4"/>
      <c r="G50" s="4"/>
      <c r="H50" s="4"/>
      <c r="I50" s="9"/>
    </row>
    <row r="51" spans="1:9" ht="25.5" hidden="1" customHeight="1">
      <c r="A51" s="4"/>
      <c r="B51" s="4"/>
      <c r="C51" s="4"/>
      <c r="D51" s="4"/>
      <c r="E51" s="4"/>
      <c r="F51" s="4"/>
      <c r="G51" s="4"/>
      <c r="H51" s="4"/>
      <c r="I51" s="9"/>
    </row>
    <row r="52" spans="1:9" ht="25.5" hidden="1" customHeight="1">
      <c r="A52" s="4"/>
      <c r="B52" s="4"/>
      <c r="C52" s="4"/>
      <c r="D52" s="4"/>
      <c r="E52" s="4"/>
      <c r="F52" s="4"/>
      <c r="G52" s="4"/>
      <c r="H52" s="4"/>
      <c r="I52" s="9"/>
    </row>
    <row r="53" spans="1:9" ht="25.5" hidden="1" customHeight="1">
      <c r="A53" s="4"/>
      <c r="B53" s="4"/>
      <c r="C53" s="4"/>
      <c r="D53" s="4"/>
      <c r="E53" s="4"/>
      <c r="F53" s="4"/>
      <c r="G53" s="4"/>
      <c r="H53" s="4"/>
      <c r="I53" s="9"/>
    </row>
    <row r="54" spans="1:9" ht="25.5" hidden="1" customHeight="1">
      <c r="A54" s="4"/>
      <c r="B54" s="4"/>
      <c r="C54" s="4"/>
      <c r="D54" s="4"/>
      <c r="E54" s="4"/>
      <c r="F54" s="4"/>
      <c r="G54" s="4"/>
      <c r="H54" s="4"/>
      <c r="I54" s="9"/>
    </row>
    <row r="55" spans="1:9" ht="25.5" hidden="1" customHeight="1">
      <c r="A55" s="4"/>
      <c r="B55" s="4"/>
      <c r="C55" s="4"/>
      <c r="D55" s="4"/>
      <c r="E55" s="4"/>
      <c r="F55" s="4"/>
      <c r="G55" s="4"/>
      <c r="H55" s="4"/>
      <c r="I55" s="9"/>
    </row>
    <row r="56" spans="1:9" ht="25.5" hidden="1" customHeight="1">
      <c r="A56" s="4"/>
      <c r="B56" s="4"/>
      <c r="C56" s="4"/>
      <c r="D56" s="4"/>
      <c r="E56" s="4"/>
      <c r="F56" s="4"/>
      <c r="G56" s="4"/>
      <c r="H56" s="4"/>
      <c r="I56" s="9"/>
    </row>
    <row r="57" spans="1:9" ht="25.5" hidden="1" customHeight="1">
      <c r="A57" s="4"/>
      <c r="B57" s="4"/>
      <c r="C57" s="4"/>
      <c r="D57" s="4"/>
      <c r="E57" s="4"/>
      <c r="F57" s="4"/>
      <c r="G57" s="4"/>
      <c r="H57" s="4"/>
      <c r="I57" s="9"/>
    </row>
    <row r="58" spans="1:9" ht="25.5" hidden="1" customHeight="1">
      <c r="A58" s="4"/>
      <c r="B58" s="4"/>
      <c r="C58" s="4"/>
      <c r="D58" s="4"/>
      <c r="E58" s="4"/>
      <c r="F58" s="4"/>
      <c r="G58" s="4"/>
      <c r="H58" s="4"/>
      <c r="I58" s="6"/>
    </row>
    <row r="59" spans="1:9" ht="25.5" hidden="1" customHeight="1">
      <c r="A59" s="4"/>
      <c r="B59" s="4"/>
      <c r="C59" s="4"/>
      <c r="D59" s="4"/>
      <c r="E59" s="4"/>
      <c r="F59" s="4"/>
      <c r="G59" s="4"/>
      <c r="H59" s="4"/>
      <c r="I59" s="9"/>
    </row>
    <row r="60" spans="1:9" ht="25.5" hidden="1" customHeight="1">
      <c r="A60" s="4"/>
      <c r="B60" s="4"/>
      <c r="C60" s="4"/>
      <c r="D60" s="4"/>
      <c r="E60" s="4"/>
      <c r="F60" s="4"/>
      <c r="G60" s="4"/>
      <c r="H60" s="4"/>
      <c r="I60" s="9"/>
    </row>
    <row r="61" spans="1:9" ht="25.5" hidden="1" customHeight="1">
      <c r="A61" s="4"/>
      <c r="B61" s="4"/>
      <c r="C61" s="4"/>
      <c r="D61" s="4"/>
      <c r="E61" s="4"/>
      <c r="F61" s="4"/>
      <c r="G61" s="4"/>
      <c r="H61" s="4"/>
      <c r="I61" s="9"/>
    </row>
    <row r="62" spans="1:9" ht="25.5" hidden="1" customHeight="1">
      <c r="A62" s="4"/>
      <c r="B62" s="4"/>
      <c r="C62" s="4"/>
      <c r="D62" s="4"/>
      <c r="E62" s="4"/>
      <c r="F62" s="4"/>
      <c r="G62" s="4"/>
      <c r="H62" s="4"/>
      <c r="I62" s="9"/>
    </row>
    <row r="63" spans="1:9" ht="25.5" hidden="1" customHeight="1">
      <c r="A63" s="4"/>
      <c r="B63" s="4"/>
      <c r="C63" s="4"/>
      <c r="D63" s="4"/>
      <c r="E63" s="4"/>
      <c r="F63" s="4"/>
      <c r="G63" s="4"/>
      <c r="H63" s="4"/>
      <c r="I63" s="9"/>
    </row>
    <row r="64" spans="1:9" ht="25.5" hidden="1" customHeight="1">
      <c r="A64" s="4"/>
      <c r="B64" s="4"/>
      <c r="C64" s="4"/>
      <c r="D64" s="4"/>
      <c r="E64" s="4"/>
      <c r="F64" s="4"/>
      <c r="G64" s="4"/>
      <c r="H64" s="4"/>
      <c r="I64" s="9"/>
    </row>
    <row r="65" spans="1:9" ht="25.5" hidden="1" customHeight="1">
      <c r="A65" s="4"/>
      <c r="B65" s="4"/>
      <c r="C65" s="4"/>
      <c r="D65" s="4"/>
      <c r="E65" s="4"/>
      <c r="F65" s="4"/>
      <c r="G65" s="4"/>
      <c r="H65" s="4"/>
      <c r="I65" s="9"/>
    </row>
    <row r="66" spans="1:9" ht="25.5" hidden="1" customHeight="1">
      <c r="A66" s="4"/>
      <c r="B66" s="4"/>
      <c r="C66" s="4"/>
      <c r="D66" s="4"/>
      <c r="E66" s="4"/>
      <c r="F66" s="4"/>
      <c r="G66" s="4"/>
      <c r="H66" s="4"/>
      <c r="I66" s="9"/>
    </row>
    <row r="67" spans="1:9" ht="25.5" hidden="1" customHeight="1">
      <c r="A67" s="4"/>
      <c r="B67" s="4"/>
      <c r="C67" s="4"/>
      <c r="D67" s="4"/>
      <c r="E67" s="4"/>
      <c r="F67" s="4"/>
      <c r="G67" s="4"/>
      <c r="H67" s="4"/>
      <c r="I67" s="9"/>
    </row>
    <row r="68" spans="1:9" ht="25.5" hidden="1" customHeight="1">
      <c r="A68" s="4"/>
      <c r="B68" s="4"/>
      <c r="C68" s="4"/>
      <c r="D68" s="4"/>
      <c r="E68" s="4"/>
      <c r="F68" s="4"/>
      <c r="G68" s="4"/>
      <c r="H68" s="4"/>
      <c r="I68" s="6"/>
    </row>
    <row r="69" spans="1:9" ht="25.5" hidden="1" customHeight="1">
      <c r="A69" s="4"/>
      <c r="B69" s="4"/>
      <c r="C69" s="4"/>
      <c r="D69" s="4"/>
      <c r="E69" s="4"/>
      <c r="F69" s="4"/>
      <c r="G69" s="4"/>
      <c r="H69" s="4"/>
      <c r="I69" s="9"/>
    </row>
    <row r="70" spans="1:9" ht="25.5" hidden="1" customHeight="1">
      <c r="A70" s="4"/>
      <c r="B70" s="4"/>
      <c r="C70" s="4"/>
      <c r="D70" s="4"/>
      <c r="E70" s="4"/>
      <c r="F70" s="4"/>
      <c r="G70" s="4"/>
      <c r="H70" s="4"/>
      <c r="I70" s="9"/>
    </row>
    <row r="71" spans="1:9" ht="25.5" hidden="1" customHeight="1">
      <c r="A71" s="4"/>
      <c r="B71" s="4"/>
      <c r="C71" s="4"/>
      <c r="D71" s="4"/>
      <c r="E71" s="4"/>
      <c r="F71" s="4"/>
      <c r="G71" s="4"/>
      <c r="H71" s="4"/>
      <c r="I71" s="9"/>
    </row>
    <row r="72" spans="1:9" ht="25.5" hidden="1" customHeight="1">
      <c r="A72" s="4"/>
      <c r="B72" s="4"/>
      <c r="C72" s="4"/>
      <c r="D72" s="4"/>
      <c r="E72" s="4"/>
      <c r="F72" s="4"/>
      <c r="G72" s="4"/>
      <c r="H72" s="4"/>
      <c r="I72" s="9"/>
    </row>
    <row r="73" spans="1:9" ht="25.5" hidden="1" customHeight="1">
      <c r="A73" s="4"/>
      <c r="B73" s="4"/>
      <c r="C73" s="4"/>
      <c r="D73" s="4"/>
      <c r="E73" s="4"/>
      <c r="F73" s="4"/>
      <c r="G73" s="4"/>
      <c r="H73" s="4"/>
      <c r="I73" s="9"/>
    </row>
    <row r="74" spans="1:9" ht="25.5" hidden="1" customHeight="1">
      <c r="A74" s="4"/>
      <c r="B74" s="4"/>
      <c r="C74" s="4"/>
      <c r="D74" s="4"/>
      <c r="E74" s="4"/>
      <c r="F74" s="4"/>
      <c r="G74" s="4"/>
      <c r="H74" s="4"/>
      <c r="I74" s="9"/>
    </row>
    <row r="75" spans="1:9" ht="25.5" hidden="1" customHeight="1">
      <c r="A75" s="4"/>
      <c r="B75" s="4"/>
      <c r="C75" s="4"/>
      <c r="D75" s="4"/>
      <c r="E75" s="4"/>
      <c r="F75" s="4"/>
      <c r="G75" s="4"/>
      <c r="H75" s="4"/>
      <c r="I75" s="9"/>
    </row>
    <row r="76" spans="1:9" ht="25.5" hidden="1" customHeight="1">
      <c r="A76" s="4"/>
      <c r="B76" s="4"/>
      <c r="C76" s="4"/>
      <c r="D76" s="4"/>
      <c r="E76" s="4"/>
      <c r="F76" s="4"/>
      <c r="G76" s="4"/>
      <c r="H76" s="4"/>
      <c r="I76" s="6"/>
    </row>
    <row r="77" spans="1:9" ht="25.5" hidden="1" customHeight="1">
      <c r="A77" s="4"/>
      <c r="B77" s="4"/>
      <c r="C77" s="4"/>
      <c r="D77" s="4"/>
      <c r="E77" s="4"/>
      <c r="F77" s="4"/>
      <c r="G77" s="4"/>
      <c r="H77" s="4"/>
      <c r="I77" s="9"/>
    </row>
    <row r="78" spans="1:9" ht="25.5" hidden="1" customHeight="1">
      <c r="A78" s="4"/>
      <c r="B78" s="4"/>
      <c r="C78" s="4"/>
      <c r="D78" s="4"/>
      <c r="E78" s="4"/>
      <c r="F78" s="4"/>
      <c r="G78" s="4"/>
      <c r="H78" s="4"/>
      <c r="I78" s="9"/>
    </row>
    <row r="79" spans="1:9" ht="25.5" hidden="1" customHeight="1">
      <c r="A79" s="4"/>
      <c r="B79" s="4"/>
      <c r="C79" s="4"/>
      <c r="D79" s="4"/>
      <c r="E79" s="4"/>
      <c r="F79" s="4"/>
      <c r="G79" s="4"/>
      <c r="H79" s="4"/>
      <c r="I79" s="6"/>
    </row>
    <row r="80" spans="1:9" ht="25.5" hidden="1" customHeight="1">
      <c r="A80" s="4"/>
      <c r="B80" s="4"/>
      <c r="C80" s="4"/>
      <c r="D80" s="4"/>
      <c r="E80" s="4"/>
      <c r="F80" s="4"/>
      <c r="G80" s="4"/>
      <c r="H80" s="4"/>
      <c r="I80" s="9"/>
    </row>
    <row r="81" spans="1:9" ht="25.5" hidden="1" customHeight="1">
      <c r="A81" s="4"/>
      <c r="B81" s="4"/>
      <c r="C81" s="4"/>
      <c r="D81" s="4"/>
      <c r="E81" s="4"/>
      <c r="F81" s="4"/>
      <c r="G81" s="4"/>
      <c r="H81" s="4"/>
      <c r="I81" s="9"/>
    </row>
    <row r="82" spans="1:9" ht="25.5" hidden="1" customHeight="1">
      <c r="A82" s="4"/>
      <c r="B82" s="4"/>
      <c r="C82" s="4"/>
      <c r="D82" s="4"/>
      <c r="E82" s="4"/>
      <c r="F82" s="4"/>
      <c r="G82" s="4"/>
      <c r="H82" s="4"/>
      <c r="I82" s="9"/>
    </row>
    <row r="83" spans="1:9" ht="25.5" hidden="1" customHeight="1">
      <c r="A83" s="4"/>
      <c r="B83" s="4"/>
      <c r="C83" s="4"/>
      <c r="D83" s="4"/>
      <c r="E83" s="4"/>
      <c r="F83" s="4"/>
      <c r="G83" s="4"/>
      <c r="H83" s="4"/>
      <c r="I83" s="9"/>
    </row>
    <row r="84" spans="1:9" ht="25.5" hidden="1" customHeight="1">
      <c r="A84" s="4"/>
      <c r="B84" s="4"/>
      <c r="C84" s="4"/>
      <c r="D84" s="4"/>
      <c r="E84" s="4"/>
      <c r="F84" s="4"/>
      <c r="G84" s="4"/>
      <c r="H84" s="4"/>
      <c r="I84" s="9"/>
    </row>
    <row r="85" spans="1:9" ht="25.5" hidden="1" customHeight="1">
      <c r="A85" s="4"/>
      <c r="B85" s="4"/>
      <c r="C85" s="4"/>
      <c r="D85" s="4"/>
      <c r="E85" s="4"/>
      <c r="F85" s="4"/>
      <c r="G85" s="4"/>
      <c r="H85" s="4"/>
      <c r="I85" s="6"/>
    </row>
    <row r="86" spans="1:9" ht="25.5" hidden="1" customHeight="1">
      <c r="A86" s="4"/>
      <c r="B86" s="4"/>
      <c r="C86" s="4"/>
      <c r="D86" s="4"/>
      <c r="E86" s="4"/>
      <c r="F86" s="4"/>
      <c r="G86" s="4"/>
      <c r="H86" s="4"/>
      <c r="I86" s="9"/>
    </row>
    <row r="87" spans="1:9" ht="25.5" hidden="1" customHeight="1">
      <c r="A87" s="4"/>
      <c r="B87" s="4"/>
      <c r="C87" s="4"/>
      <c r="D87" s="4"/>
      <c r="E87" s="4"/>
      <c r="F87" s="4"/>
      <c r="G87" s="4"/>
      <c r="H87" s="4"/>
      <c r="I87" s="9"/>
    </row>
    <row r="88" spans="1:9" ht="25.5" hidden="1" customHeight="1">
      <c r="A88" s="4"/>
      <c r="B88" s="4"/>
      <c r="C88" s="4"/>
      <c r="D88" s="4"/>
      <c r="E88" s="4"/>
      <c r="F88" s="4"/>
      <c r="G88" s="4"/>
      <c r="H88" s="4"/>
      <c r="I88" s="9"/>
    </row>
    <row r="89" spans="1:9" ht="25.5" hidden="1" customHeight="1">
      <c r="A89" s="4"/>
      <c r="B89" s="4"/>
      <c r="C89" s="4"/>
      <c r="D89" s="4"/>
      <c r="E89" s="4"/>
      <c r="F89" s="4"/>
      <c r="G89" s="4"/>
      <c r="H89" s="4"/>
      <c r="I89" s="6"/>
    </row>
    <row r="90" spans="1:9" ht="25.5" hidden="1" customHeight="1">
      <c r="A90" s="4"/>
      <c r="B90" s="4"/>
      <c r="C90" s="4"/>
      <c r="D90" s="4"/>
      <c r="E90" s="4"/>
      <c r="F90" s="4"/>
      <c r="G90" s="4"/>
      <c r="H90" s="4"/>
      <c r="I90" s="9"/>
    </row>
    <row r="91" spans="1:9" ht="25.5" hidden="1" customHeight="1">
      <c r="A91" s="4"/>
      <c r="B91" s="4"/>
      <c r="C91" s="4"/>
      <c r="D91" s="4"/>
      <c r="E91" s="4"/>
      <c r="F91" s="4"/>
      <c r="G91" s="4"/>
      <c r="H91" s="4"/>
      <c r="I91" s="9"/>
    </row>
    <row r="92" spans="1:9" ht="25.5" hidden="1" customHeight="1">
      <c r="A92" s="4"/>
      <c r="B92" s="4"/>
      <c r="C92" s="4"/>
      <c r="D92" s="4"/>
      <c r="E92" s="4"/>
      <c r="F92" s="4"/>
      <c r="G92" s="4"/>
      <c r="H92" s="4"/>
      <c r="I92" s="9"/>
    </row>
    <row r="93" spans="1:9" ht="25.5" hidden="1" customHeight="1">
      <c r="A93" s="4"/>
      <c r="B93" s="4"/>
      <c r="C93" s="4"/>
      <c r="D93" s="4"/>
      <c r="E93" s="4"/>
      <c r="F93" s="4"/>
      <c r="G93" s="4"/>
      <c r="H93" s="4"/>
      <c r="I93" s="9"/>
    </row>
    <row r="94" spans="1:9" ht="25.5" hidden="1" customHeight="1">
      <c r="A94" s="4"/>
      <c r="B94" s="4"/>
      <c r="C94" s="4"/>
      <c r="D94" s="4"/>
      <c r="E94" s="4"/>
      <c r="F94" s="4"/>
      <c r="G94" s="4"/>
      <c r="H94" s="4"/>
      <c r="I94" s="9"/>
    </row>
    <row r="95" spans="1:9" ht="25.5" hidden="1" customHeight="1">
      <c r="A95" s="4"/>
      <c r="B95" s="4"/>
      <c r="C95" s="4"/>
      <c r="D95" s="4"/>
      <c r="E95" s="4"/>
      <c r="F95" s="4"/>
      <c r="G95" s="4"/>
      <c r="H95" s="4"/>
      <c r="I95" s="9"/>
    </row>
    <row r="96" spans="1:9" ht="25.5" hidden="1" customHeight="1">
      <c r="A96" s="4"/>
      <c r="B96" s="4"/>
      <c r="C96" s="4"/>
      <c r="D96" s="4"/>
      <c r="E96" s="4"/>
      <c r="F96" s="4"/>
      <c r="G96" s="4"/>
      <c r="H96" s="4"/>
      <c r="I96" s="9"/>
    </row>
    <row r="97" spans="1:9" ht="25.5" hidden="1" customHeight="1">
      <c r="A97" s="4"/>
      <c r="B97" s="4"/>
      <c r="C97" s="4"/>
      <c r="D97" s="4"/>
      <c r="E97" s="4"/>
      <c r="F97" s="4"/>
      <c r="G97" s="4"/>
      <c r="H97" s="4"/>
      <c r="I97" s="9"/>
    </row>
    <row r="98" spans="1:9" ht="25.5" hidden="1" customHeight="1">
      <c r="A98" s="4"/>
      <c r="B98" s="4"/>
      <c r="C98" s="4"/>
      <c r="D98" s="4"/>
      <c r="E98" s="4"/>
      <c r="F98" s="4"/>
      <c r="G98" s="4"/>
      <c r="H98" s="4"/>
      <c r="I98" s="9"/>
    </row>
    <row r="99" spans="1:9" ht="25.5" hidden="1" customHeight="1">
      <c r="A99" s="4"/>
      <c r="B99" s="4"/>
      <c r="C99" s="4"/>
      <c r="D99" s="4"/>
      <c r="E99" s="4"/>
      <c r="F99" s="4"/>
      <c r="G99" s="4"/>
      <c r="H99" s="4"/>
      <c r="I99" s="6"/>
    </row>
    <row r="100" spans="1:9" ht="25.5" hidden="1" customHeight="1">
      <c r="A100" s="4"/>
      <c r="B100" s="4"/>
      <c r="C100" s="4"/>
      <c r="D100" s="4"/>
      <c r="E100" s="4"/>
      <c r="F100" s="4"/>
      <c r="G100" s="4"/>
      <c r="H100" s="4"/>
      <c r="I100" s="6"/>
    </row>
    <row r="101" spans="1:9" ht="25.5" hidden="1" customHeight="1">
      <c r="A101" s="4"/>
      <c r="B101" s="4"/>
      <c r="C101" s="4"/>
      <c r="D101" s="4"/>
      <c r="E101" s="4"/>
      <c r="F101" s="4"/>
      <c r="G101" s="4"/>
      <c r="H101" s="4"/>
      <c r="I101" s="9"/>
    </row>
    <row r="102" spans="1:9" ht="25.5" hidden="1" customHeight="1">
      <c r="A102" s="4"/>
      <c r="B102" s="4"/>
      <c r="C102" s="4"/>
      <c r="D102" s="4"/>
      <c r="E102" s="4"/>
      <c r="F102" s="4"/>
      <c r="G102" s="4"/>
      <c r="H102" s="4"/>
      <c r="I102" s="9"/>
    </row>
    <row r="103" spans="1:9" ht="25.5" hidden="1" customHeight="1">
      <c r="A103" s="4"/>
      <c r="B103" s="4"/>
      <c r="C103" s="4"/>
      <c r="D103" s="4"/>
      <c r="E103" s="4"/>
      <c r="F103" s="4"/>
      <c r="G103" s="4"/>
      <c r="H103" s="4"/>
      <c r="I103" s="9"/>
    </row>
    <row r="104" spans="1:9" ht="25.5" hidden="1" customHeight="1">
      <c r="A104" s="4"/>
      <c r="B104" s="4"/>
      <c r="C104" s="4"/>
      <c r="D104" s="4"/>
      <c r="E104" s="4"/>
      <c r="F104" s="4"/>
      <c r="G104" s="4"/>
      <c r="H104" s="4"/>
      <c r="I104" s="9"/>
    </row>
    <row r="105" spans="1:9" ht="25.5" hidden="1" customHeight="1">
      <c r="A105" s="4"/>
      <c r="B105" s="4"/>
      <c r="C105" s="4"/>
      <c r="D105" s="4"/>
      <c r="E105" s="4"/>
      <c r="F105" s="4"/>
      <c r="G105" s="4"/>
      <c r="H105" s="4"/>
      <c r="I105" s="9"/>
    </row>
    <row r="106" spans="1:9" ht="25.5" hidden="1" customHeight="1">
      <c r="A106" s="4"/>
      <c r="B106" s="4"/>
      <c r="C106" s="4"/>
      <c r="D106" s="4"/>
      <c r="E106" s="4"/>
      <c r="F106" s="4"/>
      <c r="G106" s="4"/>
      <c r="H106" s="4"/>
      <c r="I106" s="9"/>
    </row>
    <row r="107" spans="1:9" ht="25.5" hidden="1" customHeight="1">
      <c r="A107" s="4"/>
      <c r="B107" s="4"/>
      <c r="C107" s="4"/>
      <c r="D107" s="4"/>
      <c r="E107" s="4"/>
      <c r="F107" s="4"/>
      <c r="G107" s="4"/>
      <c r="H107" s="4"/>
      <c r="I107" s="9"/>
    </row>
    <row r="108" spans="1:9" ht="25.5" hidden="1" customHeight="1">
      <c r="A108" s="4"/>
      <c r="B108" s="4"/>
      <c r="C108" s="4"/>
      <c r="D108" s="4"/>
      <c r="E108" s="4"/>
      <c r="F108" s="4"/>
      <c r="G108" s="4"/>
      <c r="H108" s="4"/>
      <c r="I108" s="9"/>
    </row>
    <row r="109" spans="1:9" ht="25.5" hidden="1" customHeight="1">
      <c r="A109" s="4"/>
      <c r="B109" s="4"/>
      <c r="C109" s="4"/>
      <c r="D109" s="4"/>
      <c r="E109" s="4"/>
      <c r="F109" s="4"/>
      <c r="G109" s="4"/>
      <c r="H109" s="4"/>
      <c r="I109" s="9"/>
    </row>
    <row r="110" spans="1:9" ht="25.5" hidden="1" customHeight="1">
      <c r="A110" s="4"/>
      <c r="B110" s="4"/>
      <c r="C110" s="4"/>
      <c r="D110" s="4"/>
      <c r="E110" s="4"/>
      <c r="F110" s="4"/>
      <c r="G110" s="4"/>
      <c r="H110" s="4"/>
      <c r="I110" s="6"/>
    </row>
    <row r="111" spans="1:9" ht="25.5" hidden="1" customHeight="1">
      <c r="A111" s="4"/>
      <c r="B111" s="4"/>
      <c r="C111" s="4"/>
      <c r="D111" s="4"/>
      <c r="E111" s="4"/>
      <c r="F111" s="4"/>
      <c r="G111" s="4"/>
      <c r="H111" s="4"/>
      <c r="I111" s="9"/>
    </row>
    <row r="112" spans="1:9" ht="25.5" hidden="1" customHeight="1">
      <c r="A112" s="4"/>
      <c r="B112" s="4"/>
      <c r="C112" s="4"/>
      <c r="D112" s="4"/>
      <c r="E112" s="4"/>
      <c r="F112" s="4"/>
      <c r="G112" s="4"/>
      <c r="H112" s="4"/>
      <c r="I112" s="9"/>
    </row>
    <row r="113" spans="1:9" ht="25.5" hidden="1" customHeight="1">
      <c r="A113" s="4"/>
      <c r="B113" s="4"/>
      <c r="C113" s="4"/>
      <c r="D113" s="4"/>
      <c r="E113" s="4"/>
      <c r="F113" s="4"/>
      <c r="G113" s="4"/>
      <c r="H113" s="4"/>
      <c r="I113" s="9"/>
    </row>
    <row r="114" spans="1:9" ht="25.5" hidden="1" customHeight="1">
      <c r="A114" s="4"/>
      <c r="B114" s="4"/>
      <c r="C114" s="4"/>
      <c r="D114" s="4"/>
      <c r="E114" s="4"/>
      <c r="F114" s="4"/>
      <c r="G114" s="4"/>
      <c r="H114" s="4"/>
      <c r="I114" s="9"/>
    </row>
    <row r="115" spans="1:9" ht="25.5" hidden="1" customHeight="1">
      <c r="A115" s="4"/>
      <c r="B115" s="4"/>
      <c r="C115" s="4"/>
      <c r="D115" s="4"/>
      <c r="E115" s="4"/>
      <c r="F115" s="4"/>
      <c r="G115" s="4"/>
      <c r="H115" s="4"/>
      <c r="I115" s="9"/>
    </row>
    <row r="116" spans="1:9" ht="25.5" hidden="1" customHeight="1">
      <c r="A116" s="4"/>
      <c r="B116" s="4"/>
      <c r="C116" s="4"/>
      <c r="D116" s="4"/>
      <c r="E116" s="4"/>
      <c r="F116" s="4"/>
      <c r="G116" s="4"/>
      <c r="H116" s="4"/>
      <c r="I116" s="9"/>
    </row>
    <row r="117" spans="1:9" ht="25.5" hidden="1" customHeight="1">
      <c r="A117" s="4"/>
      <c r="B117" s="4"/>
      <c r="C117" s="4"/>
      <c r="D117" s="4"/>
      <c r="E117" s="4"/>
      <c r="F117" s="4"/>
      <c r="G117" s="4"/>
      <c r="H117" s="4"/>
      <c r="I117" s="9"/>
    </row>
    <row r="118" spans="1:9" ht="25.5" hidden="1" customHeight="1">
      <c r="A118" s="4"/>
      <c r="B118" s="4"/>
      <c r="C118" s="4"/>
      <c r="D118" s="4"/>
      <c r="E118" s="4"/>
      <c r="F118" s="4"/>
      <c r="G118" s="4"/>
      <c r="H118" s="4"/>
      <c r="I118" s="9"/>
    </row>
    <row r="119" spans="1:9" ht="25.5" hidden="1" customHeight="1">
      <c r="A119" s="4"/>
      <c r="B119" s="4"/>
      <c r="C119" s="4"/>
      <c r="D119" s="4"/>
      <c r="E119" s="4"/>
      <c r="F119" s="4"/>
      <c r="G119" s="4"/>
      <c r="H119" s="4"/>
      <c r="I119" s="9"/>
    </row>
    <row r="120" spans="1:9" ht="25.5" hidden="1" customHeight="1">
      <c r="A120" s="4"/>
      <c r="B120" s="4"/>
      <c r="C120" s="4"/>
      <c r="D120" s="4"/>
      <c r="E120" s="4"/>
      <c r="F120" s="4"/>
      <c r="G120" s="4"/>
      <c r="H120" s="4"/>
      <c r="I120" s="6"/>
    </row>
    <row r="121" spans="1:9" ht="25.5" hidden="1" customHeight="1">
      <c r="A121" s="4"/>
      <c r="B121" s="4"/>
      <c r="C121" s="4"/>
      <c r="D121" s="4"/>
      <c r="E121" s="4"/>
      <c r="F121" s="4"/>
      <c r="G121" s="4"/>
      <c r="H121" s="4"/>
      <c r="I121" s="9"/>
    </row>
    <row r="122" spans="1:9" ht="25.5" hidden="1" customHeight="1">
      <c r="A122" s="4"/>
      <c r="B122" s="4"/>
      <c r="C122" s="4"/>
      <c r="D122" s="4"/>
      <c r="E122" s="4"/>
      <c r="F122" s="4"/>
      <c r="G122" s="4"/>
      <c r="H122" s="4"/>
      <c r="I122" s="9"/>
    </row>
    <row r="123" spans="1:9" ht="25.5" hidden="1" customHeight="1">
      <c r="A123" s="4"/>
      <c r="B123" s="4"/>
      <c r="C123" s="4"/>
      <c r="D123" s="4"/>
      <c r="E123" s="4"/>
      <c r="F123" s="4"/>
      <c r="G123" s="4"/>
      <c r="H123" s="4"/>
      <c r="I123" s="9"/>
    </row>
    <row r="124" spans="1:9" ht="25.5" hidden="1" customHeight="1">
      <c r="A124" s="4"/>
      <c r="B124" s="4"/>
      <c r="C124" s="4"/>
      <c r="D124" s="4"/>
      <c r="E124" s="4"/>
      <c r="F124" s="4"/>
      <c r="G124" s="4"/>
      <c r="H124" s="4"/>
      <c r="I124" s="9"/>
    </row>
    <row r="125" spans="1:9" ht="25.5" hidden="1" customHeight="1">
      <c r="A125" s="4"/>
      <c r="B125" s="4"/>
      <c r="C125" s="4"/>
      <c r="D125" s="4"/>
      <c r="E125" s="4"/>
      <c r="F125" s="4"/>
      <c r="G125" s="4"/>
      <c r="H125" s="4"/>
      <c r="I125" s="9"/>
    </row>
    <row r="126" spans="1:9" ht="25.5" hidden="1" customHeight="1">
      <c r="A126" s="4"/>
      <c r="B126" s="4"/>
      <c r="C126" s="4"/>
      <c r="D126" s="4"/>
      <c r="E126" s="4"/>
      <c r="F126" s="4"/>
      <c r="G126" s="4"/>
      <c r="H126" s="4"/>
      <c r="I126" s="9"/>
    </row>
    <row r="127" spans="1:9" ht="25.5" hidden="1" customHeight="1">
      <c r="A127" s="4"/>
      <c r="B127" s="4"/>
      <c r="C127" s="4"/>
      <c r="D127" s="4"/>
      <c r="E127" s="4"/>
      <c r="F127" s="4"/>
      <c r="G127" s="4"/>
      <c r="H127" s="4"/>
      <c r="I127" s="9"/>
    </row>
    <row r="128" spans="1:9" ht="25.5" hidden="1" customHeight="1">
      <c r="A128" s="4"/>
      <c r="B128" s="4"/>
      <c r="C128" s="4"/>
      <c r="D128" s="4"/>
      <c r="E128" s="4"/>
      <c r="F128" s="4"/>
      <c r="G128" s="4"/>
      <c r="H128" s="4"/>
      <c r="I128" s="9"/>
    </row>
    <row r="129" spans="1:9" ht="25.5" hidden="1" customHeight="1">
      <c r="A129" s="4"/>
      <c r="B129" s="4"/>
      <c r="C129" s="4"/>
      <c r="D129" s="4"/>
      <c r="E129" s="4"/>
      <c r="F129" s="4"/>
      <c r="G129" s="4"/>
      <c r="H129" s="4"/>
      <c r="I129" s="9"/>
    </row>
    <row r="130" spans="1:9" ht="25.5" hidden="1" customHeight="1">
      <c r="A130" s="4"/>
      <c r="B130" s="4"/>
      <c r="C130" s="4"/>
      <c r="D130" s="4"/>
      <c r="E130" s="4"/>
      <c r="F130" s="4"/>
      <c r="G130" s="4"/>
      <c r="H130" s="4"/>
      <c r="I130" s="6"/>
    </row>
    <row r="131" spans="1:9" ht="25.5" hidden="1" customHeight="1">
      <c r="A131" s="4"/>
      <c r="B131" s="4"/>
      <c r="C131" s="4"/>
      <c r="D131" s="4"/>
      <c r="E131" s="4"/>
      <c r="F131" s="4"/>
      <c r="G131" s="4"/>
      <c r="H131" s="4"/>
      <c r="I131" s="9"/>
    </row>
    <row r="132" spans="1:9" ht="25.5" hidden="1" customHeight="1">
      <c r="A132" s="4"/>
      <c r="B132" s="4"/>
      <c r="C132" s="4"/>
      <c r="D132" s="4"/>
      <c r="E132" s="4"/>
      <c r="F132" s="4"/>
      <c r="G132" s="4"/>
      <c r="H132" s="4"/>
      <c r="I132" s="9"/>
    </row>
    <row r="133" spans="1:9" ht="25.5" hidden="1" customHeight="1">
      <c r="A133" s="4"/>
      <c r="B133" s="4"/>
      <c r="C133" s="4"/>
      <c r="D133" s="4"/>
      <c r="E133" s="4"/>
      <c r="F133" s="4"/>
      <c r="G133" s="4"/>
      <c r="H133" s="4"/>
      <c r="I133" s="9"/>
    </row>
    <row r="134" spans="1:9" ht="25.5" hidden="1" customHeight="1">
      <c r="A134" s="4"/>
      <c r="B134" s="4"/>
      <c r="C134" s="4"/>
      <c r="D134" s="4"/>
      <c r="E134" s="4"/>
      <c r="F134" s="4"/>
      <c r="G134" s="4"/>
      <c r="H134" s="4"/>
      <c r="I134" s="9"/>
    </row>
    <row r="135" spans="1:9" ht="25.5" hidden="1" customHeight="1">
      <c r="A135" s="4"/>
      <c r="B135" s="4"/>
      <c r="C135" s="4"/>
      <c r="D135" s="4"/>
      <c r="E135" s="4"/>
      <c r="F135" s="4"/>
      <c r="G135" s="4"/>
      <c r="H135" s="4"/>
      <c r="I135" s="9"/>
    </row>
    <row r="136" spans="1:9" ht="25.5" hidden="1" customHeight="1">
      <c r="A136" s="4"/>
      <c r="B136" s="4"/>
      <c r="C136" s="4"/>
      <c r="D136" s="4"/>
      <c r="E136" s="4"/>
      <c r="F136" s="4"/>
      <c r="G136" s="4"/>
      <c r="H136" s="4"/>
      <c r="I136" s="9"/>
    </row>
    <row r="137" spans="1:9" ht="25.5" hidden="1" customHeight="1">
      <c r="A137" s="4"/>
      <c r="B137" s="4"/>
      <c r="C137" s="4"/>
      <c r="D137" s="4"/>
      <c r="E137" s="4"/>
      <c r="F137" s="4"/>
      <c r="G137" s="4"/>
      <c r="H137" s="4"/>
      <c r="I137" s="9"/>
    </row>
    <row r="138" spans="1:9" ht="25.5" hidden="1" customHeight="1">
      <c r="A138" s="4"/>
      <c r="B138" s="4"/>
      <c r="C138" s="4"/>
      <c r="D138" s="4"/>
      <c r="E138" s="4"/>
      <c r="F138" s="4"/>
      <c r="G138" s="4"/>
      <c r="H138" s="4"/>
      <c r="I138" s="9"/>
    </row>
    <row r="139" spans="1:9" ht="25.5" hidden="1" customHeight="1">
      <c r="A139" s="4"/>
      <c r="B139" s="4"/>
      <c r="C139" s="4"/>
      <c r="D139" s="4"/>
      <c r="E139" s="4"/>
      <c r="F139" s="4"/>
      <c r="G139" s="4"/>
      <c r="H139" s="4"/>
      <c r="I139" s="9"/>
    </row>
    <row r="140" spans="1:9" ht="25.5" hidden="1" customHeight="1">
      <c r="A140" s="4"/>
      <c r="B140" s="4"/>
      <c r="C140" s="4"/>
      <c r="D140" s="4"/>
      <c r="E140" s="4"/>
      <c r="F140" s="4"/>
      <c r="G140" s="4"/>
      <c r="H140" s="4"/>
      <c r="I140" s="6"/>
    </row>
    <row r="141" spans="1:9" ht="25.5" hidden="1" customHeight="1">
      <c r="A141" s="4"/>
      <c r="B141" s="4"/>
      <c r="C141" s="4"/>
      <c r="D141" s="4"/>
      <c r="E141" s="4"/>
      <c r="F141" s="4"/>
      <c r="G141" s="4"/>
      <c r="H141" s="4"/>
      <c r="I141" s="9"/>
    </row>
    <row r="142" spans="1:9" ht="25.5" hidden="1" customHeight="1">
      <c r="A142" s="4"/>
      <c r="B142" s="4"/>
      <c r="C142" s="4"/>
      <c r="D142" s="4"/>
      <c r="E142" s="4"/>
      <c r="F142" s="4"/>
      <c r="G142" s="4"/>
      <c r="H142" s="4"/>
      <c r="I142" s="9"/>
    </row>
    <row r="143" spans="1:9" ht="25.5" hidden="1" customHeight="1">
      <c r="A143" s="4"/>
      <c r="B143" s="4"/>
      <c r="C143" s="4"/>
      <c r="D143" s="4"/>
      <c r="E143" s="4"/>
      <c r="F143" s="4"/>
      <c r="G143" s="4"/>
      <c r="H143" s="4"/>
      <c r="I143" s="9"/>
    </row>
    <row r="144" spans="1:9" ht="25.5" hidden="1" customHeight="1">
      <c r="A144" s="4"/>
      <c r="B144" s="4"/>
      <c r="C144" s="4"/>
      <c r="D144" s="4"/>
      <c r="E144" s="4"/>
      <c r="F144" s="4"/>
      <c r="G144" s="4"/>
      <c r="H144" s="4"/>
      <c r="I144" s="9"/>
    </row>
    <row r="145" spans="1:9" ht="25.5" hidden="1" customHeight="1">
      <c r="A145" s="4"/>
      <c r="B145" s="4"/>
      <c r="C145" s="4"/>
      <c r="D145" s="4"/>
      <c r="E145" s="4"/>
      <c r="F145" s="4"/>
      <c r="G145" s="4"/>
      <c r="H145" s="4"/>
      <c r="I145" s="9"/>
    </row>
    <row r="146" spans="1:9" ht="25.5" hidden="1" customHeight="1">
      <c r="A146" s="4"/>
      <c r="B146" s="4"/>
      <c r="C146" s="4"/>
      <c r="D146" s="4"/>
      <c r="E146" s="4"/>
      <c r="F146" s="4"/>
      <c r="G146" s="4"/>
      <c r="H146" s="4"/>
      <c r="I146" s="9"/>
    </row>
    <row r="147" spans="1:9" ht="25.5" hidden="1" customHeight="1">
      <c r="A147" s="4"/>
      <c r="B147" s="4"/>
      <c r="C147" s="4"/>
      <c r="D147" s="4"/>
      <c r="E147" s="4"/>
      <c r="F147" s="4"/>
      <c r="G147" s="4"/>
      <c r="H147" s="4"/>
      <c r="I147" s="9"/>
    </row>
    <row r="148" spans="1:9" ht="25.5" hidden="1" customHeight="1">
      <c r="A148" s="4"/>
      <c r="B148" s="4"/>
      <c r="C148" s="4"/>
      <c r="D148" s="4"/>
      <c r="E148" s="4"/>
      <c r="F148" s="4"/>
      <c r="G148" s="4"/>
      <c r="H148" s="4"/>
      <c r="I148" s="9"/>
    </row>
    <row r="149" spans="1:9" ht="25.5" hidden="1" customHeight="1">
      <c r="A149" s="4"/>
      <c r="B149" s="4"/>
      <c r="C149" s="4"/>
      <c r="D149" s="4"/>
      <c r="E149" s="4"/>
      <c r="F149" s="4"/>
      <c r="G149" s="4"/>
      <c r="H149" s="4"/>
      <c r="I149" s="9"/>
    </row>
    <row r="150" spans="1:9" ht="25.5" hidden="1" customHeight="1">
      <c r="A150" s="4"/>
      <c r="B150" s="4"/>
      <c r="C150" s="4"/>
      <c r="D150" s="4"/>
      <c r="E150" s="4"/>
      <c r="F150" s="4"/>
      <c r="G150" s="4"/>
      <c r="H150" s="4"/>
      <c r="I150" s="6"/>
    </row>
    <row r="151" spans="1:9" ht="25.5" hidden="1" customHeight="1">
      <c r="A151" s="4"/>
      <c r="B151" s="4"/>
      <c r="C151" s="4"/>
      <c r="D151" s="4"/>
      <c r="E151" s="4"/>
      <c r="F151" s="4"/>
      <c r="G151" s="4"/>
      <c r="H151" s="4"/>
      <c r="I151" s="9"/>
    </row>
    <row r="152" spans="1:9" ht="25.5" hidden="1" customHeight="1">
      <c r="A152" s="4"/>
      <c r="B152" s="4"/>
      <c r="C152" s="4"/>
      <c r="D152" s="4"/>
      <c r="E152" s="4"/>
      <c r="F152" s="4"/>
      <c r="G152" s="4"/>
      <c r="H152" s="4"/>
      <c r="I152" s="9"/>
    </row>
    <row r="153" spans="1:9" ht="25.5" hidden="1" customHeight="1">
      <c r="A153" s="4"/>
      <c r="B153" s="4"/>
      <c r="C153" s="4"/>
      <c r="D153" s="4"/>
      <c r="E153" s="4"/>
      <c r="F153" s="4"/>
      <c r="G153" s="4"/>
      <c r="H153" s="4"/>
      <c r="I153" s="9"/>
    </row>
    <row r="154" spans="1:9" ht="25.5" hidden="1" customHeight="1">
      <c r="A154" s="4"/>
      <c r="B154" s="4"/>
      <c r="C154" s="4"/>
      <c r="D154" s="4"/>
      <c r="E154" s="4"/>
      <c r="F154" s="4"/>
      <c r="G154" s="4"/>
      <c r="H154" s="4"/>
      <c r="I154" s="9"/>
    </row>
    <row r="155" spans="1:9" ht="25.5" hidden="1" customHeight="1">
      <c r="A155" s="4"/>
      <c r="B155" s="4"/>
      <c r="C155" s="4"/>
      <c r="D155" s="4"/>
      <c r="E155" s="4"/>
      <c r="F155" s="4"/>
      <c r="G155" s="4"/>
      <c r="H155" s="4"/>
      <c r="I155" s="9"/>
    </row>
    <row r="156" spans="1:9" ht="25.5" hidden="1" customHeight="1">
      <c r="A156" s="4"/>
      <c r="B156" s="4"/>
      <c r="C156" s="4"/>
      <c r="D156" s="4"/>
      <c r="E156" s="4"/>
      <c r="F156" s="4"/>
      <c r="G156" s="4"/>
      <c r="H156" s="4"/>
      <c r="I156" s="9"/>
    </row>
    <row r="157" spans="1:9" ht="25.5" hidden="1" customHeight="1">
      <c r="A157" s="4"/>
      <c r="B157" s="4"/>
      <c r="C157" s="4"/>
      <c r="D157" s="4"/>
      <c r="E157" s="4"/>
      <c r="F157" s="4"/>
      <c r="G157" s="4"/>
      <c r="H157" s="4"/>
      <c r="I157" s="9"/>
    </row>
    <row r="158" spans="1:9" ht="25.5" hidden="1" customHeight="1">
      <c r="A158" s="4"/>
      <c r="B158" s="4"/>
      <c r="C158" s="4"/>
      <c r="D158" s="4"/>
      <c r="E158" s="4"/>
      <c r="F158" s="4"/>
      <c r="G158" s="4"/>
      <c r="H158" s="4"/>
      <c r="I158" s="6"/>
    </row>
    <row r="159" spans="1:9" ht="25.5" hidden="1" customHeight="1">
      <c r="A159" s="4"/>
      <c r="B159" s="4"/>
      <c r="C159" s="4"/>
      <c r="D159" s="4"/>
      <c r="E159" s="4"/>
      <c r="F159" s="4"/>
      <c r="G159" s="4"/>
      <c r="H159" s="4"/>
      <c r="I159" s="9"/>
    </row>
    <row r="160" spans="1:9" ht="25.5" hidden="1" customHeight="1">
      <c r="A160" s="4"/>
      <c r="B160" s="4"/>
      <c r="C160" s="4"/>
      <c r="D160" s="4"/>
      <c r="E160" s="4"/>
      <c r="F160" s="4"/>
      <c r="G160" s="4"/>
      <c r="H160" s="4"/>
      <c r="I160" s="9"/>
    </row>
    <row r="161" spans="1:9" ht="25.5" hidden="1" customHeight="1">
      <c r="A161" s="4"/>
      <c r="B161" s="4"/>
      <c r="C161" s="4"/>
      <c r="D161" s="4"/>
      <c r="E161" s="4"/>
      <c r="F161" s="4"/>
      <c r="G161" s="4"/>
      <c r="H161" s="4"/>
      <c r="I161" s="9"/>
    </row>
    <row r="162" spans="1:9" ht="25.5" hidden="1" customHeight="1">
      <c r="A162" s="4"/>
      <c r="B162" s="4"/>
      <c r="C162" s="4"/>
      <c r="D162" s="4"/>
      <c r="E162" s="4"/>
      <c r="F162" s="4"/>
      <c r="G162" s="4"/>
      <c r="H162" s="4"/>
      <c r="I162" s="9"/>
    </row>
    <row r="163" spans="1:9" ht="25.5" hidden="1" customHeight="1">
      <c r="A163" s="4"/>
      <c r="B163" s="4"/>
      <c r="C163" s="4"/>
      <c r="D163" s="4"/>
      <c r="E163" s="4"/>
      <c r="F163" s="4"/>
      <c r="G163" s="4"/>
      <c r="H163" s="4"/>
      <c r="I163" s="9"/>
    </row>
    <row r="164" spans="1:9" ht="25.5" hidden="1" customHeight="1">
      <c r="A164" s="4"/>
      <c r="B164" s="4"/>
      <c r="C164" s="4"/>
      <c r="D164" s="4"/>
      <c r="E164" s="4"/>
      <c r="F164" s="4"/>
      <c r="G164" s="4"/>
      <c r="H164" s="4"/>
      <c r="I164" s="9"/>
    </row>
    <row r="165" spans="1:9" ht="25.5" hidden="1" customHeight="1">
      <c r="A165" s="4"/>
      <c r="B165" s="4"/>
      <c r="C165" s="4"/>
      <c r="D165" s="4"/>
      <c r="E165" s="4"/>
      <c r="F165" s="4"/>
      <c r="G165" s="4"/>
      <c r="H165" s="4"/>
      <c r="I165" s="9"/>
    </row>
    <row r="166" spans="1:9" ht="25.5" hidden="1" customHeight="1">
      <c r="A166" s="4"/>
      <c r="B166" s="4"/>
      <c r="C166" s="4"/>
      <c r="D166" s="4"/>
      <c r="E166" s="4"/>
      <c r="F166" s="4"/>
      <c r="G166" s="4"/>
      <c r="H166" s="4"/>
      <c r="I166" s="9"/>
    </row>
    <row r="167" spans="1:9" ht="25.5" hidden="1" customHeight="1">
      <c r="A167" s="4"/>
      <c r="B167" s="4"/>
      <c r="C167" s="4"/>
      <c r="D167" s="4"/>
      <c r="E167" s="4"/>
      <c r="F167" s="4"/>
      <c r="G167" s="4"/>
      <c r="H167" s="4"/>
      <c r="I167" s="9"/>
    </row>
    <row r="168" spans="1:9" ht="25.5" hidden="1" customHeight="1">
      <c r="A168" s="4"/>
      <c r="B168" s="4"/>
      <c r="C168" s="4"/>
      <c r="D168" s="4"/>
      <c r="E168" s="4"/>
      <c r="F168" s="4"/>
      <c r="G168" s="4"/>
      <c r="H168" s="4"/>
      <c r="I168" s="6"/>
    </row>
    <row r="169" spans="1:9" ht="25.5" hidden="1" customHeight="1">
      <c r="A169" s="4"/>
      <c r="B169" s="4"/>
      <c r="C169" s="4"/>
      <c r="D169" s="4"/>
      <c r="E169" s="4"/>
      <c r="F169" s="4"/>
      <c r="G169" s="4"/>
      <c r="H169" s="4"/>
      <c r="I169" s="9"/>
    </row>
    <row r="170" spans="1:9" ht="25.5" hidden="1" customHeight="1">
      <c r="A170" s="4"/>
      <c r="B170" s="4"/>
      <c r="C170" s="4"/>
      <c r="D170" s="4"/>
      <c r="E170" s="4"/>
      <c r="F170" s="4"/>
      <c r="G170" s="4"/>
      <c r="H170" s="4"/>
      <c r="I170" s="9"/>
    </row>
    <row r="171" spans="1:9" ht="25.5" hidden="1" customHeight="1">
      <c r="A171" s="4"/>
      <c r="B171" s="4"/>
      <c r="C171" s="4"/>
      <c r="D171" s="4"/>
      <c r="E171" s="4"/>
      <c r="F171" s="4"/>
      <c r="G171" s="4"/>
      <c r="H171" s="4"/>
      <c r="I171" s="9"/>
    </row>
    <row r="172" spans="1:9" ht="25.5" hidden="1" customHeight="1">
      <c r="A172" s="4"/>
      <c r="B172" s="4"/>
      <c r="C172" s="4"/>
      <c r="D172" s="4"/>
      <c r="E172" s="4"/>
      <c r="F172" s="4"/>
      <c r="G172" s="4"/>
      <c r="H172" s="4"/>
      <c r="I172" s="9"/>
    </row>
    <row r="173" spans="1:9" ht="25.5" hidden="1" customHeight="1">
      <c r="A173" s="4"/>
      <c r="B173" s="4"/>
      <c r="C173" s="4"/>
      <c r="D173" s="4"/>
      <c r="E173" s="4"/>
      <c r="F173" s="4"/>
      <c r="G173" s="4"/>
      <c r="H173" s="4"/>
      <c r="I173" s="9"/>
    </row>
    <row r="174" spans="1:9" ht="25.5" hidden="1" customHeight="1">
      <c r="A174" s="4"/>
      <c r="B174" s="4"/>
      <c r="C174" s="4"/>
      <c r="D174" s="4"/>
      <c r="E174" s="4"/>
      <c r="F174" s="4"/>
      <c r="G174" s="4"/>
      <c r="H174" s="4"/>
      <c r="I174" s="6"/>
    </row>
    <row r="175" spans="1:9" ht="25.5" hidden="1" customHeight="1">
      <c r="A175" s="4"/>
      <c r="B175" s="4"/>
      <c r="C175" s="4"/>
      <c r="D175" s="4"/>
      <c r="E175" s="4"/>
      <c r="F175" s="4"/>
      <c r="G175" s="4"/>
      <c r="H175" s="4"/>
      <c r="I175" s="9"/>
    </row>
    <row r="176" spans="1:9" ht="25.5" hidden="1" customHeight="1">
      <c r="A176" s="4"/>
      <c r="B176" s="4"/>
      <c r="C176" s="4"/>
      <c r="D176" s="4"/>
      <c r="E176" s="4"/>
      <c r="F176" s="4"/>
      <c r="G176" s="4"/>
      <c r="H176" s="4"/>
      <c r="I176" s="9"/>
    </row>
    <row r="177" spans="1:9" ht="25.5" hidden="1" customHeight="1">
      <c r="A177" s="4"/>
      <c r="B177" s="4"/>
      <c r="C177" s="4"/>
      <c r="D177" s="4"/>
      <c r="E177" s="4"/>
      <c r="F177" s="4"/>
      <c r="G177" s="4"/>
      <c r="H177" s="4"/>
      <c r="I177" s="9"/>
    </row>
    <row r="178" spans="1:9" ht="25.5" hidden="1" customHeight="1">
      <c r="A178" s="4"/>
      <c r="B178" s="4"/>
      <c r="C178" s="4"/>
      <c r="D178" s="4"/>
      <c r="E178" s="4"/>
      <c r="F178" s="4"/>
      <c r="G178" s="4"/>
      <c r="H178" s="4"/>
      <c r="I178" s="9"/>
    </row>
    <row r="179" spans="1:9" ht="25.5" hidden="1" customHeight="1">
      <c r="A179" s="4"/>
      <c r="B179" s="4"/>
      <c r="C179" s="4"/>
      <c r="D179" s="4"/>
      <c r="E179" s="4"/>
      <c r="F179" s="4"/>
      <c r="G179" s="4"/>
      <c r="H179" s="4"/>
      <c r="I179" s="9"/>
    </row>
    <row r="180" spans="1:9" ht="25.5" hidden="1" customHeight="1">
      <c r="A180" s="4"/>
      <c r="B180" s="4"/>
      <c r="C180" s="4"/>
      <c r="D180" s="4"/>
      <c r="E180" s="4"/>
      <c r="F180" s="4"/>
      <c r="G180" s="4"/>
      <c r="H180" s="4"/>
      <c r="I180" s="9"/>
    </row>
    <row r="181" spans="1:9" ht="25.5" hidden="1" customHeight="1">
      <c r="A181" s="4"/>
      <c r="B181" s="4"/>
      <c r="C181" s="4"/>
      <c r="D181" s="4"/>
      <c r="E181" s="4"/>
      <c r="F181" s="4"/>
      <c r="G181" s="4"/>
      <c r="H181" s="4"/>
      <c r="I181" s="9"/>
    </row>
    <row r="182" spans="1:9" ht="25.5" hidden="1" customHeight="1">
      <c r="A182" s="4"/>
      <c r="B182" s="4"/>
      <c r="C182" s="4"/>
      <c r="D182" s="4"/>
      <c r="E182" s="4"/>
      <c r="F182" s="4"/>
      <c r="G182" s="4"/>
      <c r="H182" s="4"/>
      <c r="I182" s="6"/>
    </row>
    <row r="183" spans="1:9" ht="25.5" hidden="1" customHeight="1">
      <c r="A183" s="4"/>
      <c r="B183" s="4"/>
      <c r="C183" s="4"/>
      <c r="D183" s="4"/>
      <c r="E183" s="4"/>
      <c r="F183" s="4"/>
      <c r="G183" s="4"/>
      <c r="H183" s="4"/>
      <c r="I183" s="9"/>
    </row>
    <row r="184" spans="1:9" ht="25.5" hidden="1" customHeight="1">
      <c r="A184" s="4"/>
      <c r="B184" s="4"/>
      <c r="C184" s="4"/>
      <c r="D184" s="4"/>
      <c r="E184" s="4"/>
      <c r="F184" s="4"/>
      <c r="G184" s="4"/>
      <c r="H184" s="4"/>
      <c r="I184" s="9"/>
    </row>
    <row r="185" spans="1:9" ht="25.5" hidden="1" customHeight="1">
      <c r="A185" s="4"/>
      <c r="B185" s="4"/>
      <c r="C185" s="4"/>
      <c r="D185" s="4"/>
      <c r="E185" s="4"/>
      <c r="F185" s="4"/>
      <c r="G185" s="4"/>
      <c r="H185" s="4"/>
      <c r="I185" s="9"/>
    </row>
    <row r="186" spans="1:9" ht="25.5" hidden="1" customHeight="1">
      <c r="A186" s="4"/>
      <c r="B186" s="4"/>
      <c r="C186" s="4"/>
      <c r="D186" s="4"/>
      <c r="E186" s="4"/>
      <c r="F186" s="4"/>
      <c r="G186" s="4"/>
      <c r="H186" s="4"/>
      <c r="I186" s="9"/>
    </row>
    <row r="187" spans="1:9" ht="25.5" hidden="1" customHeight="1">
      <c r="A187" s="4"/>
      <c r="B187" s="4"/>
      <c r="C187" s="4"/>
      <c r="D187" s="4"/>
      <c r="E187" s="4"/>
      <c r="F187" s="4"/>
      <c r="G187" s="4"/>
      <c r="H187" s="4"/>
      <c r="I187" s="9"/>
    </row>
    <row r="188" spans="1:9" ht="25.5" hidden="1" customHeight="1">
      <c r="A188" s="4"/>
      <c r="B188" s="4"/>
      <c r="C188" s="4"/>
      <c r="D188" s="4"/>
      <c r="E188" s="4"/>
      <c r="F188" s="4"/>
      <c r="G188" s="4"/>
      <c r="H188" s="4"/>
      <c r="I188" s="9"/>
    </row>
    <row r="189" spans="1:9" ht="25.5" hidden="1" customHeight="1">
      <c r="A189" s="4"/>
      <c r="B189" s="4"/>
      <c r="C189" s="4"/>
      <c r="D189" s="4"/>
      <c r="E189" s="4"/>
      <c r="F189" s="4"/>
      <c r="G189" s="4"/>
      <c r="H189" s="4"/>
      <c r="I189" s="9"/>
    </row>
    <row r="190" spans="1:9" ht="25.5" hidden="1" customHeight="1">
      <c r="A190" s="4"/>
      <c r="B190" s="4"/>
      <c r="C190" s="4"/>
      <c r="D190" s="4"/>
      <c r="E190" s="4"/>
      <c r="F190" s="4"/>
      <c r="G190" s="4"/>
      <c r="H190" s="4"/>
      <c r="I190" s="9"/>
    </row>
    <row r="191" spans="1:9" ht="25.5" hidden="1" customHeight="1">
      <c r="A191" s="4"/>
      <c r="B191" s="4"/>
      <c r="C191" s="4"/>
      <c r="D191" s="4"/>
      <c r="E191" s="4"/>
      <c r="F191" s="4"/>
      <c r="G191" s="4"/>
      <c r="H191" s="4"/>
      <c r="I191" s="9"/>
    </row>
    <row r="192" spans="1:9" ht="25.5" hidden="1" customHeight="1">
      <c r="A192" s="4"/>
      <c r="B192" s="4"/>
      <c r="C192" s="4"/>
      <c r="D192" s="4"/>
      <c r="E192" s="4"/>
      <c r="F192" s="4"/>
      <c r="G192" s="4"/>
      <c r="H192" s="4"/>
      <c r="I192" s="9"/>
    </row>
    <row r="193" spans="1:9" ht="25.5" hidden="1" customHeight="1">
      <c r="A193" s="4"/>
      <c r="B193" s="4"/>
      <c r="C193" s="4"/>
      <c r="D193" s="4"/>
      <c r="E193" s="4"/>
      <c r="F193" s="4"/>
      <c r="G193" s="4"/>
      <c r="H193" s="4"/>
      <c r="I193" s="6"/>
    </row>
    <row r="194" spans="1:9" ht="25.5" hidden="1" customHeight="1">
      <c r="A194" s="4"/>
      <c r="B194" s="4"/>
      <c r="C194" s="4"/>
      <c r="D194" s="4"/>
      <c r="E194" s="4"/>
      <c r="F194" s="4"/>
      <c r="G194" s="4"/>
      <c r="H194" s="4"/>
      <c r="I194" s="9"/>
    </row>
    <row r="195" spans="1:9" ht="25.5" hidden="1" customHeight="1">
      <c r="A195" s="4"/>
      <c r="B195" s="4"/>
      <c r="C195" s="4"/>
      <c r="D195" s="4"/>
      <c r="E195" s="4"/>
      <c r="F195" s="4"/>
      <c r="G195" s="4"/>
      <c r="H195" s="4"/>
      <c r="I195" s="9"/>
    </row>
    <row r="196" spans="1:9" ht="25.5" hidden="1" customHeight="1">
      <c r="A196" s="4"/>
      <c r="B196" s="4"/>
      <c r="C196" s="4"/>
      <c r="D196" s="4"/>
      <c r="E196" s="4"/>
      <c r="F196" s="4"/>
      <c r="G196" s="4"/>
      <c r="H196" s="4"/>
      <c r="I196" s="9"/>
    </row>
    <row r="197" spans="1:9" ht="25.5" hidden="1" customHeight="1">
      <c r="A197" s="4"/>
      <c r="B197" s="4"/>
      <c r="C197" s="4"/>
      <c r="D197" s="4"/>
      <c r="E197" s="4"/>
      <c r="F197" s="4"/>
      <c r="G197" s="4"/>
      <c r="H197" s="4"/>
      <c r="I197" s="9"/>
    </row>
    <row r="198" spans="1:9" ht="25.5" hidden="1" customHeight="1">
      <c r="A198" s="4"/>
      <c r="B198" s="4"/>
      <c r="C198" s="4"/>
      <c r="D198" s="4"/>
      <c r="E198" s="4"/>
      <c r="F198" s="4"/>
      <c r="G198" s="4"/>
      <c r="H198" s="4"/>
      <c r="I198" s="9"/>
    </row>
    <row r="199" spans="1:9" ht="25.5" hidden="1" customHeight="1">
      <c r="A199" s="4"/>
      <c r="B199" s="4"/>
      <c r="C199" s="4"/>
      <c r="D199" s="4"/>
      <c r="E199" s="4"/>
      <c r="F199" s="4"/>
      <c r="G199" s="4"/>
      <c r="H199" s="4"/>
      <c r="I199" s="6"/>
    </row>
    <row r="200" spans="1:9" ht="25.5" hidden="1" customHeight="1">
      <c r="A200" s="4"/>
      <c r="B200" s="4"/>
      <c r="C200" s="4"/>
      <c r="D200" s="4"/>
      <c r="E200" s="4"/>
      <c r="F200" s="4"/>
      <c r="G200" s="4"/>
      <c r="H200" s="4"/>
      <c r="I200" s="9"/>
    </row>
    <row r="201" spans="1:9" ht="25.5" hidden="1" customHeight="1">
      <c r="A201" s="4"/>
      <c r="B201" s="4"/>
      <c r="C201" s="4"/>
      <c r="D201" s="4"/>
      <c r="E201" s="4"/>
      <c r="F201" s="4"/>
      <c r="G201" s="4"/>
      <c r="H201" s="4"/>
      <c r="I201" s="9"/>
    </row>
    <row r="202" spans="1:9" ht="25.5" hidden="1" customHeight="1">
      <c r="A202" s="4"/>
      <c r="B202" s="4"/>
      <c r="C202" s="4"/>
      <c r="D202" s="4"/>
      <c r="E202" s="4"/>
      <c r="F202" s="4"/>
      <c r="G202" s="4"/>
      <c r="H202" s="4"/>
      <c r="I202" s="9"/>
    </row>
    <row r="203" spans="1:9" ht="25.5" hidden="1" customHeight="1">
      <c r="A203" s="4"/>
      <c r="B203" s="4"/>
      <c r="C203" s="4"/>
      <c r="D203" s="4"/>
      <c r="E203" s="4"/>
      <c r="F203" s="4"/>
      <c r="G203" s="4"/>
      <c r="H203" s="4"/>
      <c r="I203" s="9"/>
    </row>
    <row r="204" spans="1:9" ht="25.5" hidden="1" customHeight="1">
      <c r="A204" s="4"/>
      <c r="B204" s="4"/>
      <c r="C204" s="4"/>
      <c r="D204" s="4"/>
      <c r="E204" s="4"/>
      <c r="F204" s="4"/>
      <c r="G204" s="4"/>
      <c r="H204" s="4"/>
      <c r="I204" s="9"/>
    </row>
    <row r="205" spans="1:9" ht="25.5" hidden="1" customHeight="1">
      <c r="A205" s="4"/>
      <c r="B205" s="4"/>
      <c r="C205" s="4"/>
      <c r="D205" s="4"/>
      <c r="E205" s="4"/>
      <c r="F205" s="4"/>
      <c r="G205" s="4"/>
      <c r="H205" s="4"/>
      <c r="I205" s="9"/>
    </row>
    <row r="206" spans="1:9" ht="25.5" hidden="1" customHeight="1">
      <c r="A206" s="4"/>
      <c r="B206" s="4"/>
      <c r="C206" s="4"/>
      <c r="D206" s="4"/>
      <c r="E206" s="4"/>
      <c r="F206" s="4"/>
      <c r="G206" s="4"/>
      <c r="H206" s="4"/>
      <c r="I206" s="9"/>
    </row>
    <row r="207" spans="1:9" ht="25.5" hidden="1" customHeight="1">
      <c r="A207" s="4"/>
      <c r="B207" s="4"/>
      <c r="C207" s="4"/>
      <c r="D207" s="4"/>
      <c r="E207" s="4"/>
      <c r="F207" s="4"/>
      <c r="G207" s="4"/>
      <c r="H207" s="4"/>
      <c r="I207" s="6"/>
    </row>
    <row r="208" spans="1:9" ht="25.5" hidden="1" customHeight="1">
      <c r="A208" s="4"/>
      <c r="B208" s="4"/>
      <c r="C208" s="4"/>
      <c r="D208" s="4"/>
      <c r="E208" s="4"/>
      <c r="F208" s="4"/>
      <c r="G208" s="4"/>
      <c r="H208" s="4"/>
      <c r="I208" s="9"/>
    </row>
    <row r="209" spans="1:9" ht="25.5" hidden="1" customHeight="1">
      <c r="A209" s="4"/>
      <c r="B209" s="4"/>
      <c r="C209" s="4"/>
      <c r="D209" s="4"/>
      <c r="E209" s="4"/>
      <c r="F209" s="4"/>
      <c r="G209" s="4"/>
      <c r="H209" s="4"/>
      <c r="I209" s="9"/>
    </row>
    <row r="210" spans="1:9" ht="25.5" hidden="1" customHeight="1">
      <c r="A210" s="4"/>
      <c r="B210" s="4"/>
      <c r="C210" s="4"/>
      <c r="D210" s="4"/>
      <c r="E210" s="4"/>
      <c r="F210" s="4"/>
      <c r="G210" s="4"/>
      <c r="H210" s="4"/>
      <c r="I210" s="9"/>
    </row>
    <row r="211" spans="1:9" ht="25.5" hidden="1" customHeight="1">
      <c r="A211" s="4"/>
      <c r="B211" s="4"/>
      <c r="C211" s="4"/>
      <c r="D211" s="4"/>
      <c r="E211" s="4"/>
      <c r="F211" s="4"/>
      <c r="G211" s="4"/>
      <c r="H211" s="4"/>
      <c r="I211" s="9"/>
    </row>
    <row r="212" spans="1:9" ht="25.5" hidden="1" customHeight="1">
      <c r="A212" s="4"/>
      <c r="B212" s="4"/>
      <c r="C212" s="4"/>
      <c r="D212" s="4"/>
      <c r="E212" s="4"/>
      <c r="F212" s="4"/>
      <c r="G212" s="4"/>
      <c r="H212" s="4"/>
      <c r="I212" s="9"/>
    </row>
    <row r="213" spans="1:9" ht="25.5" hidden="1" customHeight="1">
      <c r="A213" s="4"/>
      <c r="B213" s="4"/>
      <c r="C213" s="4"/>
      <c r="D213" s="4"/>
      <c r="E213" s="4"/>
      <c r="F213" s="4"/>
      <c r="G213" s="4"/>
      <c r="H213" s="4"/>
      <c r="I213" s="9"/>
    </row>
    <row r="214" spans="1:9" ht="25.5" hidden="1" customHeight="1">
      <c r="A214" s="4"/>
      <c r="B214" s="4"/>
      <c r="C214" s="4"/>
      <c r="D214" s="4"/>
      <c r="E214" s="4"/>
      <c r="F214" s="4"/>
      <c r="G214" s="4"/>
      <c r="H214" s="4"/>
      <c r="I214" s="9"/>
    </row>
    <row r="215" spans="1:9" ht="25.5" hidden="1" customHeight="1">
      <c r="A215" s="4"/>
      <c r="B215" s="4"/>
      <c r="C215" s="4"/>
      <c r="D215" s="4"/>
      <c r="E215" s="4"/>
      <c r="F215" s="4"/>
      <c r="G215" s="4"/>
      <c r="H215" s="4"/>
      <c r="I215" s="9"/>
    </row>
    <row r="216" spans="1:9" ht="25.5" hidden="1" customHeight="1">
      <c r="A216" s="4"/>
      <c r="B216" s="4"/>
      <c r="C216" s="4"/>
      <c r="D216" s="4"/>
      <c r="E216" s="4"/>
      <c r="F216" s="4"/>
      <c r="G216" s="4"/>
      <c r="H216" s="4"/>
      <c r="I216" s="6"/>
    </row>
    <row r="217" spans="1:9" ht="25.5" hidden="1" customHeight="1">
      <c r="A217" s="4"/>
      <c r="B217" s="4"/>
      <c r="C217" s="4"/>
      <c r="D217" s="4"/>
      <c r="E217" s="4"/>
      <c r="F217" s="4"/>
      <c r="G217" s="4"/>
      <c r="H217" s="4"/>
      <c r="I217" s="9"/>
    </row>
    <row r="218" spans="1:9" ht="25.5" hidden="1" customHeight="1">
      <c r="A218" s="4"/>
      <c r="B218" s="4"/>
      <c r="C218" s="4"/>
      <c r="D218" s="4"/>
      <c r="E218" s="4"/>
      <c r="F218" s="4"/>
      <c r="G218" s="4"/>
      <c r="H218" s="4"/>
      <c r="I218" s="9"/>
    </row>
    <row r="219" spans="1:9" ht="25.5" hidden="1" customHeight="1">
      <c r="A219" s="4"/>
      <c r="B219" s="4"/>
      <c r="C219" s="4"/>
      <c r="D219" s="4"/>
      <c r="E219" s="4"/>
      <c r="F219" s="4"/>
      <c r="G219" s="4"/>
      <c r="H219" s="4"/>
      <c r="I219" s="6"/>
    </row>
    <row r="220" spans="1:9" ht="25.5" hidden="1" customHeight="1">
      <c r="A220" s="4"/>
      <c r="B220" s="4"/>
      <c r="C220" s="4"/>
      <c r="D220" s="4"/>
      <c r="E220" s="4"/>
      <c r="F220" s="4"/>
      <c r="G220" s="4"/>
      <c r="H220" s="4"/>
      <c r="I220" s="9"/>
    </row>
    <row r="221" spans="1:9" ht="25.5" hidden="1" customHeight="1">
      <c r="A221" s="4"/>
      <c r="B221" s="4"/>
      <c r="C221" s="4"/>
      <c r="D221" s="4"/>
      <c r="E221" s="4"/>
      <c r="F221" s="4"/>
      <c r="G221" s="4"/>
      <c r="H221" s="4"/>
      <c r="I221" s="9"/>
    </row>
    <row r="222" spans="1:9" ht="25.5" hidden="1" customHeight="1">
      <c r="A222" s="4"/>
      <c r="B222" s="4"/>
      <c r="C222" s="4"/>
      <c r="D222" s="4"/>
      <c r="E222" s="4"/>
      <c r="F222" s="4"/>
      <c r="G222" s="4"/>
      <c r="H222" s="4"/>
      <c r="I222" s="9"/>
    </row>
    <row r="223" spans="1:9" ht="25.5" hidden="1" customHeight="1">
      <c r="A223" s="4"/>
      <c r="B223" s="4"/>
      <c r="C223" s="4"/>
      <c r="D223" s="4"/>
      <c r="E223" s="4"/>
      <c r="F223" s="4"/>
      <c r="G223" s="4"/>
      <c r="H223" s="4"/>
      <c r="I223" s="9"/>
    </row>
    <row r="224" spans="1:9" ht="25.5" hidden="1" customHeight="1">
      <c r="A224" s="4"/>
      <c r="B224" s="4"/>
      <c r="C224" s="4"/>
      <c r="D224" s="4"/>
      <c r="E224" s="4"/>
      <c r="F224" s="4"/>
      <c r="G224" s="4"/>
      <c r="H224" s="4"/>
      <c r="I224" s="9"/>
    </row>
    <row r="225" spans="1:9" ht="25.5" hidden="1" customHeight="1">
      <c r="A225" s="4"/>
      <c r="B225" s="4"/>
      <c r="C225" s="4"/>
      <c r="D225" s="4"/>
      <c r="E225" s="4"/>
      <c r="F225" s="4"/>
      <c r="G225" s="4"/>
      <c r="H225" s="4"/>
      <c r="I225" s="9"/>
    </row>
    <row r="226" spans="1:9" ht="25.5" hidden="1" customHeight="1">
      <c r="A226" s="4"/>
      <c r="B226" s="4"/>
      <c r="C226" s="4"/>
      <c r="D226" s="4"/>
      <c r="E226" s="4"/>
      <c r="F226" s="4"/>
      <c r="G226" s="4"/>
      <c r="H226" s="4"/>
      <c r="I226" s="6"/>
    </row>
    <row r="227" spans="1:9" ht="25.5" hidden="1" customHeight="1">
      <c r="A227" s="4"/>
      <c r="B227" s="4"/>
      <c r="C227" s="4"/>
      <c r="D227" s="4"/>
      <c r="E227" s="4"/>
      <c r="F227" s="4"/>
      <c r="G227" s="4"/>
      <c r="H227" s="4"/>
      <c r="I227" s="9"/>
    </row>
    <row r="228" spans="1:9" ht="25.5" hidden="1" customHeight="1">
      <c r="A228" s="4"/>
      <c r="B228" s="4"/>
      <c r="C228" s="4"/>
      <c r="D228" s="4"/>
      <c r="E228" s="4"/>
      <c r="F228" s="4"/>
      <c r="G228" s="4"/>
      <c r="H228" s="4"/>
      <c r="I228" s="9"/>
    </row>
    <row r="229" spans="1:9" ht="25.5" hidden="1" customHeight="1">
      <c r="A229" s="4"/>
      <c r="B229" s="4"/>
      <c r="C229" s="4"/>
      <c r="D229" s="4"/>
      <c r="E229" s="4"/>
      <c r="F229" s="4"/>
      <c r="G229" s="4"/>
      <c r="H229" s="4"/>
      <c r="I229" s="9"/>
    </row>
    <row r="230" spans="1:9" ht="25.5" hidden="1" customHeight="1">
      <c r="A230" s="4"/>
      <c r="B230" s="4"/>
      <c r="C230" s="4"/>
      <c r="D230" s="4"/>
      <c r="E230" s="4"/>
      <c r="F230" s="4"/>
      <c r="G230" s="4"/>
      <c r="H230" s="4"/>
      <c r="I230" s="6"/>
    </row>
    <row r="231" spans="1:9" ht="25.5" hidden="1" customHeight="1">
      <c r="A231" s="4"/>
      <c r="B231" s="4"/>
      <c r="C231" s="4"/>
      <c r="D231" s="4"/>
      <c r="E231" s="4"/>
      <c r="F231" s="4"/>
      <c r="G231" s="4"/>
      <c r="H231" s="4"/>
      <c r="I231" s="6"/>
    </row>
    <row r="232" spans="1:9" ht="25.5" hidden="1" customHeight="1">
      <c r="A232" s="4"/>
      <c r="B232" s="4"/>
      <c r="C232" s="4"/>
      <c r="D232" s="4"/>
      <c r="E232" s="4"/>
      <c r="F232" s="4"/>
      <c r="G232" s="4"/>
      <c r="H232" s="4"/>
      <c r="I232" s="9"/>
    </row>
    <row r="233" spans="1:9" ht="25.5" hidden="1" customHeight="1">
      <c r="A233" s="4"/>
      <c r="B233" s="4"/>
      <c r="C233" s="4"/>
      <c r="D233" s="4"/>
      <c r="E233" s="4"/>
      <c r="F233" s="4"/>
      <c r="G233" s="4"/>
      <c r="H233" s="4"/>
      <c r="I233" s="9"/>
    </row>
    <row r="234" spans="1:9" ht="25.5" hidden="1" customHeight="1">
      <c r="A234" s="4"/>
      <c r="B234" s="4"/>
      <c r="C234" s="4"/>
      <c r="D234" s="4"/>
      <c r="E234" s="4"/>
      <c r="F234" s="4"/>
      <c r="G234" s="4"/>
      <c r="H234" s="4"/>
      <c r="I234" s="9"/>
    </row>
    <row r="235" spans="1:9" ht="25.5" hidden="1" customHeight="1">
      <c r="A235" s="4"/>
      <c r="B235" s="4"/>
      <c r="C235" s="4"/>
      <c r="D235" s="4"/>
      <c r="E235" s="4"/>
      <c r="F235" s="4"/>
      <c r="G235" s="4"/>
      <c r="H235" s="4"/>
      <c r="I235" s="9"/>
    </row>
    <row r="236" spans="1:9" ht="25.5" hidden="1" customHeight="1">
      <c r="A236" s="4"/>
      <c r="B236" s="4"/>
      <c r="C236" s="4"/>
      <c r="D236" s="4"/>
      <c r="E236" s="4"/>
      <c r="F236" s="4"/>
      <c r="G236" s="4"/>
      <c r="H236" s="4"/>
      <c r="I236" s="9"/>
    </row>
    <row r="237" spans="1:9" ht="25.5" hidden="1" customHeight="1">
      <c r="A237" s="4"/>
      <c r="B237" s="4"/>
      <c r="C237" s="4"/>
      <c r="D237" s="4"/>
      <c r="E237" s="4"/>
      <c r="F237" s="4"/>
      <c r="G237" s="4"/>
      <c r="H237" s="4"/>
      <c r="I237" s="9"/>
    </row>
    <row r="238" spans="1:9" ht="25.5" hidden="1" customHeight="1">
      <c r="A238" s="4"/>
      <c r="B238" s="4"/>
      <c r="C238" s="4"/>
      <c r="D238" s="4"/>
      <c r="E238" s="4"/>
      <c r="F238" s="4"/>
      <c r="G238" s="4"/>
      <c r="H238" s="4"/>
      <c r="I238" s="6"/>
    </row>
    <row r="239" spans="1:9" ht="25.5" hidden="1" customHeight="1">
      <c r="A239" s="4"/>
      <c r="B239" s="4"/>
      <c r="C239" s="4"/>
      <c r="D239" s="4"/>
      <c r="E239" s="4"/>
      <c r="F239" s="4"/>
      <c r="G239" s="4"/>
      <c r="H239" s="4"/>
      <c r="I239" s="9"/>
    </row>
    <row r="240" spans="1:9" ht="25.5" hidden="1" customHeight="1">
      <c r="A240" s="4"/>
      <c r="B240" s="4"/>
      <c r="C240" s="4"/>
      <c r="D240" s="4"/>
      <c r="E240" s="4"/>
      <c r="F240" s="4"/>
      <c r="G240" s="4"/>
      <c r="H240" s="4"/>
      <c r="I240" s="9"/>
    </row>
    <row r="241" spans="1:9" ht="25.5" hidden="1" customHeight="1">
      <c r="A241" s="4"/>
      <c r="B241" s="4"/>
      <c r="C241" s="4"/>
      <c r="D241" s="4"/>
      <c r="E241" s="4"/>
      <c r="F241" s="4"/>
      <c r="G241" s="4"/>
      <c r="H241" s="4"/>
      <c r="I241" s="9"/>
    </row>
    <row r="242" spans="1:9" ht="25.5" hidden="1" customHeight="1">
      <c r="A242" s="4"/>
      <c r="B242" s="4"/>
      <c r="C242" s="4"/>
      <c r="D242" s="4"/>
      <c r="E242" s="4"/>
      <c r="F242" s="4"/>
      <c r="G242" s="4"/>
      <c r="H242" s="4"/>
      <c r="I242" s="9"/>
    </row>
    <row r="243" spans="1:9" ht="25.5" hidden="1" customHeight="1">
      <c r="A243" s="4"/>
      <c r="B243" s="4"/>
      <c r="C243" s="4"/>
      <c r="D243" s="4"/>
      <c r="E243" s="4"/>
      <c r="F243" s="4"/>
      <c r="G243" s="4"/>
      <c r="H243" s="4"/>
      <c r="I243" s="6"/>
    </row>
    <row r="244" spans="1:9" ht="25.5" hidden="1" customHeight="1">
      <c r="A244" s="4"/>
      <c r="B244" s="4"/>
      <c r="C244" s="4"/>
      <c r="D244" s="4"/>
      <c r="E244" s="4"/>
      <c r="F244" s="4"/>
      <c r="G244" s="4"/>
      <c r="H244" s="4"/>
      <c r="I244" s="9"/>
    </row>
    <row r="245" spans="1:9" ht="25.5" hidden="1" customHeight="1">
      <c r="A245" s="4"/>
      <c r="B245" s="4"/>
      <c r="C245" s="4"/>
      <c r="D245" s="4"/>
      <c r="E245" s="4"/>
      <c r="F245" s="4"/>
      <c r="G245" s="4"/>
      <c r="H245" s="4"/>
      <c r="I245" s="9"/>
    </row>
    <row r="246" spans="1:9" ht="25.5" hidden="1" customHeight="1">
      <c r="A246" s="4"/>
      <c r="B246" s="4"/>
      <c r="C246" s="4"/>
      <c r="D246" s="4"/>
      <c r="E246" s="4"/>
      <c r="F246" s="4"/>
      <c r="G246" s="4"/>
      <c r="H246" s="4"/>
      <c r="I246" s="6"/>
    </row>
    <row r="247" spans="1:9" ht="25.5" hidden="1" customHeight="1">
      <c r="A247" s="4"/>
      <c r="B247" s="4"/>
      <c r="C247" s="4"/>
      <c r="D247" s="4"/>
      <c r="E247" s="4"/>
      <c r="F247" s="4"/>
      <c r="G247" s="4"/>
      <c r="H247" s="4"/>
      <c r="I247" s="9"/>
    </row>
    <row r="248" spans="1:9" ht="25.5" hidden="1" customHeight="1">
      <c r="A248" s="4"/>
      <c r="B248" s="4"/>
      <c r="C248" s="4"/>
      <c r="D248" s="4"/>
      <c r="E248" s="4"/>
      <c r="F248" s="4"/>
      <c r="G248" s="4"/>
      <c r="H248" s="4"/>
      <c r="I248" s="9"/>
    </row>
    <row r="249" spans="1:9" ht="25.5" hidden="1" customHeight="1">
      <c r="A249" s="4"/>
      <c r="B249" s="4"/>
      <c r="C249" s="4"/>
      <c r="D249" s="4"/>
      <c r="E249" s="4"/>
      <c r="F249" s="4"/>
      <c r="G249" s="4"/>
      <c r="H249" s="4"/>
      <c r="I249" s="9"/>
    </row>
    <row r="250" spans="1:9" ht="25.5" hidden="1" customHeight="1">
      <c r="A250" s="4"/>
      <c r="B250" s="4"/>
      <c r="C250" s="4"/>
      <c r="D250" s="4"/>
      <c r="E250" s="4"/>
      <c r="F250" s="4"/>
      <c r="G250" s="4"/>
      <c r="H250" s="4"/>
      <c r="I250" s="9"/>
    </row>
    <row r="251" spans="1:9" ht="25.5" hidden="1" customHeight="1">
      <c r="A251" s="4"/>
      <c r="B251" s="4"/>
      <c r="C251" s="4"/>
      <c r="D251" s="4"/>
      <c r="E251" s="4"/>
      <c r="F251" s="4"/>
      <c r="G251" s="4"/>
      <c r="H251" s="4"/>
      <c r="I251" s="9"/>
    </row>
    <row r="252" spans="1:9" ht="25.5" hidden="1" customHeight="1">
      <c r="A252" s="4"/>
      <c r="B252" s="4"/>
      <c r="C252" s="4"/>
      <c r="D252" s="4"/>
      <c r="E252" s="4"/>
      <c r="F252" s="4"/>
      <c r="G252" s="4"/>
      <c r="H252" s="4"/>
      <c r="I252" s="9"/>
    </row>
    <row r="253" spans="1:9" ht="25.5" hidden="1" customHeight="1">
      <c r="A253" s="4"/>
      <c r="B253" s="4"/>
      <c r="C253" s="4"/>
      <c r="D253" s="4"/>
      <c r="E253" s="4"/>
      <c r="F253" s="4"/>
      <c r="G253" s="4"/>
      <c r="H253" s="4"/>
      <c r="I253" s="6"/>
    </row>
    <row r="254" spans="1:9" ht="25.5" hidden="1" customHeight="1">
      <c r="A254" s="4"/>
      <c r="B254" s="4"/>
      <c r="C254" s="4"/>
      <c r="D254" s="4"/>
      <c r="E254" s="4"/>
      <c r="F254" s="4"/>
      <c r="G254" s="4"/>
      <c r="H254" s="4"/>
      <c r="I254" s="9"/>
    </row>
    <row r="255" spans="1:9" ht="25.5" hidden="1" customHeight="1">
      <c r="A255" s="4"/>
      <c r="B255" s="4"/>
      <c r="C255" s="4"/>
      <c r="D255" s="4"/>
      <c r="E255" s="4"/>
      <c r="F255" s="4"/>
      <c r="G255" s="4"/>
      <c r="H255" s="4"/>
      <c r="I255" s="6"/>
    </row>
    <row r="256" spans="1:9" ht="25.5" hidden="1" customHeight="1">
      <c r="A256" s="4"/>
      <c r="B256" s="4"/>
      <c r="C256" s="4"/>
      <c r="D256" s="4"/>
      <c r="E256" s="4"/>
      <c r="F256" s="4"/>
      <c r="G256" s="4"/>
      <c r="H256" s="4"/>
      <c r="I256" s="9"/>
    </row>
    <row r="257" spans="1:9" ht="25.5" hidden="1" customHeight="1">
      <c r="A257" s="4"/>
      <c r="B257" s="4"/>
      <c r="C257" s="4"/>
      <c r="D257" s="4"/>
      <c r="E257" s="4"/>
      <c r="F257" s="4"/>
      <c r="G257" s="4"/>
      <c r="H257" s="4"/>
      <c r="I257" s="9"/>
    </row>
    <row r="258" spans="1:9" ht="25.5" hidden="1" customHeight="1">
      <c r="A258" s="4"/>
      <c r="B258" s="4"/>
      <c r="C258" s="4"/>
      <c r="D258" s="4"/>
      <c r="E258" s="4"/>
      <c r="F258" s="4"/>
      <c r="G258" s="4"/>
      <c r="H258" s="4"/>
      <c r="I258" s="9"/>
    </row>
    <row r="259" spans="1:9" ht="25.5" hidden="1" customHeight="1">
      <c r="A259" s="4"/>
      <c r="B259" s="4"/>
      <c r="C259" s="4"/>
      <c r="D259" s="4"/>
      <c r="E259" s="4"/>
      <c r="F259" s="4"/>
      <c r="G259" s="4"/>
      <c r="H259" s="4"/>
      <c r="I259" s="9"/>
    </row>
    <row r="260" spans="1:9" ht="25.5" hidden="1" customHeight="1">
      <c r="A260" s="4"/>
      <c r="B260" s="4"/>
      <c r="C260" s="4"/>
      <c r="D260" s="4"/>
      <c r="E260" s="4"/>
      <c r="F260" s="4"/>
      <c r="G260" s="4"/>
      <c r="H260" s="4"/>
      <c r="I260" s="9"/>
    </row>
    <row r="261" spans="1:9" ht="25.5" hidden="1" customHeight="1">
      <c r="A261" s="4"/>
      <c r="B261" s="4"/>
      <c r="C261" s="4"/>
      <c r="D261" s="4"/>
      <c r="E261" s="4"/>
      <c r="F261" s="4"/>
      <c r="G261" s="4"/>
      <c r="H261" s="4"/>
      <c r="I261" s="9"/>
    </row>
    <row r="262" spans="1:9" ht="25.5" hidden="1" customHeight="1">
      <c r="A262" s="4"/>
      <c r="B262" s="4"/>
      <c r="C262" s="4"/>
      <c r="D262" s="4"/>
      <c r="E262" s="4"/>
      <c r="F262" s="4"/>
      <c r="G262" s="4"/>
      <c r="H262" s="4"/>
      <c r="I262" s="9"/>
    </row>
    <row r="263" spans="1:9" ht="25.5" hidden="1" customHeight="1">
      <c r="A263" s="4"/>
      <c r="B263" s="4"/>
      <c r="C263" s="4"/>
      <c r="D263" s="4"/>
      <c r="E263" s="4"/>
      <c r="F263" s="4"/>
      <c r="G263" s="4"/>
      <c r="H263" s="4"/>
      <c r="I263" s="9"/>
    </row>
    <row r="264" spans="1:9" ht="25.5" hidden="1" customHeight="1">
      <c r="A264" s="4"/>
      <c r="B264" s="4"/>
      <c r="C264" s="4"/>
      <c r="D264" s="4"/>
      <c r="E264" s="4"/>
      <c r="F264" s="4"/>
      <c r="G264" s="4"/>
      <c r="H264" s="4"/>
      <c r="I264" s="6"/>
    </row>
    <row r="265" spans="1:9" ht="25.5" hidden="1" customHeight="1">
      <c r="A265" s="4"/>
      <c r="B265" s="4"/>
      <c r="C265" s="4"/>
      <c r="D265" s="4"/>
      <c r="E265" s="4"/>
      <c r="F265" s="4"/>
      <c r="G265" s="4"/>
      <c r="H265" s="4"/>
      <c r="I265" s="9"/>
    </row>
    <row r="266" spans="1:9" ht="25.5" hidden="1" customHeight="1">
      <c r="A266" s="4"/>
      <c r="B266" s="4"/>
      <c r="C266" s="4"/>
      <c r="D266" s="4"/>
      <c r="E266" s="4"/>
      <c r="F266" s="4"/>
      <c r="G266" s="4"/>
      <c r="H266" s="4"/>
      <c r="I266" s="9"/>
    </row>
    <row r="267" spans="1:9" ht="25.5" hidden="1" customHeight="1">
      <c r="A267" s="4"/>
      <c r="B267" s="4"/>
      <c r="C267" s="4"/>
      <c r="D267" s="4"/>
      <c r="E267" s="4"/>
      <c r="F267" s="4"/>
      <c r="G267" s="4"/>
      <c r="H267" s="4"/>
      <c r="I267" s="9"/>
    </row>
    <row r="268" spans="1:9" ht="25.5" hidden="1" customHeight="1">
      <c r="A268" s="4"/>
      <c r="B268" s="4"/>
      <c r="C268" s="4"/>
      <c r="D268" s="4"/>
      <c r="E268" s="4"/>
      <c r="F268" s="4"/>
      <c r="G268" s="4"/>
      <c r="H268" s="4"/>
      <c r="I268" s="9"/>
    </row>
    <row r="269" spans="1:9" ht="25.5" hidden="1" customHeight="1">
      <c r="A269" s="4"/>
      <c r="B269" s="4"/>
      <c r="C269" s="4"/>
      <c r="D269" s="4"/>
      <c r="E269" s="4"/>
      <c r="F269" s="4"/>
      <c r="G269" s="4"/>
      <c r="H269" s="4"/>
      <c r="I269" s="9"/>
    </row>
    <row r="270" spans="1:9" ht="25.5" hidden="1" customHeight="1">
      <c r="A270" s="4"/>
      <c r="B270" s="4"/>
      <c r="C270" s="4"/>
      <c r="D270" s="4"/>
      <c r="E270" s="4"/>
      <c r="F270" s="4"/>
      <c r="G270" s="4"/>
      <c r="H270" s="4"/>
      <c r="I270" s="9"/>
    </row>
    <row r="271" spans="1:9" ht="25.5" hidden="1" customHeight="1">
      <c r="A271" s="4"/>
      <c r="B271" s="4"/>
      <c r="C271" s="4"/>
      <c r="D271" s="4"/>
      <c r="E271" s="4"/>
      <c r="F271" s="4"/>
      <c r="G271" s="4"/>
      <c r="H271" s="4"/>
      <c r="I271" s="9"/>
    </row>
    <row r="272" spans="1:9" ht="25.5" hidden="1" customHeight="1">
      <c r="A272" s="4"/>
      <c r="B272" s="4"/>
      <c r="C272" s="4"/>
      <c r="D272" s="4"/>
      <c r="E272" s="4"/>
      <c r="F272" s="4"/>
      <c r="G272" s="4"/>
      <c r="H272" s="4"/>
      <c r="I272" s="9"/>
    </row>
    <row r="273" spans="1:9" ht="25.5" hidden="1" customHeight="1">
      <c r="A273" s="4"/>
      <c r="B273" s="4"/>
      <c r="C273" s="4"/>
      <c r="D273" s="4"/>
      <c r="E273" s="4"/>
      <c r="F273" s="4"/>
      <c r="G273" s="4"/>
      <c r="H273" s="4"/>
      <c r="I273" s="9"/>
    </row>
    <row r="274" spans="1:9" ht="25.5" hidden="1" customHeight="1">
      <c r="A274" s="4"/>
      <c r="B274" s="4"/>
      <c r="C274" s="4"/>
      <c r="D274" s="4"/>
      <c r="E274" s="4"/>
      <c r="F274" s="4"/>
      <c r="G274" s="4"/>
      <c r="H274" s="4"/>
      <c r="I274" s="6"/>
    </row>
    <row r="275" spans="1:9" ht="25.5" hidden="1" customHeight="1">
      <c r="A275" s="4"/>
      <c r="B275" s="4"/>
      <c r="C275" s="4"/>
      <c r="D275" s="4"/>
      <c r="E275" s="4"/>
      <c r="F275" s="4"/>
      <c r="G275" s="4"/>
      <c r="H275" s="4"/>
      <c r="I275" s="9"/>
    </row>
    <row r="276" spans="1:9" ht="25.5" hidden="1" customHeight="1">
      <c r="A276" s="4"/>
      <c r="B276" s="4"/>
      <c r="C276" s="4"/>
      <c r="D276" s="4"/>
      <c r="E276" s="4"/>
      <c r="F276" s="4"/>
      <c r="G276" s="4"/>
      <c r="H276" s="4"/>
      <c r="I276" s="9"/>
    </row>
    <row r="277" spans="1:9" ht="25.5" hidden="1" customHeight="1">
      <c r="A277" s="4"/>
      <c r="B277" s="4"/>
      <c r="C277" s="4"/>
      <c r="D277" s="4"/>
      <c r="E277" s="4"/>
      <c r="F277" s="4"/>
      <c r="G277" s="4"/>
      <c r="H277" s="4"/>
      <c r="I277" s="9"/>
    </row>
    <row r="278" spans="1:9" ht="25.5" hidden="1" customHeight="1">
      <c r="A278" s="4"/>
      <c r="B278" s="4"/>
      <c r="C278" s="4"/>
      <c r="D278" s="4"/>
      <c r="E278" s="4"/>
      <c r="F278" s="4"/>
      <c r="G278" s="4"/>
      <c r="H278" s="4"/>
      <c r="I278" s="9"/>
    </row>
    <row r="279" spans="1:9" ht="25.5" hidden="1" customHeight="1">
      <c r="A279" s="4"/>
      <c r="B279" s="4"/>
      <c r="C279" s="4"/>
      <c r="D279" s="4"/>
      <c r="E279" s="4"/>
      <c r="F279" s="4"/>
      <c r="G279" s="4"/>
      <c r="H279" s="4"/>
      <c r="I279" s="6"/>
    </row>
    <row r="280" spans="1:9" ht="25.5" hidden="1" customHeight="1">
      <c r="A280" s="4"/>
      <c r="B280" s="4"/>
      <c r="C280" s="4"/>
      <c r="D280" s="4"/>
      <c r="E280" s="4"/>
      <c r="F280" s="4"/>
      <c r="G280" s="4"/>
      <c r="H280" s="4"/>
      <c r="I280" s="9"/>
    </row>
    <row r="281" spans="1:9" ht="25.5" hidden="1" customHeight="1">
      <c r="A281" s="4"/>
      <c r="B281" s="4"/>
      <c r="C281" s="4"/>
      <c r="D281" s="4"/>
      <c r="E281" s="4"/>
      <c r="F281" s="4"/>
      <c r="G281" s="4"/>
      <c r="H281" s="4"/>
      <c r="I281" s="9"/>
    </row>
    <row r="282" spans="1:9" ht="25.5" hidden="1" customHeight="1">
      <c r="A282" s="4"/>
      <c r="B282" s="4"/>
      <c r="C282" s="4"/>
      <c r="D282" s="4"/>
      <c r="E282" s="4"/>
      <c r="F282" s="4"/>
      <c r="G282" s="4"/>
      <c r="H282" s="4"/>
      <c r="I282" s="9"/>
    </row>
    <row r="283" spans="1:9" ht="25.5" hidden="1" customHeight="1">
      <c r="A283" s="4"/>
      <c r="B283" s="4"/>
      <c r="C283" s="4"/>
      <c r="D283" s="4"/>
      <c r="E283" s="4"/>
      <c r="F283" s="4"/>
      <c r="G283" s="4"/>
      <c r="H283" s="4"/>
      <c r="I283" s="9"/>
    </row>
    <row r="284" spans="1:9" ht="25.5" hidden="1" customHeight="1">
      <c r="A284" s="4"/>
      <c r="B284" s="4"/>
      <c r="C284" s="4"/>
      <c r="D284" s="4"/>
      <c r="E284" s="4"/>
      <c r="F284" s="4"/>
      <c r="G284" s="4"/>
      <c r="H284" s="4"/>
      <c r="I284" s="9"/>
    </row>
    <row r="285" spans="1:9" ht="25.5" hidden="1" customHeight="1">
      <c r="A285" s="4"/>
      <c r="B285" s="4"/>
      <c r="C285" s="4"/>
      <c r="D285" s="4"/>
      <c r="E285" s="4"/>
      <c r="F285" s="4"/>
      <c r="G285" s="4"/>
      <c r="H285" s="4"/>
      <c r="I285" s="9"/>
    </row>
    <row r="286" spans="1:9" ht="25.5" hidden="1" customHeight="1">
      <c r="A286" s="4"/>
      <c r="B286" s="4"/>
      <c r="C286" s="4"/>
      <c r="D286" s="4"/>
      <c r="E286" s="4"/>
      <c r="F286" s="4"/>
      <c r="G286" s="4"/>
      <c r="H286" s="4"/>
      <c r="I286" s="9"/>
    </row>
    <row r="287" spans="1:9" ht="25.5" hidden="1" customHeight="1">
      <c r="A287" s="4"/>
      <c r="B287" s="4"/>
      <c r="C287" s="4"/>
      <c r="D287" s="4"/>
      <c r="E287" s="4"/>
      <c r="F287" s="4"/>
      <c r="G287" s="4"/>
      <c r="H287" s="4"/>
      <c r="I287" s="9"/>
    </row>
    <row r="288" spans="1:9" ht="25.5" hidden="1" customHeight="1">
      <c r="A288" s="4"/>
      <c r="B288" s="4"/>
      <c r="C288" s="4"/>
      <c r="D288" s="4"/>
      <c r="E288" s="4"/>
      <c r="F288" s="4"/>
      <c r="G288" s="4"/>
      <c r="H288" s="4"/>
      <c r="I288" s="9"/>
    </row>
    <row r="289" spans="1:9" ht="25.5" hidden="1" customHeight="1">
      <c r="A289" s="4"/>
      <c r="B289" s="4"/>
      <c r="C289" s="4"/>
      <c r="D289" s="4"/>
      <c r="E289" s="4"/>
      <c r="F289" s="4"/>
      <c r="G289" s="4"/>
      <c r="H289" s="4"/>
      <c r="I289" s="6"/>
    </row>
    <row r="290" spans="1:9" ht="25.5" hidden="1" customHeight="1">
      <c r="A290" s="4"/>
      <c r="B290" s="4"/>
      <c r="C290" s="4"/>
      <c r="D290" s="4"/>
      <c r="E290" s="4"/>
      <c r="F290" s="4"/>
      <c r="G290" s="4"/>
      <c r="H290" s="4"/>
      <c r="I290" s="6"/>
    </row>
    <row r="291" spans="1:9" ht="25.5" hidden="1" customHeight="1">
      <c r="A291" s="4"/>
      <c r="B291" s="4"/>
      <c r="C291" s="4"/>
      <c r="D291" s="4"/>
      <c r="E291" s="4"/>
      <c r="F291" s="4"/>
      <c r="G291" s="4"/>
      <c r="H291" s="4"/>
      <c r="I291" s="9"/>
    </row>
    <row r="292" spans="1:9" ht="25.5" hidden="1" customHeight="1">
      <c r="A292" s="4"/>
      <c r="B292" s="4"/>
      <c r="C292" s="4"/>
      <c r="D292" s="4"/>
      <c r="E292" s="4"/>
      <c r="F292" s="4"/>
      <c r="G292" s="4"/>
      <c r="H292" s="4"/>
      <c r="I292" s="9"/>
    </row>
    <row r="293" spans="1:9" ht="25.5" hidden="1" customHeight="1">
      <c r="A293" s="4"/>
      <c r="B293" s="4"/>
      <c r="C293" s="4"/>
      <c r="D293" s="4"/>
      <c r="E293" s="4"/>
      <c r="F293" s="4"/>
      <c r="G293" s="4"/>
      <c r="H293" s="4"/>
      <c r="I293" s="9"/>
    </row>
    <row r="294" spans="1:9" ht="25.5" hidden="1" customHeight="1">
      <c r="A294" s="4"/>
      <c r="B294" s="4"/>
      <c r="C294" s="4"/>
      <c r="D294" s="4"/>
      <c r="E294" s="4"/>
      <c r="F294" s="4"/>
      <c r="G294" s="4"/>
      <c r="H294" s="4"/>
      <c r="I294" s="9"/>
    </row>
    <row r="295" spans="1:9" ht="25.5" hidden="1" customHeight="1">
      <c r="A295" s="4"/>
      <c r="B295" s="4"/>
      <c r="C295" s="4"/>
      <c r="D295" s="4"/>
      <c r="E295" s="4"/>
      <c r="F295" s="4"/>
      <c r="G295" s="4"/>
      <c r="H295" s="4"/>
      <c r="I295" s="9"/>
    </row>
    <row r="296" spans="1:9" ht="25.5" hidden="1" customHeight="1">
      <c r="A296" s="4"/>
      <c r="B296" s="4"/>
      <c r="C296" s="4"/>
      <c r="D296" s="4"/>
      <c r="E296" s="4"/>
      <c r="F296" s="4"/>
      <c r="G296" s="4"/>
      <c r="H296" s="4"/>
      <c r="I296" s="9"/>
    </row>
    <row r="297" spans="1:9" ht="25.5" hidden="1" customHeight="1">
      <c r="A297" s="4"/>
      <c r="B297" s="4"/>
      <c r="C297" s="4"/>
      <c r="D297" s="4"/>
      <c r="E297" s="4"/>
      <c r="F297" s="4"/>
      <c r="G297" s="4"/>
      <c r="H297" s="4"/>
      <c r="I297" s="9"/>
    </row>
    <row r="298" spans="1:9" ht="25.5" hidden="1" customHeight="1">
      <c r="A298" s="4"/>
      <c r="B298" s="4"/>
      <c r="C298" s="4"/>
      <c r="D298" s="4"/>
      <c r="E298" s="4"/>
      <c r="F298" s="4"/>
      <c r="G298" s="4"/>
      <c r="H298" s="4"/>
      <c r="I298" s="9"/>
    </row>
    <row r="299" spans="1:9" ht="25.5" hidden="1" customHeight="1">
      <c r="A299" s="4"/>
      <c r="B299" s="4"/>
      <c r="C299" s="4"/>
      <c r="D299" s="4"/>
      <c r="E299" s="4"/>
      <c r="F299" s="4"/>
      <c r="G299" s="4"/>
      <c r="H299" s="4"/>
      <c r="I299" s="6"/>
    </row>
    <row r="300" spans="1:9" ht="25.5" hidden="1" customHeight="1">
      <c r="A300" s="4"/>
      <c r="B300" s="4"/>
      <c r="C300" s="4"/>
      <c r="D300" s="4"/>
      <c r="E300" s="4"/>
      <c r="F300" s="4"/>
      <c r="G300" s="4"/>
      <c r="H300" s="4"/>
      <c r="I300" s="9"/>
    </row>
    <row r="301" spans="1:9" ht="25.5" hidden="1" customHeight="1">
      <c r="A301" s="4"/>
      <c r="B301" s="4"/>
      <c r="C301" s="4"/>
      <c r="D301" s="4"/>
      <c r="E301" s="4"/>
      <c r="F301" s="4"/>
      <c r="G301" s="4"/>
      <c r="H301" s="4"/>
      <c r="I301" s="9"/>
    </row>
    <row r="302" spans="1:9" ht="25.5" hidden="1" customHeight="1">
      <c r="A302" s="4"/>
      <c r="B302" s="4"/>
      <c r="C302" s="4"/>
      <c r="D302" s="4"/>
      <c r="E302" s="4"/>
      <c r="F302" s="4"/>
      <c r="G302" s="4"/>
      <c r="H302" s="4"/>
      <c r="I302" s="9"/>
    </row>
    <row r="303" spans="1:9" ht="25.5" hidden="1" customHeight="1">
      <c r="A303" s="4"/>
      <c r="B303" s="4"/>
      <c r="C303" s="4"/>
      <c r="D303" s="4"/>
      <c r="E303" s="4"/>
      <c r="F303" s="4"/>
      <c r="G303" s="4"/>
      <c r="H303" s="4"/>
      <c r="I303" s="9"/>
    </row>
    <row r="304" spans="1:9" ht="25.5" hidden="1" customHeight="1">
      <c r="A304" s="4"/>
      <c r="B304" s="4"/>
      <c r="C304" s="4"/>
      <c r="D304" s="4"/>
      <c r="E304" s="4"/>
      <c r="F304" s="4"/>
      <c r="G304" s="4"/>
      <c r="H304" s="4"/>
      <c r="I304" s="9"/>
    </row>
    <row r="305" spans="1:9" ht="25.5" hidden="1" customHeight="1">
      <c r="A305" s="4"/>
      <c r="B305" s="4"/>
      <c r="C305" s="4"/>
      <c r="D305" s="4"/>
      <c r="E305" s="4"/>
      <c r="F305" s="4"/>
      <c r="G305" s="4"/>
      <c r="H305" s="4"/>
      <c r="I305" s="9"/>
    </row>
    <row r="306" spans="1:9" ht="25.5" hidden="1" customHeight="1">
      <c r="A306" s="4"/>
      <c r="B306" s="4"/>
      <c r="C306" s="4"/>
      <c r="D306" s="4"/>
      <c r="E306" s="4"/>
      <c r="F306" s="4"/>
      <c r="G306" s="4"/>
      <c r="H306" s="4"/>
      <c r="I306" s="9"/>
    </row>
    <row r="307" spans="1:9" ht="25.5" hidden="1" customHeight="1">
      <c r="A307" s="4"/>
      <c r="B307" s="4"/>
      <c r="C307" s="4"/>
      <c r="D307" s="4"/>
      <c r="E307" s="4"/>
      <c r="F307" s="4"/>
      <c r="G307" s="4"/>
      <c r="H307" s="4"/>
      <c r="I307" s="9"/>
    </row>
    <row r="308" spans="1:9" ht="25.5" hidden="1" customHeight="1">
      <c r="A308" s="4"/>
      <c r="B308" s="4"/>
      <c r="C308" s="4"/>
      <c r="D308" s="4"/>
      <c r="E308" s="4"/>
      <c r="F308" s="4"/>
      <c r="G308" s="4"/>
      <c r="H308" s="4"/>
      <c r="I308" s="6"/>
    </row>
    <row r="309" spans="1:9" ht="25.5" hidden="1" customHeight="1">
      <c r="A309" s="4"/>
      <c r="B309" s="4"/>
      <c r="C309" s="4"/>
      <c r="D309" s="4"/>
      <c r="E309" s="4"/>
      <c r="F309" s="4"/>
      <c r="G309" s="4"/>
      <c r="H309" s="4"/>
      <c r="I309" s="9"/>
    </row>
    <row r="310" spans="1:9" ht="25.5" hidden="1" customHeight="1">
      <c r="A310" s="4"/>
      <c r="B310" s="4"/>
      <c r="C310" s="4"/>
      <c r="D310" s="4"/>
      <c r="E310" s="4"/>
      <c r="F310" s="4"/>
      <c r="G310" s="4"/>
      <c r="H310" s="4"/>
      <c r="I310" s="9"/>
    </row>
    <row r="311" spans="1:9" ht="25.5" hidden="1" customHeight="1">
      <c r="A311" s="4"/>
      <c r="B311" s="4"/>
      <c r="C311" s="4"/>
      <c r="D311" s="4"/>
      <c r="E311" s="4"/>
      <c r="F311" s="4"/>
      <c r="G311" s="4"/>
      <c r="H311" s="4"/>
      <c r="I311" s="6"/>
    </row>
    <row r="312" spans="1:9" ht="25.5" hidden="1" customHeight="1">
      <c r="A312" s="4"/>
      <c r="B312" s="4"/>
      <c r="C312" s="4"/>
      <c r="D312" s="4"/>
      <c r="E312" s="4"/>
      <c r="F312" s="4"/>
      <c r="G312" s="4"/>
      <c r="H312" s="4"/>
      <c r="I312" s="6"/>
    </row>
    <row r="313" spans="1:9" ht="25.5" hidden="1" customHeight="1">
      <c r="A313" s="4"/>
      <c r="B313" s="4"/>
      <c r="C313" s="4"/>
      <c r="D313" s="4"/>
      <c r="E313" s="4"/>
      <c r="F313" s="4"/>
      <c r="G313" s="4"/>
      <c r="H313" s="4"/>
      <c r="I313" s="9"/>
    </row>
    <row r="314" spans="1:9" ht="25.5" hidden="1" customHeight="1">
      <c r="A314" s="4"/>
      <c r="B314" s="4"/>
      <c r="C314" s="4"/>
      <c r="D314" s="4"/>
      <c r="E314" s="4"/>
      <c r="F314" s="4"/>
      <c r="G314" s="4"/>
      <c r="H314" s="4"/>
      <c r="I314" s="9"/>
    </row>
    <row r="315" spans="1:9" ht="25.5" hidden="1" customHeight="1">
      <c r="A315" s="4"/>
      <c r="B315" s="4"/>
      <c r="C315" s="4"/>
      <c r="D315" s="4"/>
      <c r="E315" s="4"/>
      <c r="F315" s="4"/>
      <c r="G315" s="4"/>
      <c r="H315" s="4"/>
      <c r="I315" s="9"/>
    </row>
    <row r="316" spans="1:9" ht="25.5" hidden="1" customHeight="1">
      <c r="A316" s="4"/>
      <c r="B316" s="4"/>
      <c r="C316" s="4"/>
      <c r="D316" s="4"/>
      <c r="E316" s="4"/>
      <c r="F316" s="4"/>
      <c r="G316" s="4"/>
      <c r="H316" s="4"/>
      <c r="I316" s="9"/>
    </row>
    <row r="317" spans="1:9" ht="25.5" hidden="1" customHeight="1">
      <c r="A317" s="4"/>
      <c r="B317" s="4"/>
      <c r="C317" s="4"/>
      <c r="D317" s="4"/>
      <c r="E317" s="4"/>
      <c r="F317" s="4"/>
      <c r="G317" s="4"/>
      <c r="H317" s="4"/>
      <c r="I317" s="9"/>
    </row>
    <row r="318" spans="1:9" ht="25.5" hidden="1" customHeight="1">
      <c r="A318" s="4"/>
      <c r="B318" s="4"/>
      <c r="C318" s="4"/>
      <c r="D318" s="4"/>
      <c r="E318" s="4"/>
      <c r="F318" s="4"/>
      <c r="G318" s="4"/>
      <c r="H318" s="4"/>
      <c r="I318" s="9"/>
    </row>
    <row r="319" spans="1:9" ht="25.5" hidden="1" customHeight="1">
      <c r="A319" s="4"/>
      <c r="B319" s="4"/>
      <c r="C319" s="4"/>
      <c r="D319" s="4"/>
      <c r="E319" s="4"/>
      <c r="F319" s="4"/>
      <c r="G319" s="4"/>
      <c r="H319" s="4"/>
      <c r="I319" s="9"/>
    </row>
    <row r="320" spans="1:9" ht="25.5" hidden="1" customHeight="1">
      <c r="A320" s="4"/>
      <c r="B320" s="4"/>
      <c r="C320" s="4"/>
      <c r="D320" s="4"/>
      <c r="E320" s="4"/>
      <c r="F320" s="4"/>
      <c r="G320" s="4"/>
      <c r="H320" s="4"/>
      <c r="I320" s="9"/>
    </row>
    <row r="321" spans="1:9" ht="25.5" hidden="1" customHeight="1">
      <c r="A321" s="4"/>
      <c r="B321" s="4"/>
      <c r="C321" s="4"/>
      <c r="D321" s="4"/>
      <c r="E321" s="4"/>
      <c r="F321" s="4"/>
      <c r="G321" s="4"/>
      <c r="H321" s="4"/>
      <c r="I321" s="9"/>
    </row>
    <row r="322" spans="1:9" ht="25.5" hidden="1" customHeight="1">
      <c r="A322" s="4"/>
      <c r="B322" s="4"/>
      <c r="C322" s="4"/>
      <c r="D322" s="4"/>
      <c r="E322" s="4"/>
      <c r="F322" s="4"/>
      <c r="G322" s="4"/>
      <c r="H322" s="4"/>
      <c r="I322" s="9"/>
    </row>
    <row r="323" spans="1:9" ht="25.5" hidden="1" customHeight="1">
      <c r="A323" s="4"/>
      <c r="B323" s="4"/>
      <c r="C323" s="4"/>
      <c r="D323" s="4"/>
      <c r="E323" s="4"/>
      <c r="F323" s="4"/>
      <c r="G323" s="4"/>
      <c r="H323" s="4"/>
      <c r="I323" s="9"/>
    </row>
    <row r="324" spans="1:9" ht="25.5" hidden="1" customHeight="1">
      <c r="A324" s="4"/>
      <c r="B324" s="4"/>
      <c r="C324" s="4"/>
      <c r="D324" s="4"/>
      <c r="E324" s="4"/>
      <c r="F324" s="4"/>
      <c r="G324" s="4"/>
      <c r="H324" s="4"/>
      <c r="I324" s="9"/>
    </row>
    <row r="325" spans="1:9" ht="25.5" hidden="1" customHeight="1">
      <c r="A325" s="4"/>
      <c r="B325" s="4"/>
      <c r="C325" s="4"/>
      <c r="D325" s="4"/>
      <c r="E325" s="4"/>
      <c r="F325" s="4"/>
      <c r="G325" s="4"/>
      <c r="H325" s="4"/>
      <c r="I325" s="6"/>
    </row>
    <row r="326" spans="1:9" ht="25.5" hidden="1" customHeight="1">
      <c r="A326" s="4"/>
      <c r="B326" s="4"/>
      <c r="C326" s="4"/>
      <c r="D326" s="4"/>
      <c r="E326" s="4"/>
      <c r="F326" s="4"/>
      <c r="G326" s="4"/>
      <c r="H326" s="4"/>
      <c r="I326" s="9"/>
    </row>
    <row r="327" spans="1:9" ht="25.5" hidden="1" customHeight="1">
      <c r="A327" s="4"/>
      <c r="B327" s="4"/>
      <c r="C327" s="4"/>
      <c r="D327" s="4"/>
      <c r="E327" s="4"/>
      <c r="F327" s="4"/>
      <c r="G327" s="4"/>
      <c r="H327" s="4"/>
      <c r="I327" s="9"/>
    </row>
    <row r="328" spans="1:9" ht="25.5" hidden="1" customHeight="1">
      <c r="A328" s="4"/>
      <c r="B328" s="4"/>
      <c r="C328" s="4"/>
      <c r="D328" s="4"/>
      <c r="E328" s="4"/>
      <c r="F328" s="4"/>
      <c r="G328" s="4"/>
      <c r="H328" s="4"/>
      <c r="I328" s="9"/>
    </row>
    <row r="329" spans="1:9" ht="25.5" hidden="1" customHeight="1">
      <c r="A329" s="4"/>
      <c r="B329" s="4"/>
      <c r="C329" s="4"/>
      <c r="D329" s="4"/>
      <c r="E329" s="4"/>
      <c r="F329" s="4"/>
      <c r="G329" s="4"/>
      <c r="H329" s="4"/>
      <c r="I329" s="9"/>
    </row>
    <row r="330" spans="1:9" ht="25.5" hidden="1" customHeight="1">
      <c r="A330" s="4"/>
      <c r="B330" s="4"/>
      <c r="C330" s="4"/>
      <c r="D330" s="4"/>
      <c r="E330" s="4"/>
      <c r="F330" s="4"/>
      <c r="G330" s="4"/>
      <c r="H330" s="4"/>
      <c r="I330" s="9"/>
    </row>
    <row r="331" spans="1:9" ht="25.5" hidden="1" customHeight="1">
      <c r="A331" s="4"/>
      <c r="B331" s="4"/>
      <c r="C331" s="4"/>
      <c r="D331" s="4"/>
      <c r="E331" s="4"/>
      <c r="F331" s="4"/>
      <c r="G331" s="4"/>
      <c r="H331" s="4"/>
      <c r="I331" s="9"/>
    </row>
    <row r="332" spans="1:9" ht="25.5" hidden="1" customHeight="1">
      <c r="A332" s="4"/>
      <c r="B332" s="4"/>
      <c r="C332" s="4"/>
      <c r="D332" s="4"/>
      <c r="E332" s="4"/>
      <c r="F332" s="4"/>
      <c r="G332" s="4"/>
      <c r="H332" s="4"/>
      <c r="I332" s="6"/>
    </row>
    <row r="333" spans="1:9" ht="25.5" hidden="1" customHeight="1">
      <c r="A333" s="4"/>
      <c r="B333" s="4"/>
      <c r="C333" s="4"/>
      <c r="D333" s="4"/>
      <c r="E333" s="4"/>
      <c r="F333" s="4"/>
      <c r="G333" s="4"/>
      <c r="H333" s="4"/>
      <c r="I333" s="9"/>
    </row>
    <row r="334" spans="1:9" ht="25.5" hidden="1" customHeight="1">
      <c r="A334" s="4"/>
      <c r="B334" s="4"/>
      <c r="C334" s="4"/>
      <c r="D334" s="4"/>
      <c r="E334" s="4"/>
      <c r="F334" s="4"/>
      <c r="G334" s="4"/>
      <c r="H334" s="4"/>
      <c r="I334" s="9"/>
    </row>
    <row r="335" spans="1:9" ht="25.5" hidden="1" customHeight="1">
      <c r="A335" s="4"/>
      <c r="B335" s="4"/>
      <c r="C335" s="4"/>
      <c r="D335" s="4"/>
      <c r="E335" s="4"/>
      <c r="F335" s="4"/>
      <c r="G335" s="4"/>
      <c r="H335" s="4"/>
      <c r="I335" s="9"/>
    </row>
    <row r="336" spans="1:9" ht="25.5" hidden="1" customHeight="1">
      <c r="A336" s="4"/>
      <c r="B336" s="4"/>
      <c r="C336" s="4"/>
      <c r="D336" s="4"/>
      <c r="E336" s="4"/>
      <c r="F336" s="4"/>
      <c r="G336" s="4"/>
      <c r="H336" s="4"/>
      <c r="I336" s="9"/>
    </row>
    <row r="337" spans="1:9" ht="25.5" hidden="1" customHeight="1">
      <c r="A337" s="4"/>
      <c r="B337" s="4"/>
      <c r="C337" s="4"/>
      <c r="D337" s="4"/>
      <c r="E337" s="4"/>
      <c r="F337" s="4"/>
      <c r="G337" s="4"/>
      <c r="H337" s="4"/>
      <c r="I337" s="9"/>
    </row>
    <row r="338" spans="1:9" ht="25.5" hidden="1" customHeight="1">
      <c r="A338" s="4"/>
      <c r="B338" s="4"/>
      <c r="C338" s="4"/>
      <c r="D338" s="4"/>
      <c r="E338" s="4"/>
      <c r="F338" s="4"/>
      <c r="G338" s="4"/>
      <c r="H338" s="4"/>
      <c r="I338" s="9"/>
    </row>
    <row r="339" spans="1:9" ht="25.5" hidden="1" customHeight="1">
      <c r="A339" s="4"/>
      <c r="B339" s="4"/>
      <c r="C339" s="4"/>
      <c r="D339" s="4"/>
      <c r="E339" s="4"/>
      <c r="F339" s="4"/>
      <c r="G339" s="4"/>
      <c r="H339" s="4"/>
      <c r="I339" s="9"/>
    </row>
    <row r="340" spans="1:9" ht="25.5" hidden="1" customHeight="1">
      <c r="A340" s="4"/>
      <c r="B340" s="4"/>
      <c r="C340" s="4"/>
      <c r="D340" s="4"/>
      <c r="E340" s="4"/>
      <c r="F340" s="4"/>
      <c r="G340" s="4"/>
      <c r="H340" s="4"/>
      <c r="I340" s="9"/>
    </row>
    <row r="341" spans="1:9" ht="25.5" hidden="1" customHeight="1">
      <c r="A341" s="4"/>
      <c r="B341" s="4"/>
      <c r="C341" s="4"/>
      <c r="D341" s="4"/>
      <c r="E341" s="4"/>
      <c r="F341" s="4"/>
      <c r="G341" s="4"/>
      <c r="H341" s="4"/>
      <c r="I341" s="9"/>
    </row>
    <row r="342" spans="1:9" ht="25.5" hidden="1" customHeight="1">
      <c r="A342" s="4"/>
      <c r="B342" s="4"/>
      <c r="C342" s="4"/>
      <c r="D342" s="4"/>
      <c r="E342" s="4"/>
      <c r="F342" s="4"/>
      <c r="G342" s="4"/>
      <c r="H342" s="4"/>
      <c r="I342" s="6"/>
    </row>
    <row r="343" spans="1:9" ht="25.5" hidden="1" customHeight="1">
      <c r="A343" s="4"/>
      <c r="B343" s="4"/>
      <c r="C343" s="4"/>
      <c r="D343" s="4"/>
      <c r="E343" s="4"/>
      <c r="F343" s="4"/>
      <c r="G343" s="4"/>
      <c r="H343" s="4"/>
      <c r="I343" s="9"/>
    </row>
    <row r="344" spans="1:9" ht="25.5" hidden="1" customHeight="1">
      <c r="A344" s="4"/>
      <c r="B344" s="4"/>
      <c r="C344" s="4"/>
      <c r="D344" s="4"/>
      <c r="E344" s="4"/>
      <c r="F344" s="4"/>
      <c r="G344" s="4"/>
      <c r="H344" s="4"/>
      <c r="I344" s="9"/>
    </row>
    <row r="345" spans="1:9" ht="25.5" hidden="1" customHeight="1">
      <c r="A345" s="4"/>
      <c r="B345" s="4"/>
      <c r="C345" s="4"/>
      <c r="D345" s="4"/>
      <c r="E345" s="4"/>
      <c r="F345" s="4"/>
      <c r="G345" s="4"/>
      <c r="H345" s="4"/>
      <c r="I345" s="9"/>
    </row>
    <row r="346" spans="1:9" ht="25.5" hidden="1" customHeight="1">
      <c r="A346" s="4"/>
      <c r="B346" s="4"/>
      <c r="C346" s="4"/>
      <c r="D346" s="4"/>
      <c r="E346" s="4"/>
      <c r="F346" s="4"/>
      <c r="G346" s="4"/>
      <c r="H346" s="4"/>
      <c r="I346" s="9"/>
    </row>
    <row r="347" spans="1:9" ht="25.5" hidden="1" customHeight="1">
      <c r="A347" s="4"/>
      <c r="B347" s="4"/>
      <c r="C347" s="4"/>
      <c r="D347" s="4"/>
      <c r="E347" s="4"/>
      <c r="F347" s="4"/>
      <c r="G347" s="4"/>
      <c r="H347" s="4"/>
      <c r="I347" s="9"/>
    </row>
    <row r="348" spans="1:9" ht="25.5" hidden="1" customHeight="1">
      <c r="A348" s="4"/>
      <c r="B348" s="4"/>
      <c r="C348" s="4"/>
      <c r="D348" s="4"/>
      <c r="E348" s="4"/>
      <c r="F348" s="4"/>
      <c r="G348" s="4"/>
      <c r="H348" s="4"/>
      <c r="I348" s="9"/>
    </row>
    <row r="349" spans="1:9" ht="25.5" hidden="1" customHeight="1">
      <c r="A349" s="4"/>
      <c r="B349" s="4"/>
      <c r="C349" s="4"/>
      <c r="D349" s="4"/>
      <c r="E349" s="4"/>
      <c r="F349" s="4"/>
      <c r="G349" s="4"/>
      <c r="H349" s="4"/>
      <c r="I349" s="9"/>
    </row>
    <row r="350" spans="1:9" ht="25.5" hidden="1" customHeight="1">
      <c r="A350" s="4"/>
      <c r="B350" s="4"/>
      <c r="C350" s="4"/>
      <c r="D350" s="4"/>
      <c r="E350" s="4"/>
      <c r="F350" s="4"/>
      <c r="G350" s="4"/>
      <c r="H350" s="4"/>
      <c r="I350" s="9"/>
    </row>
    <row r="351" spans="1:9" ht="25.5" hidden="1" customHeight="1">
      <c r="A351" s="4"/>
      <c r="B351" s="4"/>
      <c r="C351" s="4"/>
      <c r="D351" s="4"/>
      <c r="E351" s="4"/>
      <c r="F351" s="4"/>
      <c r="G351" s="4"/>
      <c r="H351" s="4"/>
      <c r="I351" s="9"/>
    </row>
    <row r="352" spans="1:9" ht="25.5" hidden="1" customHeight="1">
      <c r="A352" s="4"/>
      <c r="B352" s="4"/>
      <c r="C352" s="4"/>
      <c r="D352" s="4"/>
      <c r="E352" s="4"/>
      <c r="F352" s="4"/>
      <c r="G352" s="4"/>
      <c r="H352" s="4"/>
      <c r="I352" s="6"/>
    </row>
    <row r="353" spans="1:9" ht="25.5" hidden="1" customHeight="1">
      <c r="A353" s="4"/>
      <c r="B353" s="4"/>
      <c r="C353" s="4"/>
      <c r="D353" s="4"/>
      <c r="E353" s="4"/>
      <c r="F353" s="4"/>
      <c r="G353" s="4"/>
      <c r="H353" s="4"/>
      <c r="I353" s="9"/>
    </row>
    <row r="354" spans="1:9" ht="25.5" hidden="1" customHeight="1">
      <c r="A354" s="4"/>
      <c r="B354" s="4"/>
      <c r="C354" s="4"/>
      <c r="D354" s="4"/>
      <c r="E354" s="4"/>
      <c r="F354" s="4"/>
      <c r="G354" s="4"/>
      <c r="H354" s="4"/>
      <c r="I354" s="9"/>
    </row>
    <row r="355" spans="1:9" ht="25.5" hidden="1" customHeight="1">
      <c r="A355" s="4"/>
      <c r="B355" s="4"/>
      <c r="C355" s="4"/>
      <c r="D355" s="4"/>
      <c r="E355" s="4"/>
      <c r="F355" s="4"/>
      <c r="G355" s="4"/>
      <c r="H355" s="4"/>
      <c r="I355" s="6"/>
    </row>
    <row r="356" spans="1:9" ht="25.5" hidden="1" customHeight="1">
      <c r="A356" s="4"/>
      <c r="B356" s="4"/>
      <c r="C356" s="4"/>
      <c r="D356" s="4"/>
      <c r="E356" s="4"/>
      <c r="F356" s="4"/>
      <c r="G356" s="4"/>
      <c r="H356" s="4"/>
      <c r="I356" s="9"/>
    </row>
    <row r="357" spans="1:9" ht="25.5" hidden="1" customHeight="1">
      <c r="A357" s="4"/>
      <c r="B357" s="4"/>
      <c r="C357" s="4"/>
      <c r="D357" s="4"/>
      <c r="E357" s="4"/>
      <c r="F357" s="4"/>
      <c r="G357" s="4"/>
      <c r="H357" s="4"/>
      <c r="I357" s="9"/>
    </row>
    <row r="358" spans="1:9" ht="25.5" hidden="1" customHeight="1">
      <c r="A358" s="4"/>
      <c r="B358" s="4"/>
      <c r="C358" s="4"/>
      <c r="D358" s="4"/>
      <c r="E358" s="4"/>
      <c r="F358" s="4"/>
      <c r="G358" s="4"/>
      <c r="H358" s="4"/>
      <c r="I358" s="9"/>
    </row>
    <row r="359" spans="1:9" ht="25.5" hidden="1" customHeight="1">
      <c r="A359" s="4"/>
      <c r="B359" s="4"/>
      <c r="C359" s="4"/>
      <c r="D359" s="4"/>
      <c r="E359" s="4"/>
      <c r="F359" s="4"/>
      <c r="G359" s="4"/>
      <c r="H359" s="4"/>
      <c r="I359" s="6"/>
    </row>
    <row r="360" spans="1:9" ht="25.5" hidden="1" customHeight="1">
      <c r="A360" s="4"/>
      <c r="B360" s="4"/>
      <c r="C360" s="4"/>
      <c r="D360" s="4"/>
      <c r="E360" s="4"/>
      <c r="F360" s="4"/>
      <c r="G360" s="4"/>
      <c r="H360" s="4"/>
      <c r="I360" s="6"/>
    </row>
    <row r="361" spans="1:9" ht="25.5" hidden="1" customHeight="1">
      <c r="A361" s="4"/>
      <c r="B361" s="4"/>
      <c r="C361" s="4"/>
      <c r="D361" s="4"/>
      <c r="E361" s="4"/>
      <c r="F361" s="4"/>
      <c r="G361" s="4"/>
      <c r="H361" s="4"/>
      <c r="I361" s="9"/>
    </row>
    <row r="362" spans="1:9" ht="25.5" hidden="1" customHeight="1">
      <c r="A362" s="4"/>
      <c r="B362" s="4"/>
      <c r="C362" s="4"/>
      <c r="D362" s="4"/>
      <c r="E362" s="4"/>
      <c r="F362" s="4"/>
      <c r="G362" s="4"/>
      <c r="H362" s="4"/>
      <c r="I362" s="9"/>
    </row>
    <row r="363" spans="1:9" ht="25.5" hidden="1" customHeight="1">
      <c r="A363" s="4"/>
      <c r="B363" s="4"/>
      <c r="C363" s="4"/>
      <c r="D363" s="4"/>
      <c r="E363" s="4"/>
      <c r="F363" s="4"/>
      <c r="G363" s="4"/>
      <c r="H363" s="4"/>
      <c r="I363" s="9"/>
    </row>
    <row r="364" spans="1:9" ht="25.5" hidden="1" customHeight="1">
      <c r="A364" s="4"/>
      <c r="B364" s="4"/>
      <c r="C364" s="4"/>
      <c r="D364" s="4"/>
      <c r="E364" s="4"/>
      <c r="F364" s="4"/>
      <c r="G364" s="4"/>
      <c r="H364" s="4"/>
      <c r="I364" s="9"/>
    </row>
    <row r="365" spans="1:9" ht="25.5" hidden="1" customHeight="1">
      <c r="A365" s="4"/>
      <c r="B365" s="4"/>
      <c r="C365" s="4"/>
      <c r="D365" s="4"/>
      <c r="E365" s="4"/>
      <c r="F365" s="4"/>
      <c r="G365" s="4"/>
      <c r="H365" s="4"/>
      <c r="I365" s="9"/>
    </row>
    <row r="366" spans="1:9" ht="25.5" hidden="1" customHeight="1">
      <c r="A366" s="4"/>
      <c r="B366" s="4"/>
      <c r="C366" s="4"/>
      <c r="D366" s="4"/>
      <c r="E366" s="4"/>
      <c r="F366" s="4"/>
      <c r="G366" s="4"/>
      <c r="H366" s="4"/>
      <c r="I366" s="9"/>
    </row>
    <row r="367" spans="1:9" ht="25.5" hidden="1" customHeight="1">
      <c r="A367" s="4"/>
      <c r="B367" s="4"/>
      <c r="C367" s="4"/>
      <c r="D367" s="4"/>
      <c r="E367" s="4"/>
      <c r="F367" s="4"/>
      <c r="G367" s="4"/>
      <c r="H367" s="4"/>
      <c r="I367" s="6"/>
    </row>
    <row r="368" spans="1:9" ht="25.5" hidden="1" customHeight="1">
      <c r="A368" s="4"/>
      <c r="B368" s="4"/>
      <c r="C368" s="4"/>
      <c r="D368" s="4"/>
      <c r="E368" s="4"/>
      <c r="F368" s="4"/>
      <c r="G368" s="4"/>
      <c r="H368" s="4"/>
      <c r="I368" s="9"/>
    </row>
    <row r="369" spans="1:9" ht="25.5" hidden="1" customHeight="1">
      <c r="A369" s="4"/>
      <c r="B369" s="4"/>
      <c r="C369" s="4"/>
      <c r="D369" s="4"/>
      <c r="E369" s="4"/>
      <c r="F369" s="4"/>
      <c r="G369" s="4"/>
      <c r="H369" s="4"/>
      <c r="I369" s="9"/>
    </row>
    <row r="370" spans="1:9" ht="25.5" hidden="1" customHeight="1">
      <c r="A370" s="4"/>
      <c r="B370" s="4"/>
      <c r="C370" s="4"/>
      <c r="D370" s="4"/>
      <c r="E370" s="4"/>
      <c r="F370" s="4"/>
      <c r="G370" s="4"/>
      <c r="H370" s="4"/>
      <c r="I370" s="9"/>
    </row>
    <row r="371" spans="1:9" ht="25.5" hidden="1" customHeight="1">
      <c r="A371" s="4"/>
      <c r="B371" s="4"/>
      <c r="C371" s="4"/>
      <c r="D371" s="4"/>
      <c r="E371" s="4"/>
      <c r="F371" s="4"/>
      <c r="G371" s="4"/>
      <c r="H371" s="4"/>
      <c r="I371" s="9"/>
    </row>
    <row r="372" spans="1:9" ht="25.5" hidden="1" customHeight="1">
      <c r="A372" s="4"/>
      <c r="B372" s="4"/>
      <c r="C372" s="4"/>
      <c r="D372" s="4"/>
      <c r="E372" s="4"/>
      <c r="F372" s="4"/>
      <c r="G372" s="4"/>
      <c r="H372" s="4"/>
      <c r="I372" s="9"/>
    </row>
    <row r="373" spans="1:9" ht="25.5" hidden="1" customHeight="1">
      <c r="A373" s="4"/>
      <c r="B373" s="4"/>
      <c r="C373" s="4"/>
      <c r="D373" s="4"/>
      <c r="E373" s="4"/>
      <c r="F373" s="4"/>
      <c r="G373" s="4"/>
      <c r="H373" s="4"/>
      <c r="I373" s="6"/>
    </row>
    <row r="374" spans="1:9" ht="25.5" hidden="1" customHeight="1">
      <c r="A374" s="4"/>
      <c r="B374" s="4"/>
      <c r="C374" s="4"/>
      <c r="D374" s="4"/>
      <c r="E374" s="4"/>
      <c r="F374" s="4"/>
      <c r="G374" s="4"/>
      <c r="H374" s="4"/>
      <c r="I374" s="9"/>
    </row>
    <row r="375" spans="1:9" ht="25.5" hidden="1" customHeight="1">
      <c r="A375" s="4"/>
      <c r="B375" s="4"/>
      <c r="C375" s="4"/>
      <c r="D375" s="4"/>
      <c r="E375" s="4"/>
      <c r="F375" s="4"/>
      <c r="G375" s="4"/>
      <c r="H375" s="4"/>
      <c r="I375" s="9"/>
    </row>
    <row r="376" spans="1:9" ht="25.5" hidden="1" customHeight="1">
      <c r="A376" s="4"/>
      <c r="B376" s="4"/>
      <c r="C376" s="4"/>
      <c r="D376" s="4"/>
      <c r="E376" s="4"/>
      <c r="F376" s="4"/>
      <c r="G376" s="4"/>
      <c r="H376" s="4"/>
      <c r="I376" s="9"/>
    </row>
    <row r="377" spans="1:9" ht="25.5" hidden="1" customHeight="1">
      <c r="A377" s="4"/>
      <c r="B377" s="4"/>
      <c r="C377" s="4"/>
      <c r="D377" s="4"/>
      <c r="E377" s="4"/>
      <c r="F377" s="4"/>
      <c r="G377" s="4"/>
      <c r="H377" s="4"/>
      <c r="I377" s="6"/>
    </row>
    <row r="378" spans="1:9" ht="25.5" hidden="1" customHeight="1">
      <c r="A378" s="4"/>
      <c r="B378" s="4"/>
      <c r="C378" s="4"/>
      <c r="D378" s="4"/>
      <c r="E378" s="4"/>
      <c r="F378" s="4"/>
      <c r="G378" s="4"/>
      <c r="H378" s="4"/>
      <c r="I378" s="6"/>
    </row>
    <row r="379" spans="1:9" ht="25.5" hidden="1" customHeight="1">
      <c r="A379" s="4"/>
      <c r="B379" s="4"/>
      <c r="C379" s="4"/>
      <c r="D379" s="4"/>
      <c r="E379" s="4"/>
      <c r="F379" s="4"/>
      <c r="G379" s="4"/>
      <c r="H379" s="4"/>
      <c r="I379" s="9"/>
    </row>
    <row r="380" spans="1:9" ht="25.5" hidden="1" customHeight="1">
      <c r="A380" s="4"/>
      <c r="B380" s="4"/>
      <c r="C380" s="4"/>
      <c r="D380" s="4"/>
      <c r="E380" s="4"/>
      <c r="F380" s="4"/>
      <c r="G380" s="4"/>
      <c r="H380" s="4"/>
      <c r="I380" s="9"/>
    </row>
    <row r="381" spans="1:9" ht="25.5" hidden="1" customHeight="1">
      <c r="A381" s="4"/>
      <c r="B381" s="4"/>
      <c r="C381" s="4"/>
      <c r="D381" s="4"/>
      <c r="E381" s="4"/>
      <c r="F381" s="4"/>
      <c r="G381" s="4"/>
      <c r="H381" s="4"/>
      <c r="I381" s="9"/>
    </row>
    <row r="382" spans="1:9" ht="25.5" hidden="1" customHeight="1">
      <c r="A382" s="4"/>
      <c r="B382" s="4"/>
      <c r="C382" s="4"/>
      <c r="D382" s="4"/>
      <c r="E382" s="4"/>
      <c r="F382" s="4"/>
      <c r="G382" s="4"/>
      <c r="H382" s="4"/>
      <c r="I382" s="9"/>
    </row>
    <row r="383" spans="1:9" ht="25.5" hidden="1" customHeight="1">
      <c r="A383" s="4"/>
      <c r="B383" s="4"/>
      <c r="C383" s="4"/>
      <c r="D383" s="4"/>
      <c r="E383" s="4"/>
      <c r="F383" s="4"/>
      <c r="G383" s="4"/>
      <c r="H383" s="4"/>
      <c r="I383" s="9"/>
    </row>
    <row r="384" spans="1:9" ht="25.5" hidden="1" customHeight="1">
      <c r="A384" s="4"/>
      <c r="B384" s="4"/>
      <c r="C384" s="4"/>
      <c r="D384" s="4"/>
      <c r="E384" s="4"/>
      <c r="F384" s="4"/>
      <c r="G384" s="4"/>
      <c r="H384" s="4"/>
      <c r="I384" s="9"/>
    </row>
    <row r="385" spans="1:9" ht="25.5" hidden="1" customHeight="1">
      <c r="A385" s="4"/>
      <c r="B385" s="4"/>
      <c r="C385" s="4"/>
      <c r="D385" s="4"/>
      <c r="E385" s="4"/>
      <c r="F385" s="4"/>
      <c r="G385" s="4"/>
      <c r="H385" s="4"/>
      <c r="I385" s="9"/>
    </row>
    <row r="386" spans="1:9" ht="25.5" hidden="1" customHeight="1">
      <c r="A386" s="4"/>
      <c r="B386" s="4"/>
      <c r="C386" s="4"/>
      <c r="D386" s="4"/>
      <c r="E386" s="4"/>
      <c r="F386" s="4"/>
      <c r="G386" s="4"/>
      <c r="H386" s="4"/>
      <c r="I386" s="9"/>
    </row>
    <row r="387" spans="1:9" ht="25.5" hidden="1" customHeight="1">
      <c r="A387" s="4"/>
      <c r="B387" s="4"/>
      <c r="C387" s="4"/>
      <c r="D387" s="4"/>
      <c r="E387" s="4"/>
      <c r="F387" s="4"/>
      <c r="G387" s="4"/>
      <c r="H387" s="4"/>
      <c r="I387" s="6"/>
    </row>
    <row r="388" spans="1:9" ht="25.5" hidden="1" customHeight="1">
      <c r="A388" s="4"/>
      <c r="B388" s="4"/>
      <c r="C388" s="4"/>
      <c r="D388" s="4"/>
      <c r="E388" s="4"/>
      <c r="F388" s="4"/>
      <c r="G388" s="4"/>
      <c r="H388" s="4"/>
      <c r="I388" s="9"/>
    </row>
    <row r="389" spans="1:9" ht="25.5" hidden="1" customHeight="1">
      <c r="A389" s="4"/>
      <c r="B389" s="4"/>
      <c r="C389" s="4"/>
      <c r="D389" s="4"/>
      <c r="E389" s="4"/>
      <c r="F389" s="4"/>
      <c r="G389" s="4"/>
      <c r="H389" s="4"/>
      <c r="I389" s="9"/>
    </row>
    <row r="390" spans="1:9" ht="25.5" hidden="1" customHeight="1">
      <c r="A390" s="4"/>
      <c r="B390" s="4"/>
      <c r="C390" s="4"/>
      <c r="D390" s="4"/>
      <c r="E390" s="4"/>
      <c r="F390" s="4"/>
      <c r="G390" s="4"/>
      <c r="H390" s="4"/>
      <c r="I390" s="9"/>
    </row>
    <row r="391" spans="1:9" ht="25.5" hidden="1" customHeight="1">
      <c r="A391" s="4"/>
      <c r="B391" s="4"/>
      <c r="C391" s="4"/>
      <c r="D391" s="4"/>
      <c r="E391" s="4"/>
      <c r="F391" s="4"/>
      <c r="G391" s="4"/>
      <c r="H391" s="4"/>
      <c r="I391" s="9"/>
    </row>
    <row r="392" spans="1:9" ht="25.5" hidden="1" customHeight="1">
      <c r="A392" s="4"/>
      <c r="B392" s="4"/>
      <c r="C392" s="4"/>
      <c r="D392" s="4"/>
      <c r="E392" s="4"/>
      <c r="F392" s="4"/>
      <c r="G392" s="4"/>
      <c r="H392" s="4"/>
      <c r="I392" s="9"/>
    </row>
    <row r="393" spans="1:9" ht="25.5" hidden="1" customHeight="1">
      <c r="A393" s="4"/>
      <c r="B393" s="4"/>
      <c r="C393" s="4"/>
      <c r="D393" s="4"/>
      <c r="E393" s="4"/>
      <c r="F393" s="4"/>
      <c r="G393" s="4"/>
      <c r="H393" s="4"/>
      <c r="I393" s="9"/>
    </row>
    <row r="394" spans="1:9" ht="25.5" hidden="1" customHeight="1">
      <c r="A394" s="4"/>
      <c r="B394" s="4"/>
      <c r="C394" s="4"/>
      <c r="D394" s="4"/>
      <c r="E394" s="4"/>
      <c r="F394" s="4"/>
      <c r="G394" s="4"/>
      <c r="H394" s="4"/>
      <c r="I394" s="9"/>
    </row>
    <row r="395" spans="1:9" ht="25.5" hidden="1" customHeight="1">
      <c r="A395" s="4"/>
      <c r="B395" s="4"/>
      <c r="C395" s="4"/>
      <c r="D395" s="4"/>
      <c r="E395" s="4"/>
      <c r="F395" s="4"/>
      <c r="G395" s="4"/>
      <c r="H395" s="4"/>
      <c r="I395" s="9"/>
    </row>
    <row r="396" spans="1:9" ht="25.5" hidden="1" customHeight="1">
      <c r="A396" s="4"/>
      <c r="B396" s="4"/>
      <c r="C396" s="4"/>
      <c r="D396" s="4"/>
      <c r="E396" s="4"/>
      <c r="F396" s="4"/>
      <c r="G396" s="4"/>
      <c r="H396" s="4"/>
      <c r="I396" s="6"/>
    </row>
    <row r="397" spans="1:9" ht="25.5" hidden="1" customHeight="1">
      <c r="A397" s="4"/>
      <c r="B397" s="4"/>
      <c r="C397" s="4"/>
      <c r="D397" s="4"/>
      <c r="E397" s="4"/>
      <c r="F397" s="4"/>
      <c r="G397" s="4"/>
      <c r="H397" s="4"/>
      <c r="I397" s="9"/>
    </row>
    <row r="398" spans="1:9" ht="25.5" hidden="1" customHeight="1">
      <c r="A398" s="4"/>
      <c r="B398" s="4"/>
      <c r="C398" s="4"/>
      <c r="D398" s="4"/>
      <c r="E398" s="4"/>
      <c r="F398" s="4"/>
      <c r="G398" s="4"/>
      <c r="H398" s="4"/>
      <c r="I398" s="9"/>
    </row>
    <row r="399" spans="1:9" ht="25.5" hidden="1" customHeight="1">
      <c r="A399" s="4"/>
      <c r="B399" s="4"/>
      <c r="C399" s="4"/>
      <c r="D399" s="4"/>
      <c r="E399" s="4"/>
      <c r="F399" s="4"/>
      <c r="G399" s="4"/>
      <c r="H399" s="4"/>
      <c r="I399" s="6"/>
    </row>
    <row r="400" spans="1:9" ht="25.5" hidden="1" customHeight="1">
      <c r="A400" s="4"/>
      <c r="B400" s="4"/>
      <c r="C400" s="4"/>
      <c r="D400" s="4"/>
      <c r="E400" s="4"/>
      <c r="F400" s="4"/>
      <c r="G400" s="4"/>
      <c r="H400" s="4"/>
      <c r="I400" s="9"/>
    </row>
    <row r="401" spans="1:9" ht="25.5" hidden="1" customHeight="1">
      <c r="A401" s="4"/>
      <c r="B401" s="4"/>
      <c r="C401" s="4"/>
      <c r="D401" s="4"/>
      <c r="E401" s="4"/>
      <c r="F401" s="4"/>
      <c r="G401" s="4"/>
      <c r="H401" s="4"/>
      <c r="I401" s="9"/>
    </row>
    <row r="402" spans="1:9" ht="25.5" hidden="1" customHeight="1">
      <c r="A402" s="4"/>
      <c r="B402" s="4"/>
      <c r="C402" s="4"/>
      <c r="D402" s="4"/>
      <c r="E402" s="4"/>
      <c r="F402" s="4"/>
      <c r="G402" s="4"/>
      <c r="H402" s="4"/>
      <c r="I402" s="6"/>
    </row>
    <row r="403" spans="1:9" ht="25.5" hidden="1" customHeight="1">
      <c r="A403" s="4"/>
      <c r="B403" s="4"/>
      <c r="C403" s="4"/>
      <c r="D403" s="4"/>
      <c r="E403" s="4"/>
      <c r="F403" s="4"/>
      <c r="G403" s="4"/>
      <c r="H403" s="4"/>
      <c r="I403" s="9"/>
    </row>
    <row r="404" spans="1:9" ht="25.5" hidden="1" customHeight="1">
      <c r="A404" s="4"/>
      <c r="B404" s="4"/>
      <c r="C404" s="4"/>
      <c r="D404" s="4"/>
      <c r="E404" s="4"/>
      <c r="F404" s="4"/>
      <c r="G404" s="4"/>
      <c r="H404" s="4"/>
      <c r="I404" s="9"/>
    </row>
    <row r="405" spans="1:9" ht="25.5" hidden="1" customHeight="1">
      <c r="A405" s="4"/>
      <c r="B405" s="4"/>
      <c r="C405" s="4"/>
      <c r="D405" s="4"/>
      <c r="E405" s="4"/>
      <c r="F405" s="4"/>
      <c r="G405" s="4"/>
      <c r="H405" s="4"/>
      <c r="I405" s="6"/>
    </row>
    <row r="406" spans="1:9" ht="25.5" hidden="1" customHeight="1">
      <c r="A406" s="4"/>
      <c r="B406" s="4"/>
      <c r="C406" s="4"/>
      <c r="D406" s="4"/>
      <c r="E406" s="4"/>
      <c r="F406" s="4"/>
      <c r="G406" s="4"/>
      <c r="H406" s="4"/>
      <c r="I406" s="9"/>
    </row>
    <row r="407" spans="1:9" ht="25.5" hidden="1" customHeight="1">
      <c r="A407" s="4"/>
      <c r="B407" s="4"/>
      <c r="C407" s="4"/>
      <c r="D407" s="4"/>
      <c r="E407" s="4"/>
      <c r="F407" s="4"/>
      <c r="G407" s="4"/>
      <c r="H407" s="4"/>
      <c r="I407" s="9"/>
    </row>
    <row r="408" spans="1:9" ht="25.5" hidden="1" customHeight="1">
      <c r="A408" s="4"/>
      <c r="B408" s="4"/>
      <c r="C408" s="4"/>
      <c r="D408" s="4"/>
      <c r="E408" s="4"/>
      <c r="F408" s="4"/>
      <c r="G408" s="4"/>
      <c r="H408" s="4"/>
      <c r="I408" s="6"/>
    </row>
    <row r="409" spans="1:9" ht="25.5" hidden="1" customHeight="1">
      <c r="A409" s="4"/>
      <c r="B409" s="4"/>
      <c r="C409" s="4"/>
      <c r="D409" s="4"/>
      <c r="E409" s="4"/>
      <c r="F409" s="4"/>
      <c r="G409" s="4"/>
      <c r="H409" s="4"/>
      <c r="I409" s="9"/>
    </row>
    <row r="410" spans="1:9" hidden="1"/>
  </sheetData>
  <mergeCells count="1">
    <mergeCell ref="E1:I1"/>
  </mergeCells>
  <pageMargins left="1.1811023622047245" right="0.39370078740157483" top="0.74803149606299213" bottom="0.59055118110236227" header="0.31496062992125984" footer="0.31496062992125984"/>
  <pageSetup paperSize="5" scale="70" orientation="landscape" r:id="rId1"/>
  <headerFooter>
    <oddHeader>&amp;L&amp;"-,Negrita"&amp;18Presupuesto de Egresos por Clasificación Funcional-Programática 2011
&amp;14Nombre de la Entidad: &amp;16&amp;F, Jalisco</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Ficha Informativa</vt:lpstr>
      <vt:lpstr>Est. Ing.</vt:lpstr>
      <vt:lpstr>Est. Egr.</vt:lpstr>
      <vt:lpstr>SH</vt:lpstr>
      <vt:lpstr>I-TI</vt:lpstr>
      <vt:lpstr>E-OG</vt:lpstr>
      <vt:lpstr>P</vt:lpstr>
      <vt:lpstr>E-UA</vt:lpstr>
      <vt:lpstr>E-FP</vt:lpstr>
      <vt:lpstr>F</vt:lpstr>
      <vt:lpstr>TI</vt:lpstr>
      <vt:lpstr>RT</vt:lpstr>
      <vt:lpstr>OG</vt:lpstr>
      <vt:lpstr>TG</vt:lpstr>
      <vt:lpstr>OR</vt:lpstr>
      <vt:lpstr>P!Área_de_impresión</vt:lpstr>
      <vt:lpstr>'E-FP'!Títulos_a_imprimir</vt:lpstr>
      <vt:lpstr>'E-OG'!Títulos_a_imprimir</vt:lpstr>
      <vt:lpstr>'E-UA'!Títulos_a_imprimir</vt:lpstr>
      <vt:lpstr>'F'!Títulos_a_imprimir</vt:lpstr>
      <vt:lpstr>'I-TI'!Títulos_a_imprimir</vt:lpstr>
      <vt:lpstr>OG!Títulos_a_imprimir</vt:lpstr>
      <vt:lpstr>OR!Títulos_a_imprimir</vt:lpstr>
      <vt:lpstr>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rodri</cp:lastModifiedBy>
  <cp:lastPrinted>2012-09-30T22:38:10Z</cp:lastPrinted>
  <dcterms:created xsi:type="dcterms:W3CDTF">2010-07-29T18:26:06Z</dcterms:created>
  <dcterms:modified xsi:type="dcterms:W3CDTF">2022-04-04T19:12:05Z</dcterms:modified>
</cp:coreProperties>
</file>