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5360" windowHeight="7755"/>
  </bookViews>
  <sheets>
    <sheet name="30abr" sheetId="9" r:id="rId1"/>
    <sheet name="15ABR" sheetId="8" r:id="rId2"/>
    <sheet name="31MAR" sheetId="7" r:id="rId3"/>
    <sheet name="15MAR" sheetId="6" r:id="rId4"/>
    <sheet name="2DA FEB" sheetId="5" r:id="rId5"/>
    <sheet name="1ra feb" sheetId="4" r:id="rId6"/>
    <sheet name="2A. ENERO" sheetId="2" r:id="rId7"/>
    <sheet name="1A. ENERO" sheetId="1" r:id="rId8"/>
    <sheet name="Hoja1" sheetId="3" r:id="rId9"/>
  </sheets>
  <definedNames>
    <definedName name="_xlnm._FilterDatabase" localSheetId="1" hidden="1">'15ABR'!$A$1:$R$62</definedName>
    <definedName name="_xlnm._FilterDatabase" localSheetId="3" hidden="1">'15MAR'!$A$1:$N$58</definedName>
    <definedName name="_xlnm._FilterDatabase" localSheetId="4" hidden="1">'2DA FEB'!$A$4:$F$49</definedName>
    <definedName name="_xlnm._FilterDatabase" localSheetId="0" hidden="1">'30abr'!$B$4:$V$71</definedName>
    <definedName name="_xlnm._FilterDatabase" localSheetId="2" hidden="1">'31MAR'!$A$1:$N$61</definedName>
    <definedName name="_xlnm.Print_Area" localSheetId="1">'15ABR'!$A$1:$G$62</definedName>
    <definedName name="_xlnm.Print_Area" localSheetId="3">'15MAR'!$A$1:$G$58</definedName>
    <definedName name="_xlnm.Print_Area" localSheetId="5">'1ra feb'!$A$2:$G$41</definedName>
    <definedName name="_xlnm.Print_Area" localSheetId="4">'2DA FEB'!$A$1:$G$49</definedName>
    <definedName name="_xlnm.Print_Area" localSheetId="0">'30abr'!$B$1:$H$71</definedName>
    <definedName name="_xlnm.Print_Area" localSheetId="2">'31MAR'!$A$1:$G$61</definedName>
    <definedName name="_xlnm.Print_Titles" localSheetId="1">'15ABR'!$1:$4</definedName>
    <definedName name="_xlnm.Print_Titles" localSheetId="3">'15MAR'!$1:$4</definedName>
    <definedName name="_xlnm.Print_Titles" localSheetId="4">'2DA FEB'!$1:$4</definedName>
    <definedName name="_xlnm.Print_Titles" localSheetId="0">'30abr'!$1:$4</definedName>
    <definedName name="_xlnm.Print_Titles" localSheetId="2">'31MAR'!$1:$4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8" l="1"/>
  <c r="Q6" i="8"/>
  <c r="K5" i="8"/>
  <c r="L5" i="8"/>
  <c r="T5" i="8"/>
  <c r="K6" i="8"/>
  <c r="K62" i="8" s="1"/>
  <c r="L6" i="8"/>
  <c r="T6" i="8"/>
  <c r="K7" i="8"/>
  <c r="L7" i="8"/>
  <c r="Q7" i="8"/>
  <c r="T7" i="8"/>
  <c r="K8" i="8"/>
  <c r="L8" i="8"/>
  <c r="Q8" i="8"/>
  <c r="T8" i="8"/>
  <c r="K9" i="8"/>
  <c r="L9" i="8"/>
  <c r="Q9" i="8"/>
  <c r="T9" i="8"/>
  <c r="K10" i="8"/>
  <c r="L10" i="8"/>
  <c r="Q10" i="8"/>
  <c r="T10" i="8"/>
  <c r="K11" i="8"/>
  <c r="L11" i="8"/>
  <c r="Q11" i="8"/>
  <c r="T11" i="8"/>
  <c r="K12" i="8"/>
  <c r="L12" i="8"/>
  <c r="Q12" i="8"/>
  <c r="T12" i="8"/>
  <c r="K13" i="8"/>
  <c r="L13" i="8"/>
  <c r="Q13" i="8"/>
  <c r="T13" i="8"/>
  <c r="K14" i="8"/>
  <c r="L14" i="8"/>
  <c r="Q14" i="8"/>
  <c r="T14" i="8"/>
  <c r="K15" i="8"/>
  <c r="L15" i="8"/>
  <c r="Q15" i="8"/>
  <c r="T15" i="8"/>
  <c r="K16" i="8"/>
  <c r="L16" i="8"/>
  <c r="Q16" i="8"/>
  <c r="T16" i="8"/>
  <c r="K17" i="8"/>
  <c r="L17" i="8"/>
  <c r="Q17" i="8"/>
  <c r="T17" i="8"/>
  <c r="K18" i="8"/>
  <c r="L18" i="8"/>
  <c r="Q18" i="8"/>
  <c r="T18" i="8"/>
  <c r="K19" i="8"/>
  <c r="L19" i="8"/>
  <c r="Q19" i="8"/>
  <c r="T19" i="8"/>
  <c r="K20" i="8"/>
  <c r="L20" i="8"/>
  <c r="Q20" i="8"/>
  <c r="T20" i="8"/>
  <c r="K21" i="8"/>
  <c r="L21" i="8"/>
  <c r="Q21" i="8"/>
  <c r="T21" i="8"/>
  <c r="K22" i="8"/>
  <c r="L22" i="8"/>
  <c r="Q22" i="8"/>
  <c r="T22" i="8"/>
  <c r="K23" i="8"/>
  <c r="L23" i="8"/>
  <c r="Q23" i="8"/>
  <c r="T23" i="8"/>
  <c r="K24" i="8"/>
  <c r="L24" i="8"/>
  <c r="Q24" i="8"/>
  <c r="T24" i="8"/>
  <c r="K25" i="8"/>
  <c r="L25" i="8"/>
  <c r="Q25" i="8"/>
  <c r="T25" i="8"/>
  <c r="K26" i="8"/>
  <c r="L26" i="8"/>
  <c r="Q26" i="8"/>
  <c r="T26" i="8"/>
  <c r="K27" i="8"/>
  <c r="L27" i="8"/>
  <c r="Q27" i="8"/>
  <c r="T27" i="8"/>
  <c r="K28" i="8"/>
  <c r="L28" i="8"/>
  <c r="Q28" i="8"/>
  <c r="T28" i="8"/>
  <c r="K29" i="8"/>
  <c r="L29" i="8"/>
  <c r="Q29" i="8"/>
  <c r="T29" i="8"/>
  <c r="K30" i="8"/>
  <c r="L30" i="8"/>
  <c r="Q30" i="8"/>
  <c r="T30" i="8"/>
  <c r="K31" i="8"/>
  <c r="L31" i="8"/>
  <c r="Q31" i="8"/>
  <c r="T31" i="8"/>
  <c r="K32" i="8"/>
  <c r="L32" i="8"/>
  <c r="Q32" i="8"/>
  <c r="T32" i="8"/>
  <c r="K33" i="8"/>
  <c r="L33" i="8"/>
  <c r="Q33" i="8"/>
  <c r="T33" i="8"/>
  <c r="K34" i="8"/>
  <c r="L34" i="8"/>
  <c r="Q34" i="8"/>
  <c r="T34" i="8"/>
  <c r="K35" i="8"/>
  <c r="L35" i="8"/>
  <c r="Q35" i="8"/>
  <c r="T35" i="8"/>
  <c r="K36" i="8"/>
  <c r="L36" i="8"/>
  <c r="Q36" i="8"/>
  <c r="T36" i="8"/>
  <c r="K37" i="8"/>
  <c r="L37" i="8"/>
  <c r="Q37" i="8"/>
  <c r="T37" i="8"/>
  <c r="K38" i="8"/>
  <c r="L38" i="8"/>
  <c r="Q38" i="8"/>
  <c r="T38" i="8"/>
  <c r="K39" i="8"/>
  <c r="L39" i="8"/>
  <c r="Q39" i="8"/>
  <c r="T39" i="8"/>
  <c r="K40" i="8"/>
  <c r="L40" i="8"/>
  <c r="Q40" i="8"/>
  <c r="T40" i="8"/>
  <c r="K41" i="8"/>
  <c r="L41" i="8"/>
  <c r="Q41" i="8"/>
  <c r="T41" i="8"/>
  <c r="K42" i="8"/>
  <c r="L42" i="8"/>
  <c r="Q42" i="8"/>
  <c r="T42" i="8"/>
  <c r="K43" i="8"/>
  <c r="L43" i="8"/>
  <c r="Q43" i="8"/>
  <c r="T43" i="8"/>
  <c r="K44" i="8"/>
  <c r="N44" i="8"/>
  <c r="L44" i="8" s="1"/>
  <c r="Q44" i="8"/>
  <c r="T44" i="8"/>
  <c r="K45" i="8"/>
  <c r="L45" i="8"/>
  <c r="Q45" i="8"/>
  <c r="T45" i="8"/>
  <c r="K46" i="8"/>
  <c r="L46" i="8"/>
  <c r="Q46" i="8"/>
  <c r="T46" i="8"/>
  <c r="K47" i="8"/>
  <c r="L47" i="8"/>
  <c r="Q47" i="8"/>
  <c r="T47" i="8"/>
  <c r="K48" i="8"/>
  <c r="L48" i="8"/>
  <c r="Q48" i="8"/>
  <c r="T48" i="8"/>
  <c r="K49" i="8"/>
  <c r="L49" i="8"/>
  <c r="Q49" i="8"/>
  <c r="T49" i="8"/>
  <c r="K50" i="8"/>
  <c r="L50" i="8"/>
  <c r="Q50" i="8"/>
  <c r="T50" i="8"/>
  <c r="K51" i="8"/>
  <c r="L51" i="8"/>
  <c r="Q51" i="8"/>
  <c r="T51" i="8"/>
  <c r="K52" i="8"/>
  <c r="L52" i="8"/>
  <c r="Q52" i="8"/>
  <c r="T52" i="8"/>
  <c r="K53" i="8"/>
  <c r="L53" i="8"/>
  <c r="Q53" i="8"/>
  <c r="T53" i="8"/>
  <c r="K54" i="8"/>
  <c r="L54" i="8"/>
  <c r="N54" i="8"/>
  <c r="Q54" i="8"/>
  <c r="T54" i="8"/>
  <c r="K55" i="8"/>
  <c r="L55" i="8"/>
  <c r="Q55" i="8"/>
  <c r="T55" i="8"/>
  <c r="K56" i="8"/>
  <c r="L56" i="8"/>
  <c r="Q56" i="8"/>
  <c r="T56" i="8"/>
  <c r="K57" i="8"/>
  <c r="L57" i="8"/>
  <c r="Q57" i="8"/>
  <c r="T57" i="8"/>
  <c r="K58" i="8"/>
  <c r="L58" i="8"/>
  <c r="Q58" i="8"/>
  <c r="T58" i="8"/>
  <c r="K59" i="8"/>
  <c r="L59" i="8"/>
  <c r="Q59" i="8"/>
  <c r="T59" i="8"/>
  <c r="K60" i="8"/>
  <c r="L60" i="8"/>
  <c r="Q60" i="8"/>
  <c r="T60" i="8"/>
  <c r="K61" i="8"/>
  <c r="L61" i="8"/>
  <c r="Q61" i="8"/>
  <c r="T61" i="8"/>
  <c r="H62" i="8"/>
  <c r="I62" i="8"/>
  <c r="J62" i="8"/>
  <c r="Q71" i="9" l="1"/>
  <c r="R71" i="9"/>
  <c r="V67" i="9" l="1"/>
  <c r="S67" i="9"/>
  <c r="M67" i="9"/>
  <c r="L67" i="9"/>
  <c r="F67" i="9"/>
  <c r="E67" i="9"/>
  <c r="D67" i="9"/>
  <c r="C67" i="9"/>
  <c r="G67" i="9" l="1"/>
  <c r="T67" i="9" s="1"/>
  <c r="C9" i="9" l="1"/>
  <c r="V49" i="9"/>
  <c r="S49" i="9"/>
  <c r="M49" i="9"/>
  <c r="F49" i="9" s="1"/>
  <c r="L49" i="9"/>
  <c r="V48" i="9"/>
  <c r="S48" i="9"/>
  <c r="M48" i="9"/>
  <c r="F48" i="9" s="1"/>
  <c r="L48" i="9"/>
  <c r="E48" i="9"/>
  <c r="C48" i="9"/>
  <c r="V42" i="9"/>
  <c r="S42" i="9"/>
  <c r="M42" i="9"/>
  <c r="F42" i="9" s="1"/>
  <c r="L42" i="9"/>
  <c r="V13" i="9"/>
  <c r="S13" i="9"/>
  <c r="M13" i="9"/>
  <c r="D13" i="9" s="1"/>
  <c r="L13" i="9"/>
  <c r="F13" i="9"/>
  <c r="C13" i="9" l="1"/>
  <c r="C49" i="9"/>
  <c r="C42" i="9"/>
  <c r="D49" i="9"/>
  <c r="G49" i="9" s="1"/>
  <c r="T49" i="9" s="1"/>
  <c r="D48" i="9"/>
  <c r="G48" i="9" s="1"/>
  <c r="T48" i="9" s="1"/>
  <c r="D42" i="9"/>
  <c r="G13" i="9"/>
  <c r="T13" i="9" s="1"/>
  <c r="G42" i="9" l="1"/>
  <c r="T42" i="9" s="1"/>
  <c r="V34" i="9"/>
  <c r="S34" i="9"/>
  <c r="M34" i="9"/>
  <c r="L34" i="9"/>
  <c r="F34" i="9"/>
  <c r="E34" i="9"/>
  <c r="D34" i="9"/>
  <c r="C34" i="9"/>
  <c r="V52" i="9"/>
  <c r="S52" i="9"/>
  <c r="M52" i="9"/>
  <c r="C52" i="9" s="1"/>
  <c r="L52" i="9"/>
  <c r="F52" i="9"/>
  <c r="E35" i="9"/>
  <c r="C35" i="9"/>
  <c r="V35" i="9"/>
  <c r="S35" i="9"/>
  <c r="M35" i="9"/>
  <c r="F35" i="9" s="1"/>
  <c r="L35" i="9"/>
  <c r="D52" i="9" l="1"/>
  <c r="G52" i="9" s="1"/>
  <c r="T52" i="9" s="1"/>
  <c r="G34" i="9"/>
  <c r="T34" i="9" s="1"/>
  <c r="D35" i="9"/>
  <c r="G35" i="9" s="1"/>
  <c r="T35" i="9" s="1"/>
  <c r="V19" i="9" l="1"/>
  <c r="S19" i="9"/>
  <c r="M19" i="9"/>
  <c r="C19" i="9" s="1"/>
  <c r="L19" i="9"/>
  <c r="F19" i="9"/>
  <c r="V44" i="9"/>
  <c r="S44" i="9"/>
  <c r="M44" i="9"/>
  <c r="C44" i="9" s="1"/>
  <c r="L44" i="9"/>
  <c r="F44" i="9"/>
  <c r="D19" i="9" l="1"/>
  <c r="G19" i="9" s="1"/>
  <c r="T19" i="9" s="1"/>
  <c r="D44" i="9"/>
  <c r="G44" i="9" s="1"/>
  <c r="T44" i="9" s="1"/>
  <c r="E70" i="9" l="1"/>
  <c r="C70" i="9"/>
  <c r="E69" i="9"/>
  <c r="C69" i="9"/>
  <c r="E68" i="9"/>
  <c r="C68" i="9"/>
  <c r="E66" i="9"/>
  <c r="C66" i="9"/>
  <c r="E65" i="9"/>
  <c r="C65" i="9"/>
  <c r="E64" i="9"/>
  <c r="C64" i="9"/>
  <c r="E63" i="9"/>
  <c r="C63" i="9"/>
  <c r="E62" i="9"/>
  <c r="C62" i="9"/>
  <c r="E61" i="9"/>
  <c r="C61" i="9"/>
  <c r="E59" i="9"/>
  <c r="C59" i="9"/>
  <c r="E58" i="9"/>
  <c r="C58" i="9"/>
  <c r="E56" i="9"/>
  <c r="C56" i="9"/>
  <c r="E55" i="9"/>
  <c r="C55" i="9"/>
  <c r="E54" i="9"/>
  <c r="C54" i="9"/>
  <c r="E53" i="9"/>
  <c r="C53" i="9"/>
  <c r="E51" i="9"/>
  <c r="C51" i="9"/>
  <c r="E50" i="9"/>
  <c r="C50" i="9"/>
  <c r="E47" i="9"/>
  <c r="C47" i="9"/>
  <c r="E45" i="9"/>
  <c r="C45" i="9"/>
  <c r="E43" i="9"/>
  <c r="C43" i="9"/>
  <c r="E41" i="9"/>
  <c r="C41" i="9"/>
  <c r="E40" i="9"/>
  <c r="C40" i="9"/>
  <c r="E39" i="9"/>
  <c r="C39" i="9"/>
  <c r="E37" i="9"/>
  <c r="C37" i="9"/>
  <c r="E36" i="9"/>
  <c r="C36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8" i="9"/>
  <c r="C18" i="9"/>
  <c r="E17" i="9"/>
  <c r="C17" i="9"/>
  <c r="E16" i="9"/>
  <c r="C16" i="9"/>
  <c r="E15" i="9"/>
  <c r="C15" i="9"/>
  <c r="E14" i="9"/>
  <c r="C14" i="9"/>
  <c r="E12" i="9"/>
  <c r="C12" i="9"/>
  <c r="E11" i="9"/>
  <c r="C11" i="9"/>
  <c r="E10" i="9"/>
  <c r="C10" i="9"/>
  <c r="E9" i="9"/>
  <c r="E7" i="9"/>
  <c r="C7" i="9"/>
  <c r="E6" i="9"/>
  <c r="C6" i="9"/>
  <c r="E5" i="9"/>
  <c r="E71" i="9" l="1"/>
  <c r="K71" i="9"/>
  <c r="J71" i="9"/>
  <c r="I71" i="9"/>
  <c r="V70" i="9"/>
  <c r="S70" i="9"/>
  <c r="M70" i="9"/>
  <c r="L70" i="9"/>
  <c r="V69" i="9"/>
  <c r="S69" i="9"/>
  <c r="M69" i="9"/>
  <c r="L69" i="9"/>
  <c r="V68" i="9"/>
  <c r="S68" i="9"/>
  <c r="M68" i="9"/>
  <c r="L68" i="9"/>
  <c r="V66" i="9"/>
  <c r="S66" i="9"/>
  <c r="M66" i="9"/>
  <c r="L66" i="9"/>
  <c r="V65" i="9"/>
  <c r="S65" i="9"/>
  <c r="M65" i="9"/>
  <c r="L65" i="9"/>
  <c r="V64" i="9"/>
  <c r="S64" i="9"/>
  <c r="M64" i="9"/>
  <c r="L64" i="9"/>
  <c r="V63" i="9"/>
  <c r="S63" i="9"/>
  <c r="M63" i="9"/>
  <c r="L63" i="9"/>
  <c r="V62" i="9"/>
  <c r="S62" i="9"/>
  <c r="M62" i="9"/>
  <c r="L62" i="9"/>
  <c r="V61" i="9"/>
  <c r="S61" i="9"/>
  <c r="M61" i="9"/>
  <c r="L61" i="9"/>
  <c r="V60" i="9"/>
  <c r="S60" i="9"/>
  <c r="M60" i="9"/>
  <c r="C60" i="9" s="1"/>
  <c r="L60" i="9"/>
  <c r="V59" i="9"/>
  <c r="S59" i="9"/>
  <c r="M59" i="9"/>
  <c r="L59" i="9"/>
  <c r="V58" i="9"/>
  <c r="S58" i="9"/>
  <c r="M58" i="9"/>
  <c r="L58" i="9"/>
  <c r="V57" i="9"/>
  <c r="S57" i="9"/>
  <c r="M57" i="9"/>
  <c r="C57" i="9" s="1"/>
  <c r="L57" i="9"/>
  <c r="V56" i="9"/>
  <c r="S56" i="9"/>
  <c r="M56" i="9"/>
  <c r="L56" i="9"/>
  <c r="V55" i="9"/>
  <c r="S55" i="9"/>
  <c r="M55" i="9"/>
  <c r="L55" i="9"/>
  <c r="V54" i="9"/>
  <c r="S54" i="9"/>
  <c r="M54" i="9"/>
  <c r="L54" i="9"/>
  <c r="V53" i="9"/>
  <c r="S53" i="9"/>
  <c r="M53" i="9"/>
  <c r="L53" i="9"/>
  <c r="V51" i="9"/>
  <c r="S51" i="9"/>
  <c r="M51" i="9"/>
  <c r="L51" i="9"/>
  <c r="V50" i="9"/>
  <c r="S50" i="9"/>
  <c r="M50" i="9"/>
  <c r="L50" i="9"/>
  <c r="V47" i="9"/>
  <c r="S47" i="9"/>
  <c r="M47" i="9"/>
  <c r="L47" i="9"/>
  <c r="V46" i="9"/>
  <c r="S46" i="9"/>
  <c r="M46" i="9"/>
  <c r="C46" i="9" s="1"/>
  <c r="L46" i="9"/>
  <c r="V45" i="9"/>
  <c r="S45" i="9"/>
  <c r="M45" i="9"/>
  <c r="L45" i="9"/>
  <c r="V43" i="9"/>
  <c r="S43" i="9"/>
  <c r="M43" i="9"/>
  <c r="L43" i="9"/>
  <c r="V41" i="9"/>
  <c r="S41" i="9"/>
  <c r="M41" i="9"/>
  <c r="L41" i="9"/>
  <c r="V40" i="9"/>
  <c r="S40" i="9"/>
  <c r="M40" i="9"/>
  <c r="L40" i="9"/>
  <c r="V39" i="9"/>
  <c r="S39" i="9"/>
  <c r="M39" i="9"/>
  <c r="L39" i="9"/>
  <c r="V38" i="9"/>
  <c r="S38" i="9"/>
  <c r="M38" i="9"/>
  <c r="C38" i="9" s="1"/>
  <c r="L38" i="9"/>
  <c r="V37" i="9"/>
  <c r="S37" i="9"/>
  <c r="M37" i="9"/>
  <c r="L37" i="9"/>
  <c r="V36" i="9"/>
  <c r="S36" i="9"/>
  <c r="M36" i="9"/>
  <c r="L36" i="9"/>
  <c r="V33" i="9"/>
  <c r="S33" i="9"/>
  <c r="M33" i="9"/>
  <c r="L33" i="9"/>
  <c r="V32" i="9"/>
  <c r="S32" i="9"/>
  <c r="M32" i="9"/>
  <c r="L32" i="9"/>
  <c r="V31" i="9"/>
  <c r="S31" i="9"/>
  <c r="M31" i="9"/>
  <c r="L31" i="9"/>
  <c r="V30" i="9"/>
  <c r="S30" i="9"/>
  <c r="M30" i="9"/>
  <c r="L30" i="9"/>
  <c r="V29" i="9"/>
  <c r="S29" i="9"/>
  <c r="M29" i="9"/>
  <c r="L29" i="9"/>
  <c r="V28" i="9"/>
  <c r="S28" i="9"/>
  <c r="M28" i="9"/>
  <c r="L28" i="9"/>
  <c r="V27" i="9"/>
  <c r="S27" i="9"/>
  <c r="M27" i="9"/>
  <c r="L27" i="9"/>
  <c r="V26" i="9"/>
  <c r="S26" i="9"/>
  <c r="M26" i="9"/>
  <c r="L26" i="9"/>
  <c r="V25" i="9"/>
  <c r="S25" i="9"/>
  <c r="M25" i="9"/>
  <c r="L25" i="9"/>
  <c r="V24" i="9"/>
  <c r="S24" i="9"/>
  <c r="M24" i="9"/>
  <c r="L24" i="9"/>
  <c r="V23" i="9"/>
  <c r="S23" i="9"/>
  <c r="M23" i="9"/>
  <c r="L23" i="9"/>
  <c r="V22" i="9"/>
  <c r="S22" i="9"/>
  <c r="M22" i="9"/>
  <c r="L22" i="9"/>
  <c r="V21" i="9"/>
  <c r="S21" i="9"/>
  <c r="M21" i="9"/>
  <c r="L21" i="9"/>
  <c r="V20" i="9"/>
  <c r="S20" i="9"/>
  <c r="M20" i="9"/>
  <c r="L20" i="9"/>
  <c r="V18" i="9"/>
  <c r="S18" i="9"/>
  <c r="M18" i="9"/>
  <c r="L18" i="9"/>
  <c r="V17" i="9"/>
  <c r="S17" i="9"/>
  <c r="M17" i="9"/>
  <c r="L17" i="9"/>
  <c r="V16" i="9"/>
  <c r="S16" i="9"/>
  <c r="M16" i="9"/>
  <c r="L16" i="9"/>
  <c r="V15" i="9"/>
  <c r="S15" i="9"/>
  <c r="M15" i="9"/>
  <c r="L15" i="9"/>
  <c r="V14" i="9"/>
  <c r="S14" i="9"/>
  <c r="M14" i="9"/>
  <c r="L14" i="9"/>
  <c r="V12" i="9"/>
  <c r="S12" i="9"/>
  <c r="M12" i="9"/>
  <c r="L12" i="9"/>
  <c r="V11" i="9"/>
  <c r="S11" i="9"/>
  <c r="M11" i="9"/>
  <c r="L11" i="9"/>
  <c r="V10" i="9"/>
  <c r="S10" i="9"/>
  <c r="M10" i="9"/>
  <c r="D10" i="9" s="1"/>
  <c r="L10" i="9"/>
  <c r="V9" i="9"/>
  <c r="S9" i="9"/>
  <c r="M9" i="9"/>
  <c r="L9" i="9"/>
  <c r="V8" i="9"/>
  <c r="S8" i="9"/>
  <c r="M8" i="9"/>
  <c r="C8" i="9" s="1"/>
  <c r="L8" i="9"/>
  <c r="V7" i="9"/>
  <c r="S7" i="9"/>
  <c r="M7" i="9"/>
  <c r="L7" i="9"/>
  <c r="V6" i="9"/>
  <c r="S6" i="9"/>
  <c r="M6" i="9"/>
  <c r="L6" i="9"/>
  <c r="V5" i="9"/>
  <c r="S5" i="9"/>
  <c r="M5" i="9"/>
  <c r="L5" i="9"/>
  <c r="L71" i="9" s="1"/>
  <c r="C5" i="9"/>
  <c r="C71" i="9" s="1"/>
  <c r="F5" i="9" l="1"/>
  <c r="D5" i="9"/>
  <c r="F6" i="9"/>
  <c r="D6" i="9"/>
  <c r="F7" i="9"/>
  <c r="D7" i="9"/>
  <c r="F8" i="9"/>
  <c r="D8" i="9"/>
  <c r="F9" i="9"/>
  <c r="D9" i="9"/>
  <c r="F10" i="9"/>
  <c r="F11" i="9"/>
  <c r="D11" i="9"/>
  <c r="F12" i="9"/>
  <c r="D12" i="9"/>
  <c r="F15" i="9"/>
  <c r="D15" i="9"/>
  <c r="F17" i="9"/>
  <c r="D17" i="9"/>
  <c r="F20" i="9"/>
  <c r="D20" i="9"/>
  <c r="F22" i="9"/>
  <c r="D22" i="9"/>
  <c r="F28" i="9"/>
  <c r="D28" i="9"/>
  <c r="F38" i="9"/>
  <c r="D38" i="9"/>
  <c r="F40" i="9"/>
  <c r="D40" i="9"/>
  <c r="F43" i="9"/>
  <c r="D43" i="9"/>
  <c r="F45" i="9"/>
  <c r="D45" i="9"/>
  <c r="G45" i="9" s="1"/>
  <c r="T45" i="9" s="1"/>
  <c r="F46" i="9"/>
  <c r="D46" i="9"/>
  <c r="F47" i="9"/>
  <c r="D47" i="9"/>
  <c r="G47" i="9" s="1"/>
  <c r="T47" i="9" s="1"/>
  <c r="F50" i="9"/>
  <c r="D50" i="9"/>
  <c r="F51" i="9"/>
  <c r="D51" i="9"/>
  <c r="G51" i="9" s="1"/>
  <c r="T51" i="9" s="1"/>
  <c r="F53" i="9"/>
  <c r="D53" i="9"/>
  <c r="F54" i="9"/>
  <c r="D54" i="9"/>
  <c r="G54" i="9" s="1"/>
  <c r="T54" i="9" s="1"/>
  <c r="F55" i="9"/>
  <c r="D55" i="9"/>
  <c r="F56" i="9"/>
  <c r="D56" i="9"/>
  <c r="G56" i="9" s="1"/>
  <c r="T56" i="9" s="1"/>
  <c r="F57" i="9"/>
  <c r="D57" i="9"/>
  <c r="F58" i="9"/>
  <c r="D58" i="9"/>
  <c r="F59" i="9"/>
  <c r="D59" i="9"/>
  <c r="F63" i="9"/>
  <c r="D63" i="9"/>
  <c r="F65" i="9"/>
  <c r="D65" i="9"/>
  <c r="F68" i="9"/>
  <c r="D68" i="9"/>
  <c r="F14" i="9"/>
  <c r="D14" i="9"/>
  <c r="F16" i="9"/>
  <c r="D16" i="9"/>
  <c r="F18" i="9"/>
  <c r="D18" i="9"/>
  <c r="F21" i="9"/>
  <c r="D21" i="9"/>
  <c r="F23" i="9"/>
  <c r="D23" i="9"/>
  <c r="F24" i="9"/>
  <c r="D24" i="9"/>
  <c r="G24" i="9" s="1"/>
  <c r="T24" i="9" s="1"/>
  <c r="F25" i="9"/>
  <c r="D25" i="9"/>
  <c r="F26" i="9"/>
  <c r="D26" i="9"/>
  <c r="G26" i="9" s="1"/>
  <c r="T26" i="9" s="1"/>
  <c r="F27" i="9"/>
  <c r="D27" i="9"/>
  <c r="F29" i="9"/>
  <c r="D29" i="9"/>
  <c r="F30" i="9"/>
  <c r="D30" i="9"/>
  <c r="G30" i="9" s="1"/>
  <c r="T30" i="9" s="1"/>
  <c r="F31" i="9"/>
  <c r="D31" i="9"/>
  <c r="F32" i="9"/>
  <c r="D32" i="9"/>
  <c r="G32" i="9" s="1"/>
  <c r="T32" i="9" s="1"/>
  <c r="F33" i="9"/>
  <c r="D33" i="9"/>
  <c r="F36" i="9"/>
  <c r="D36" i="9"/>
  <c r="G36" i="9" s="1"/>
  <c r="T36" i="9" s="1"/>
  <c r="F37" i="9"/>
  <c r="D37" i="9"/>
  <c r="F39" i="9"/>
  <c r="D39" i="9"/>
  <c r="F41" i="9"/>
  <c r="D41" i="9"/>
  <c r="F60" i="9"/>
  <c r="D60" i="9"/>
  <c r="F61" i="9"/>
  <c r="D61" i="9"/>
  <c r="G61" i="9" s="1"/>
  <c r="T61" i="9" s="1"/>
  <c r="F62" i="9"/>
  <c r="D62" i="9"/>
  <c r="G62" i="9" s="1"/>
  <c r="T62" i="9" s="1"/>
  <c r="F64" i="9"/>
  <c r="D64" i="9"/>
  <c r="F66" i="9"/>
  <c r="D66" i="9"/>
  <c r="F69" i="9"/>
  <c r="D69" i="9"/>
  <c r="F70" i="9"/>
  <c r="D70" i="9"/>
  <c r="G11" i="9" l="1"/>
  <c r="T11" i="9" s="1"/>
  <c r="G58" i="9"/>
  <c r="T58" i="9" s="1"/>
  <c r="F71" i="9"/>
  <c r="G5" i="9"/>
  <c r="D71" i="9"/>
  <c r="G9" i="9"/>
  <c r="T9" i="9" s="1"/>
  <c r="G7" i="9"/>
  <c r="T7" i="9" s="1"/>
  <c r="G37" i="9"/>
  <c r="T37" i="9" s="1"/>
  <c r="G33" i="9"/>
  <c r="T33" i="9" s="1"/>
  <c r="G31" i="9"/>
  <c r="T31" i="9" s="1"/>
  <c r="G27" i="9"/>
  <c r="T27" i="9" s="1"/>
  <c r="G25" i="9"/>
  <c r="T25" i="9" s="1"/>
  <c r="G59" i="9"/>
  <c r="T59" i="9" s="1"/>
  <c r="G55" i="9"/>
  <c r="T55" i="9" s="1"/>
  <c r="G53" i="9"/>
  <c r="T53" i="9" s="1"/>
  <c r="G50" i="9"/>
  <c r="T50" i="9" s="1"/>
  <c r="G46" i="9"/>
  <c r="T46" i="9" s="1"/>
  <c r="G12" i="9"/>
  <c r="T12" i="9" s="1"/>
  <c r="G10" i="9"/>
  <c r="T10" i="9" s="1"/>
  <c r="G8" i="9"/>
  <c r="T8" i="9" s="1"/>
  <c r="G6" i="9"/>
  <c r="T6" i="9" s="1"/>
  <c r="G57" i="9"/>
  <c r="T57" i="9" s="1"/>
  <c r="G69" i="9"/>
  <c r="T69" i="9" s="1"/>
  <c r="G66" i="9"/>
  <c r="T66" i="9" s="1"/>
  <c r="G64" i="9"/>
  <c r="T64" i="9" s="1"/>
  <c r="G60" i="9"/>
  <c r="T60" i="9" s="1"/>
  <c r="G41" i="9"/>
  <c r="T41" i="9" s="1"/>
  <c r="G39" i="9"/>
  <c r="T39" i="9" s="1"/>
  <c r="G29" i="9"/>
  <c r="T29" i="9" s="1"/>
  <c r="G23" i="9"/>
  <c r="T23" i="9" s="1"/>
  <c r="G21" i="9"/>
  <c r="T21" i="9" s="1"/>
  <c r="G18" i="9"/>
  <c r="T18" i="9" s="1"/>
  <c r="G16" i="9"/>
  <c r="T16" i="9" s="1"/>
  <c r="G14" i="9"/>
  <c r="T14" i="9" s="1"/>
  <c r="G68" i="9"/>
  <c r="T68" i="9" s="1"/>
  <c r="G65" i="9"/>
  <c r="T65" i="9" s="1"/>
  <c r="G63" i="9"/>
  <c r="T63" i="9" s="1"/>
  <c r="G43" i="9"/>
  <c r="T43" i="9" s="1"/>
  <c r="G40" i="9"/>
  <c r="T40" i="9" s="1"/>
  <c r="G38" i="9"/>
  <c r="T38" i="9" s="1"/>
  <c r="G28" i="9"/>
  <c r="T28" i="9" s="1"/>
  <c r="G22" i="9"/>
  <c r="T22" i="9" s="1"/>
  <c r="G20" i="9"/>
  <c r="T20" i="9" s="1"/>
  <c r="G17" i="9"/>
  <c r="T17" i="9" s="1"/>
  <c r="G15" i="9"/>
  <c r="T15" i="9" s="1"/>
  <c r="G70" i="9"/>
  <c r="T70" i="9" s="1"/>
  <c r="D60" i="8"/>
  <c r="B60" i="8"/>
  <c r="D59" i="8"/>
  <c r="B59" i="8"/>
  <c r="D58" i="8"/>
  <c r="B58" i="8"/>
  <c r="D57" i="8"/>
  <c r="B57" i="8"/>
  <c r="D56" i="8"/>
  <c r="B56" i="8"/>
  <c r="D55" i="8"/>
  <c r="B55" i="8"/>
  <c r="D53" i="8"/>
  <c r="B53" i="8"/>
  <c r="D51" i="8"/>
  <c r="B51" i="8"/>
  <c r="D50" i="8"/>
  <c r="B50" i="8"/>
  <c r="D49" i="8"/>
  <c r="B49" i="8"/>
  <c r="D48" i="8"/>
  <c r="B48" i="8"/>
  <c r="D47" i="8"/>
  <c r="B47" i="8"/>
  <c r="D46" i="8"/>
  <c r="B46" i="8"/>
  <c r="D45" i="8"/>
  <c r="B45" i="8"/>
  <c r="D43" i="8"/>
  <c r="B43" i="8"/>
  <c r="D42" i="8"/>
  <c r="B42" i="8"/>
  <c r="D41" i="8"/>
  <c r="B41" i="8"/>
  <c r="D40" i="8"/>
  <c r="B40" i="8"/>
  <c r="D38" i="8"/>
  <c r="B38" i="8"/>
  <c r="D37" i="8"/>
  <c r="B37" i="8"/>
  <c r="D36" i="8"/>
  <c r="B36" i="8"/>
  <c r="D35" i="8"/>
  <c r="B35" i="8"/>
  <c r="D33" i="8"/>
  <c r="B33" i="8"/>
  <c r="D32" i="8"/>
  <c r="B32" i="8"/>
  <c r="D31" i="8"/>
  <c r="B31" i="8"/>
  <c r="D30" i="8"/>
  <c r="B30" i="8"/>
  <c r="D29" i="8"/>
  <c r="B29" i="8"/>
  <c r="D27" i="8"/>
  <c r="B27" i="8"/>
  <c r="D25" i="8"/>
  <c r="B25" i="8"/>
  <c r="D24" i="8"/>
  <c r="B24" i="8"/>
  <c r="D23" i="8"/>
  <c r="B23" i="8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D15" i="8"/>
  <c r="B15" i="8"/>
  <c r="D14" i="8"/>
  <c r="B14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T5" i="9" l="1"/>
  <c r="G71" i="9"/>
  <c r="T71" i="9"/>
  <c r="E13" i="8"/>
  <c r="B13" i="8"/>
  <c r="D62" i="8"/>
  <c r="C13" i="8"/>
  <c r="F13" i="8" l="1"/>
  <c r="R13" i="8" s="1"/>
  <c r="B61" i="8" l="1"/>
  <c r="B54" i="8"/>
  <c r="B52" i="8"/>
  <c r="B44" i="8"/>
  <c r="B39" i="8"/>
  <c r="B34" i="8"/>
  <c r="B28" i="8"/>
  <c r="B26" i="8"/>
  <c r="E21" i="8" l="1"/>
  <c r="C21" i="8"/>
  <c r="E25" i="8"/>
  <c r="C25" i="8"/>
  <c r="E27" i="8"/>
  <c r="C27" i="8"/>
  <c r="E29" i="8"/>
  <c r="C29" i="8"/>
  <c r="E30" i="8"/>
  <c r="C30" i="8"/>
  <c r="F30" i="8" s="1"/>
  <c r="R30" i="8" s="1"/>
  <c r="E31" i="8"/>
  <c r="C31" i="8"/>
  <c r="E32" i="8"/>
  <c r="C32" i="8"/>
  <c r="E33" i="8"/>
  <c r="C33" i="8"/>
  <c r="E35" i="8"/>
  <c r="C35" i="8"/>
  <c r="E36" i="8"/>
  <c r="C36" i="8"/>
  <c r="E37" i="8"/>
  <c r="C37" i="8"/>
  <c r="E38" i="8"/>
  <c r="C38" i="8"/>
  <c r="E40" i="8"/>
  <c r="C40" i="8"/>
  <c r="E41" i="8"/>
  <c r="C41" i="8"/>
  <c r="E42" i="8"/>
  <c r="C42" i="8"/>
  <c r="E43" i="8"/>
  <c r="C43" i="8"/>
  <c r="B62" i="8"/>
  <c r="E45" i="8"/>
  <c r="C45" i="8"/>
  <c r="E46" i="8"/>
  <c r="C46" i="8"/>
  <c r="E47" i="8"/>
  <c r="C47" i="8"/>
  <c r="E48" i="8"/>
  <c r="C48" i="8"/>
  <c r="E49" i="8"/>
  <c r="F49" i="8" s="1"/>
  <c r="R49" i="8" s="1"/>
  <c r="C49" i="8"/>
  <c r="E50" i="8"/>
  <c r="C50" i="8"/>
  <c r="E51" i="8"/>
  <c r="C51" i="8"/>
  <c r="E53" i="8"/>
  <c r="C53" i="8"/>
  <c r="E55" i="8"/>
  <c r="C55" i="8"/>
  <c r="E56" i="8"/>
  <c r="C56" i="8"/>
  <c r="E57" i="8"/>
  <c r="C57" i="8"/>
  <c r="E58" i="8"/>
  <c r="C58" i="8"/>
  <c r="E59" i="8"/>
  <c r="C59" i="8"/>
  <c r="E60" i="8"/>
  <c r="C60" i="8"/>
  <c r="E5" i="8"/>
  <c r="C5" i="8"/>
  <c r="E6" i="8"/>
  <c r="C6" i="8"/>
  <c r="E7" i="8"/>
  <c r="C7" i="8"/>
  <c r="E8" i="8"/>
  <c r="C8" i="8"/>
  <c r="E9" i="8"/>
  <c r="F9" i="8" s="1"/>
  <c r="R9" i="8" s="1"/>
  <c r="C9" i="8"/>
  <c r="E10" i="8"/>
  <c r="C10" i="8"/>
  <c r="E11" i="8"/>
  <c r="C11" i="8"/>
  <c r="E12" i="8"/>
  <c r="C12" i="8"/>
  <c r="E14" i="8"/>
  <c r="C14" i="8"/>
  <c r="E15" i="8"/>
  <c r="C15" i="8"/>
  <c r="E16" i="8"/>
  <c r="C16" i="8"/>
  <c r="E17" i="8"/>
  <c r="C17" i="8"/>
  <c r="E18" i="8"/>
  <c r="C18" i="8"/>
  <c r="E19" i="8"/>
  <c r="C19" i="8"/>
  <c r="E20" i="8"/>
  <c r="C20" i="8"/>
  <c r="E22" i="8"/>
  <c r="C22" i="8"/>
  <c r="E24" i="8"/>
  <c r="C24" i="8"/>
  <c r="E23" i="8"/>
  <c r="C23" i="8"/>
  <c r="E26" i="8"/>
  <c r="C26" i="8"/>
  <c r="E54" i="8"/>
  <c r="C54" i="8"/>
  <c r="E39" i="8"/>
  <c r="C39" i="8"/>
  <c r="E44" i="8"/>
  <c r="C44" i="8"/>
  <c r="E28" i="8"/>
  <c r="C28" i="8"/>
  <c r="E61" i="8"/>
  <c r="C61" i="8"/>
  <c r="E52" i="8"/>
  <c r="C52" i="8"/>
  <c r="E34" i="8"/>
  <c r="C34" i="8"/>
  <c r="F35" i="8"/>
  <c r="R35" i="8" s="1"/>
  <c r="F19" i="8" l="1"/>
  <c r="R19" i="8" s="1"/>
  <c r="F12" i="8"/>
  <c r="R12" i="8" s="1"/>
  <c r="F11" i="8"/>
  <c r="R11" i="8" s="1"/>
  <c r="F58" i="8"/>
  <c r="R58" i="8" s="1"/>
  <c r="F57" i="8"/>
  <c r="R57" i="8" s="1"/>
  <c r="F51" i="8"/>
  <c r="R51" i="8" s="1"/>
  <c r="F41" i="8"/>
  <c r="R41" i="8" s="1"/>
  <c r="F40" i="8"/>
  <c r="R40" i="8" s="1"/>
  <c r="F61" i="8"/>
  <c r="R61" i="8" s="1"/>
  <c r="F26" i="8"/>
  <c r="R26" i="8" s="1"/>
  <c r="F24" i="8"/>
  <c r="R24" i="8" s="1"/>
  <c r="F20" i="8"/>
  <c r="R20" i="8" s="1"/>
  <c r="F14" i="8"/>
  <c r="R14" i="8" s="1"/>
  <c r="F5" i="8"/>
  <c r="R5" i="8" s="1"/>
  <c r="F55" i="8"/>
  <c r="R55" i="8" s="1"/>
  <c r="F53" i="8"/>
  <c r="R53" i="8" s="1"/>
  <c r="F45" i="8"/>
  <c r="R45" i="8" s="1"/>
  <c r="F43" i="8"/>
  <c r="R43" i="8" s="1"/>
  <c r="F37" i="8"/>
  <c r="R37" i="8" s="1"/>
  <c r="C62" i="8"/>
  <c r="F52" i="8"/>
  <c r="R52" i="8" s="1"/>
  <c r="F39" i="8"/>
  <c r="R39" i="8" s="1"/>
  <c r="F22" i="8"/>
  <c r="R22" i="8" s="1"/>
  <c r="F18" i="8"/>
  <c r="R18" i="8" s="1"/>
  <c r="F17" i="8"/>
  <c r="R17" i="8" s="1"/>
  <c r="F16" i="8"/>
  <c r="R16" i="8" s="1"/>
  <c r="F10" i="8"/>
  <c r="R10" i="8" s="1"/>
  <c r="F8" i="8"/>
  <c r="R8" i="8" s="1"/>
  <c r="F7" i="8"/>
  <c r="R7" i="8" s="1"/>
  <c r="F6" i="8"/>
  <c r="R6" i="8" s="1"/>
  <c r="F60" i="8"/>
  <c r="R60" i="8" s="1"/>
  <c r="F59" i="8"/>
  <c r="R59" i="8" s="1"/>
  <c r="F56" i="8"/>
  <c r="R56" i="8" s="1"/>
  <c r="F50" i="8"/>
  <c r="R50" i="8" s="1"/>
  <c r="F48" i="8"/>
  <c r="R48" i="8" s="1"/>
  <c r="F47" i="8"/>
  <c r="R47" i="8" s="1"/>
  <c r="F46" i="8"/>
  <c r="R46" i="8" s="1"/>
  <c r="F42" i="8"/>
  <c r="R42" i="8" s="1"/>
  <c r="F38" i="8"/>
  <c r="R38" i="8" s="1"/>
  <c r="F36" i="8"/>
  <c r="R36" i="8" s="1"/>
  <c r="F32" i="8"/>
  <c r="R32" i="8" s="1"/>
  <c r="F31" i="8"/>
  <c r="R31" i="8" s="1"/>
  <c r="F29" i="8"/>
  <c r="R29" i="8" s="1"/>
  <c r="F25" i="8"/>
  <c r="R25" i="8" s="1"/>
  <c r="F21" i="8"/>
  <c r="R21" i="8" s="1"/>
  <c r="E62" i="8"/>
  <c r="F28" i="8"/>
  <c r="R28" i="8" s="1"/>
  <c r="F54" i="8"/>
  <c r="R54" i="8" s="1"/>
  <c r="F23" i="8"/>
  <c r="R23" i="8" s="1"/>
  <c r="F44" i="8"/>
  <c r="R44" i="8" s="1"/>
  <c r="F33" i="8"/>
  <c r="R33" i="8" s="1"/>
  <c r="F15" i="8"/>
  <c r="R15" i="8" s="1"/>
  <c r="F27" i="8"/>
  <c r="R27" i="8" s="1"/>
  <c r="F34" i="8"/>
  <c r="R34" i="8" s="1"/>
  <c r="R62" i="8" l="1"/>
  <c r="F62" i="8"/>
  <c r="D60" i="7"/>
  <c r="D59" i="7"/>
  <c r="D58" i="7"/>
  <c r="D57" i="7"/>
  <c r="D56" i="7"/>
  <c r="D55" i="7"/>
  <c r="D54" i="7"/>
  <c r="D53" i="7"/>
  <c r="D52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2" i="7"/>
  <c r="D31" i="7"/>
  <c r="D30" i="7"/>
  <c r="D29" i="7"/>
  <c r="D28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B35" i="7"/>
  <c r="L35" i="7"/>
  <c r="E35" i="7" s="1"/>
  <c r="K35" i="7"/>
  <c r="L41" i="7"/>
  <c r="K41" i="7"/>
  <c r="E41" i="7"/>
  <c r="C41" i="7"/>
  <c r="B41" i="7"/>
  <c r="K58" i="7"/>
  <c r="L58" i="7"/>
  <c r="E58" i="7" s="1"/>
  <c r="B58" i="7"/>
  <c r="K28" i="7"/>
  <c r="C35" i="7" l="1"/>
  <c r="F35" i="7" s="1"/>
  <c r="D61" i="7"/>
  <c r="F41" i="7"/>
  <c r="C58" i="7"/>
  <c r="F58" i="7" s="1"/>
  <c r="B60" i="7" l="1"/>
  <c r="B59" i="7"/>
  <c r="B57" i="7"/>
  <c r="B56" i="7"/>
  <c r="B55" i="7"/>
  <c r="B54" i="7"/>
  <c r="B53" i="7"/>
  <c r="B52" i="7"/>
  <c r="B50" i="7"/>
  <c r="B49" i="7"/>
  <c r="B48" i="7"/>
  <c r="B47" i="7"/>
  <c r="B46" i="7"/>
  <c r="B45" i="7"/>
  <c r="B44" i="7"/>
  <c r="B43" i="7"/>
  <c r="B42" i="7"/>
  <c r="B40" i="7"/>
  <c r="B39" i="7"/>
  <c r="B38" i="7"/>
  <c r="B37" i="7"/>
  <c r="B36" i="7"/>
  <c r="B34" i="7"/>
  <c r="B32" i="7"/>
  <c r="B31" i="7"/>
  <c r="B30" i="7"/>
  <c r="B29" i="7"/>
  <c r="B28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L60" i="7"/>
  <c r="K60" i="7"/>
  <c r="L59" i="7"/>
  <c r="K59" i="7"/>
  <c r="E59" i="7"/>
  <c r="C59" i="7"/>
  <c r="L57" i="7"/>
  <c r="K57" i="7"/>
  <c r="L56" i="7"/>
  <c r="K56" i="7"/>
  <c r="E56" i="7"/>
  <c r="C56" i="7"/>
  <c r="F56" i="7" s="1"/>
  <c r="L55" i="7"/>
  <c r="K55" i="7"/>
  <c r="L54" i="7"/>
  <c r="K54" i="7"/>
  <c r="E54" i="7"/>
  <c r="C54" i="7"/>
  <c r="L53" i="7"/>
  <c r="K53" i="7"/>
  <c r="L52" i="7"/>
  <c r="K52" i="7"/>
  <c r="E52" i="7"/>
  <c r="C52" i="7"/>
  <c r="F52" i="7" s="1"/>
  <c r="L51" i="7"/>
  <c r="B51" i="7" s="1"/>
  <c r="K51" i="7"/>
  <c r="C51" i="7"/>
  <c r="L50" i="7"/>
  <c r="K50" i="7"/>
  <c r="L49" i="7"/>
  <c r="C49" i="7" s="1"/>
  <c r="K49" i="7"/>
  <c r="E49" i="7"/>
  <c r="L48" i="7"/>
  <c r="K48" i="7"/>
  <c r="L47" i="7"/>
  <c r="K47" i="7"/>
  <c r="E47" i="7"/>
  <c r="C47" i="7"/>
  <c r="L46" i="7"/>
  <c r="K46" i="7"/>
  <c r="L45" i="7"/>
  <c r="K45" i="7"/>
  <c r="E45" i="7"/>
  <c r="C45" i="7"/>
  <c r="L44" i="7"/>
  <c r="K44" i="7"/>
  <c r="L43" i="7"/>
  <c r="K43" i="7"/>
  <c r="E43" i="7"/>
  <c r="C43" i="7"/>
  <c r="L42" i="7"/>
  <c r="K42" i="7"/>
  <c r="L40" i="7"/>
  <c r="K40" i="7"/>
  <c r="E40" i="7"/>
  <c r="C40" i="7"/>
  <c r="L39" i="7"/>
  <c r="K39" i="7"/>
  <c r="L38" i="7"/>
  <c r="K38" i="7"/>
  <c r="E38" i="7"/>
  <c r="C38" i="7"/>
  <c r="L37" i="7"/>
  <c r="K37" i="7"/>
  <c r="L36" i="7"/>
  <c r="C36" i="7" s="1"/>
  <c r="K36" i="7"/>
  <c r="E36" i="7"/>
  <c r="L34" i="7"/>
  <c r="C34" i="7" s="1"/>
  <c r="K34" i="7"/>
  <c r="E34" i="7"/>
  <c r="L33" i="7"/>
  <c r="B33" i="7" s="1"/>
  <c r="K33" i="7"/>
  <c r="C33" i="7"/>
  <c r="L32" i="7"/>
  <c r="K32" i="7"/>
  <c r="L31" i="7"/>
  <c r="C31" i="7" s="1"/>
  <c r="K31" i="7"/>
  <c r="E31" i="7"/>
  <c r="L30" i="7"/>
  <c r="E30" i="7" s="1"/>
  <c r="K30" i="7"/>
  <c r="F30" i="7"/>
  <c r="L29" i="7"/>
  <c r="K29" i="7"/>
  <c r="L28" i="7"/>
  <c r="E28" i="7" s="1"/>
  <c r="L27" i="7"/>
  <c r="B27" i="7" s="1"/>
  <c r="K27" i="7"/>
  <c r="L26" i="7"/>
  <c r="B26" i="7" s="1"/>
  <c r="K26" i="7"/>
  <c r="E26" i="7"/>
  <c r="L25" i="7"/>
  <c r="K25" i="7"/>
  <c r="L24" i="7"/>
  <c r="C24" i="7" s="1"/>
  <c r="K24" i="7"/>
  <c r="E24" i="7"/>
  <c r="L23" i="7"/>
  <c r="K23" i="7"/>
  <c r="L22" i="7"/>
  <c r="C22" i="7" s="1"/>
  <c r="K22" i="7"/>
  <c r="E22" i="7"/>
  <c r="L21" i="7"/>
  <c r="K21" i="7"/>
  <c r="E21" i="7"/>
  <c r="C21" i="7"/>
  <c r="L20" i="7"/>
  <c r="K20" i="7"/>
  <c r="L19" i="7"/>
  <c r="C19" i="7" s="1"/>
  <c r="K19" i="7"/>
  <c r="E19" i="7"/>
  <c r="L18" i="7"/>
  <c r="K18" i="7"/>
  <c r="L17" i="7"/>
  <c r="K17" i="7"/>
  <c r="E17" i="7"/>
  <c r="C17" i="7"/>
  <c r="L16" i="7"/>
  <c r="K16" i="7"/>
  <c r="L15" i="7"/>
  <c r="K15" i="7"/>
  <c r="E15" i="7"/>
  <c r="C15" i="7"/>
  <c r="L14" i="7"/>
  <c r="K14" i="7"/>
  <c r="L13" i="7"/>
  <c r="K13" i="7"/>
  <c r="E13" i="7"/>
  <c r="C13" i="7"/>
  <c r="L12" i="7"/>
  <c r="K12" i="7"/>
  <c r="L11" i="7"/>
  <c r="K11" i="7"/>
  <c r="E11" i="7"/>
  <c r="C11" i="7"/>
  <c r="L10" i="7"/>
  <c r="K10" i="7"/>
  <c r="L9" i="7"/>
  <c r="K9" i="7"/>
  <c r="E9" i="7"/>
  <c r="C9" i="7"/>
  <c r="L8" i="7"/>
  <c r="K8" i="7"/>
  <c r="L7" i="7"/>
  <c r="K7" i="7"/>
  <c r="E7" i="7"/>
  <c r="C7" i="7"/>
  <c r="L6" i="7"/>
  <c r="K6" i="7"/>
  <c r="L5" i="7"/>
  <c r="K5" i="7"/>
  <c r="K61" i="7" s="1"/>
  <c r="E5" i="7"/>
  <c r="C5" i="7"/>
  <c r="B5" i="7"/>
  <c r="B61" i="7" s="1"/>
  <c r="C28" i="7" l="1"/>
  <c r="F34" i="7"/>
  <c r="C26" i="7"/>
  <c r="F26" i="7" s="1"/>
  <c r="E27" i="7"/>
  <c r="F9" i="7"/>
  <c r="F17" i="7"/>
  <c r="F22" i="7"/>
  <c r="F43" i="7"/>
  <c r="F13" i="7"/>
  <c r="F36" i="7"/>
  <c r="F38" i="7"/>
  <c r="F47" i="7"/>
  <c r="E6" i="7"/>
  <c r="C6" i="7"/>
  <c r="E10" i="7"/>
  <c r="C10" i="7"/>
  <c r="E14" i="7"/>
  <c r="C14" i="7"/>
  <c r="E18" i="7"/>
  <c r="C18" i="7"/>
  <c r="E20" i="7"/>
  <c r="C20" i="7"/>
  <c r="E23" i="7"/>
  <c r="C23" i="7"/>
  <c r="C27" i="7"/>
  <c r="E39" i="7"/>
  <c r="C39" i="7"/>
  <c r="E44" i="7"/>
  <c r="C44" i="7"/>
  <c r="E48" i="7"/>
  <c r="C48" i="7"/>
  <c r="E53" i="7"/>
  <c r="C53" i="7"/>
  <c r="E57" i="7"/>
  <c r="C57" i="7"/>
  <c r="F7" i="7"/>
  <c r="E8" i="7"/>
  <c r="C8" i="7"/>
  <c r="F11" i="7"/>
  <c r="E12" i="7"/>
  <c r="C12" i="7"/>
  <c r="F15" i="7"/>
  <c r="E16" i="7"/>
  <c r="C16" i="7"/>
  <c r="F19" i="7"/>
  <c r="F21" i="7"/>
  <c r="F24" i="7"/>
  <c r="E25" i="7"/>
  <c r="C25" i="7"/>
  <c r="F28" i="7"/>
  <c r="E29" i="7"/>
  <c r="C29" i="7"/>
  <c r="F31" i="7"/>
  <c r="E32" i="7"/>
  <c r="C32" i="7"/>
  <c r="E33" i="7"/>
  <c r="E37" i="7"/>
  <c r="C37" i="7"/>
  <c r="F40" i="7"/>
  <c r="E42" i="7"/>
  <c r="C42" i="7"/>
  <c r="F45" i="7"/>
  <c r="E46" i="7"/>
  <c r="C46" i="7"/>
  <c r="F49" i="7"/>
  <c r="E50" i="7"/>
  <c r="C50" i="7"/>
  <c r="E51" i="7"/>
  <c r="F51" i="7" s="1"/>
  <c r="F54" i="7"/>
  <c r="E55" i="7"/>
  <c r="C55" i="7"/>
  <c r="F59" i="7"/>
  <c r="E60" i="7"/>
  <c r="C60" i="7"/>
  <c r="F5" i="7"/>
  <c r="B11" i="6"/>
  <c r="E61" i="7" l="1"/>
  <c r="C61" i="7"/>
  <c r="F60" i="7"/>
  <c r="F50" i="7"/>
  <c r="F46" i="7"/>
  <c r="F42" i="7"/>
  <c r="F37" i="7"/>
  <c r="F32" i="7"/>
  <c r="F25" i="7"/>
  <c r="F48" i="7"/>
  <c r="F44" i="7"/>
  <c r="F39" i="7"/>
  <c r="F18" i="7"/>
  <c r="F14" i="7"/>
  <c r="F10" i="7"/>
  <c r="F6" i="7"/>
  <c r="F55" i="7"/>
  <c r="F29" i="7"/>
  <c r="F16" i="7"/>
  <c r="F12" i="7"/>
  <c r="F8" i="7"/>
  <c r="F57" i="7"/>
  <c r="F53" i="7"/>
  <c r="F27" i="7"/>
  <c r="F23" i="7"/>
  <c r="F20" i="7"/>
  <c r="F33" i="7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B33" i="6" s="1"/>
  <c r="L34" i="6"/>
  <c r="L35" i="6"/>
  <c r="B35" i="6" s="1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B49" i="6" s="1"/>
  <c r="L50" i="6"/>
  <c r="L51" i="6"/>
  <c r="L52" i="6"/>
  <c r="L53" i="6"/>
  <c r="L54" i="6"/>
  <c r="L55" i="6"/>
  <c r="L56" i="6"/>
  <c r="L57" i="6"/>
  <c r="L5" i="6"/>
  <c r="K40" i="6"/>
  <c r="K37" i="6"/>
  <c r="K15" i="6"/>
  <c r="F61" i="7" l="1"/>
  <c r="E27" i="6"/>
  <c r="K16" i="6"/>
  <c r="K20" i="6"/>
  <c r="K44" i="6"/>
  <c r="K14" i="6"/>
  <c r="K41" i="6"/>
  <c r="K35" i="6"/>
  <c r="K42" i="6"/>
  <c r="K27" i="6"/>
  <c r="E37" i="6"/>
  <c r="D37" i="6"/>
  <c r="C37" i="6"/>
  <c r="B37" i="6"/>
  <c r="E15" i="6"/>
  <c r="D15" i="6"/>
  <c r="C15" i="6"/>
  <c r="B15" i="6"/>
  <c r="E16" i="6"/>
  <c r="D16" i="6"/>
  <c r="C16" i="6"/>
  <c r="B16" i="6"/>
  <c r="E20" i="6"/>
  <c r="D20" i="6"/>
  <c r="C20" i="6"/>
  <c r="B20" i="6"/>
  <c r="E44" i="6"/>
  <c r="D44" i="6"/>
  <c r="C44" i="6"/>
  <c r="B44" i="6"/>
  <c r="E14" i="6"/>
  <c r="D14" i="6"/>
  <c r="C14" i="6"/>
  <c r="B14" i="6"/>
  <c r="E41" i="6"/>
  <c r="D41" i="6"/>
  <c r="C41" i="6"/>
  <c r="B41" i="6"/>
  <c r="E35" i="6"/>
  <c r="C35" i="6"/>
  <c r="E42" i="6"/>
  <c r="D42" i="6"/>
  <c r="C42" i="6"/>
  <c r="B42" i="6"/>
  <c r="D27" i="6"/>
  <c r="C27" i="6"/>
  <c r="B27" i="6"/>
  <c r="F42" i="6" l="1"/>
  <c r="F41" i="6"/>
  <c r="F44" i="6"/>
  <c r="F37" i="6"/>
  <c r="F15" i="6"/>
  <c r="F16" i="6"/>
  <c r="F20" i="6"/>
  <c r="F14" i="6"/>
  <c r="F35" i="6"/>
  <c r="F27" i="6"/>
  <c r="K57" i="6" l="1"/>
  <c r="E57" i="6"/>
  <c r="D57" i="6"/>
  <c r="C57" i="6"/>
  <c r="B57" i="6"/>
  <c r="K56" i="6"/>
  <c r="E56" i="6"/>
  <c r="D56" i="6"/>
  <c r="C56" i="6"/>
  <c r="B56" i="6"/>
  <c r="K55" i="6"/>
  <c r="E55" i="6"/>
  <c r="D55" i="6"/>
  <c r="C55" i="6"/>
  <c r="B55" i="6"/>
  <c r="K54" i="6"/>
  <c r="E54" i="6"/>
  <c r="D54" i="6"/>
  <c r="C54" i="6"/>
  <c r="B54" i="6"/>
  <c r="K53" i="6"/>
  <c r="E53" i="6"/>
  <c r="D53" i="6"/>
  <c r="C53" i="6"/>
  <c r="B53" i="6"/>
  <c r="K52" i="6"/>
  <c r="E52" i="6"/>
  <c r="D52" i="6"/>
  <c r="C52" i="6"/>
  <c r="B52" i="6"/>
  <c r="K51" i="6"/>
  <c r="E51" i="6"/>
  <c r="D51" i="6"/>
  <c r="C51" i="6"/>
  <c r="B51" i="6"/>
  <c r="K50" i="6"/>
  <c r="E50" i="6"/>
  <c r="D50" i="6"/>
  <c r="C50" i="6"/>
  <c r="B50" i="6"/>
  <c r="K49" i="6"/>
  <c r="E49" i="6"/>
  <c r="C49" i="6"/>
  <c r="K48" i="6"/>
  <c r="E48" i="6"/>
  <c r="D48" i="6"/>
  <c r="C48" i="6"/>
  <c r="B48" i="6"/>
  <c r="K47" i="6"/>
  <c r="E47" i="6"/>
  <c r="D47" i="6"/>
  <c r="C47" i="6"/>
  <c r="B47" i="6"/>
  <c r="K46" i="6"/>
  <c r="E46" i="6"/>
  <c r="D46" i="6"/>
  <c r="C46" i="6"/>
  <c r="B46" i="6"/>
  <c r="K45" i="6"/>
  <c r="E45" i="6"/>
  <c r="D45" i="6"/>
  <c r="C45" i="6"/>
  <c r="B45" i="6"/>
  <c r="K43" i="6"/>
  <c r="E43" i="6"/>
  <c r="D43" i="6"/>
  <c r="C43" i="6"/>
  <c r="B43" i="6"/>
  <c r="E40" i="6"/>
  <c r="D40" i="6"/>
  <c r="C40" i="6"/>
  <c r="B40" i="6"/>
  <c r="K39" i="6"/>
  <c r="E39" i="6"/>
  <c r="D39" i="6"/>
  <c r="C39" i="6"/>
  <c r="B39" i="6"/>
  <c r="K38" i="6"/>
  <c r="E38" i="6"/>
  <c r="D38" i="6"/>
  <c r="C38" i="6"/>
  <c r="B38" i="6"/>
  <c r="K36" i="6"/>
  <c r="E36" i="6"/>
  <c r="D36" i="6"/>
  <c r="C36" i="6"/>
  <c r="B36" i="6"/>
  <c r="K34" i="6"/>
  <c r="E34" i="6"/>
  <c r="D34" i="6"/>
  <c r="C34" i="6"/>
  <c r="B34" i="6"/>
  <c r="K33" i="6"/>
  <c r="E33" i="6"/>
  <c r="C33" i="6"/>
  <c r="K32" i="6"/>
  <c r="E32" i="6"/>
  <c r="D32" i="6"/>
  <c r="C32" i="6"/>
  <c r="B32" i="6"/>
  <c r="K31" i="6"/>
  <c r="E31" i="6"/>
  <c r="D31" i="6"/>
  <c r="C31" i="6"/>
  <c r="B31" i="6"/>
  <c r="K30" i="6"/>
  <c r="E30" i="6"/>
  <c r="D30" i="6"/>
  <c r="B30" i="6"/>
  <c r="K29" i="6"/>
  <c r="E29" i="6"/>
  <c r="D29" i="6"/>
  <c r="C29" i="6"/>
  <c r="B29" i="6"/>
  <c r="K28" i="6"/>
  <c r="E28" i="6"/>
  <c r="D28" i="6"/>
  <c r="C28" i="6"/>
  <c r="B28" i="6"/>
  <c r="K26" i="6"/>
  <c r="E26" i="6"/>
  <c r="D26" i="6"/>
  <c r="C26" i="6"/>
  <c r="B26" i="6"/>
  <c r="K25" i="6"/>
  <c r="E25" i="6"/>
  <c r="D25" i="6"/>
  <c r="C25" i="6"/>
  <c r="B25" i="6"/>
  <c r="K24" i="6"/>
  <c r="E24" i="6"/>
  <c r="D24" i="6"/>
  <c r="C24" i="6"/>
  <c r="B24" i="6"/>
  <c r="K23" i="6"/>
  <c r="E23" i="6"/>
  <c r="D23" i="6"/>
  <c r="C23" i="6"/>
  <c r="B23" i="6"/>
  <c r="K22" i="6"/>
  <c r="E22" i="6"/>
  <c r="D22" i="6"/>
  <c r="C22" i="6"/>
  <c r="B22" i="6"/>
  <c r="K21" i="6"/>
  <c r="E21" i="6"/>
  <c r="D21" i="6"/>
  <c r="C21" i="6"/>
  <c r="B21" i="6"/>
  <c r="K19" i="6"/>
  <c r="E19" i="6"/>
  <c r="D19" i="6"/>
  <c r="C19" i="6"/>
  <c r="B19" i="6"/>
  <c r="K18" i="6"/>
  <c r="E18" i="6"/>
  <c r="D18" i="6"/>
  <c r="C18" i="6"/>
  <c r="B18" i="6"/>
  <c r="K17" i="6"/>
  <c r="E17" i="6"/>
  <c r="D17" i="6"/>
  <c r="C17" i="6"/>
  <c r="B17" i="6"/>
  <c r="K13" i="6"/>
  <c r="E13" i="6"/>
  <c r="D13" i="6"/>
  <c r="C13" i="6"/>
  <c r="B13" i="6"/>
  <c r="K12" i="6"/>
  <c r="E12" i="6"/>
  <c r="D12" i="6"/>
  <c r="C12" i="6"/>
  <c r="B12" i="6"/>
  <c r="K11" i="6"/>
  <c r="E11" i="6"/>
  <c r="D11" i="6"/>
  <c r="C11" i="6"/>
  <c r="K10" i="6"/>
  <c r="E10" i="6"/>
  <c r="D10" i="6"/>
  <c r="C10" i="6"/>
  <c r="B10" i="6"/>
  <c r="K9" i="6"/>
  <c r="E9" i="6"/>
  <c r="D9" i="6"/>
  <c r="C9" i="6"/>
  <c r="B9" i="6"/>
  <c r="K8" i="6"/>
  <c r="E8" i="6"/>
  <c r="D8" i="6"/>
  <c r="C8" i="6"/>
  <c r="B8" i="6"/>
  <c r="K7" i="6"/>
  <c r="E7" i="6"/>
  <c r="D7" i="6"/>
  <c r="C7" i="6"/>
  <c r="B7" i="6"/>
  <c r="K6" i="6"/>
  <c r="E6" i="6"/>
  <c r="D6" i="6"/>
  <c r="C6" i="6"/>
  <c r="B6" i="6"/>
  <c r="K5" i="6"/>
  <c r="E5" i="6"/>
  <c r="D5" i="6"/>
  <c r="C5" i="6"/>
  <c r="B5" i="6"/>
  <c r="B58" i="6" l="1"/>
  <c r="D58" i="6"/>
  <c r="C58" i="6"/>
  <c r="E58" i="6"/>
  <c r="F8" i="6"/>
  <c r="F10" i="6"/>
  <c r="F12" i="6"/>
  <c r="F17" i="6"/>
  <c r="F19" i="6"/>
  <c r="F21" i="6"/>
  <c r="F23" i="6"/>
  <c r="F25" i="6"/>
  <c r="F28" i="6"/>
  <c r="F30" i="6"/>
  <c r="F31" i="6"/>
  <c r="F36" i="6"/>
  <c r="F39" i="6"/>
  <c r="F43" i="6"/>
  <c r="F46" i="6"/>
  <c r="F48" i="6"/>
  <c r="F50" i="6"/>
  <c r="F52" i="6"/>
  <c r="F54" i="6"/>
  <c r="F56" i="6"/>
  <c r="F33" i="6"/>
  <c r="F5" i="6"/>
  <c r="F7" i="6"/>
  <c r="F9" i="6"/>
  <c r="F11" i="6"/>
  <c r="F13" i="6"/>
  <c r="F18" i="6"/>
  <c r="F24" i="6"/>
  <c r="F26" i="6"/>
  <c r="F29" i="6"/>
  <c r="F32" i="6"/>
  <c r="F34" i="6"/>
  <c r="F38" i="6"/>
  <c r="F45" i="6"/>
  <c r="F47" i="6"/>
  <c r="F49" i="6"/>
  <c r="F51" i="6"/>
  <c r="F53" i="6"/>
  <c r="F55" i="6"/>
  <c r="F57" i="6"/>
  <c r="F40" i="6"/>
  <c r="F6" i="6"/>
  <c r="F22" i="6"/>
  <c r="F58" i="6" l="1"/>
  <c r="C33" i="5"/>
  <c r="E33" i="5"/>
  <c r="D33" i="5"/>
  <c r="B33" i="5"/>
  <c r="F33" i="5" l="1"/>
  <c r="K6" i="5"/>
  <c r="E6" i="5"/>
  <c r="D6" i="5"/>
  <c r="C6" i="5"/>
  <c r="B6" i="5"/>
  <c r="K20" i="5"/>
  <c r="E20" i="5"/>
  <c r="D20" i="5"/>
  <c r="C20" i="5"/>
  <c r="B20" i="5"/>
  <c r="K5" i="5"/>
  <c r="E5" i="5"/>
  <c r="D5" i="5"/>
  <c r="C5" i="5"/>
  <c r="B5" i="5"/>
  <c r="F6" i="5" l="1"/>
  <c r="F5" i="5"/>
  <c r="F20" i="5"/>
  <c r="K28" i="5" l="1"/>
  <c r="E28" i="5"/>
  <c r="D28" i="5"/>
  <c r="C28" i="5"/>
  <c r="B28" i="5"/>
  <c r="K21" i="5"/>
  <c r="E21" i="5"/>
  <c r="D21" i="5"/>
  <c r="C21" i="5"/>
  <c r="B21" i="5"/>
  <c r="E34" i="5"/>
  <c r="B34" i="5"/>
  <c r="K14" i="5"/>
  <c r="E14" i="5"/>
  <c r="D14" i="5"/>
  <c r="C14" i="5"/>
  <c r="B14" i="5"/>
  <c r="K44" i="5"/>
  <c r="E44" i="5"/>
  <c r="D44" i="5"/>
  <c r="C44" i="5"/>
  <c r="B44" i="5"/>
  <c r="E25" i="5"/>
  <c r="B25" i="5"/>
  <c r="D25" i="5"/>
  <c r="F14" i="5" l="1"/>
  <c r="F28" i="5"/>
  <c r="F21" i="5"/>
  <c r="F25" i="5"/>
  <c r="F44" i="5"/>
  <c r="K25" i="5" l="1"/>
  <c r="D34" i="5"/>
  <c r="C34" i="5"/>
  <c r="K34" i="5"/>
  <c r="B7" i="5"/>
  <c r="K48" i="5"/>
  <c r="E48" i="5"/>
  <c r="D48" i="5"/>
  <c r="C48" i="5"/>
  <c r="B48" i="5"/>
  <c r="K47" i="5"/>
  <c r="E47" i="5"/>
  <c r="D47" i="5"/>
  <c r="C47" i="5"/>
  <c r="B47" i="5"/>
  <c r="K46" i="5"/>
  <c r="E46" i="5"/>
  <c r="D46" i="5"/>
  <c r="C46" i="5"/>
  <c r="B46" i="5"/>
  <c r="K45" i="5"/>
  <c r="E45" i="5"/>
  <c r="D45" i="5"/>
  <c r="C45" i="5"/>
  <c r="B45" i="5"/>
  <c r="K43" i="5"/>
  <c r="E43" i="5"/>
  <c r="D43" i="5"/>
  <c r="C43" i="5"/>
  <c r="B43" i="5"/>
  <c r="K42" i="5"/>
  <c r="E42" i="5"/>
  <c r="D42" i="5"/>
  <c r="C42" i="5"/>
  <c r="B42" i="5"/>
  <c r="K41" i="5"/>
  <c r="E41" i="5"/>
  <c r="D41" i="5"/>
  <c r="C41" i="5"/>
  <c r="B41" i="5"/>
  <c r="K40" i="5"/>
  <c r="E40" i="5"/>
  <c r="D40" i="5"/>
  <c r="C40" i="5"/>
  <c r="B40" i="5"/>
  <c r="K39" i="5"/>
  <c r="E39" i="5"/>
  <c r="D39" i="5"/>
  <c r="C39" i="5"/>
  <c r="B39" i="5"/>
  <c r="K38" i="5"/>
  <c r="E38" i="5"/>
  <c r="D38" i="5"/>
  <c r="C38" i="5"/>
  <c r="B38" i="5"/>
  <c r="K37" i="5"/>
  <c r="E37" i="5"/>
  <c r="D37" i="5"/>
  <c r="C37" i="5"/>
  <c r="B37" i="5"/>
  <c r="K36" i="5"/>
  <c r="E36" i="5"/>
  <c r="D36" i="5"/>
  <c r="C36" i="5"/>
  <c r="B36" i="5"/>
  <c r="K35" i="5"/>
  <c r="E35" i="5"/>
  <c r="D35" i="5"/>
  <c r="C35" i="5"/>
  <c r="B35" i="5"/>
  <c r="K32" i="5"/>
  <c r="E32" i="5"/>
  <c r="D32" i="5"/>
  <c r="C32" i="5"/>
  <c r="B32" i="5"/>
  <c r="K31" i="5"/>
  <c r="E31" i="5"/>
  <c r="D31" i="5"/>
  <c r="C31" i="5"/>
  <c r="B31" i="5"/>
  <c r="K30" i="5"/>
  <c r="E30" i="5"/>
  <c r="D30" i="5"/>
  <c r="C30" i="5"/>
  <c r="B30" i="5"/>
  <c r="K29" i="5"/>
  <c r="E29" i="5"/>
  <c r="D29" i="5"/>
  <c r="C29" i="5"/>
  <c r="B29" i="5"/>
  <c r="K27" i="5"/>
  <c r="E27" i="5"/>
  <c r="D27" i="5"/>
  <c r="C27" i="5"/>
  <c r="B27" i="5"/>
  <c r="K26" i="5"/>
  <c r="E26" i="5"/>
  <c r="D26" i="5"/>
  <c r="C26" i="5"/>
  <c r="B26" i="5"/>
  <c r="K24" i="5"/>
  <c r="E24" i="5"/>
  <c r="D24" i="5"/>
  <c r="C24" i="5"/>
  <c r="B24" i="5"/>
  <c r="K23" i="5"/>
  <c r="E23" i="5"/>
  <c r="D23" i="5"/>
  <c r="C23" i="5"/>
  <c r="B23" i="5"/>
  <c r="K22" i="5"/>
  <c r="E22" i="5"/>
  <c r="D22" i="5"/>
  <c r="C22" i="5"/>
  <c r="B22" i="5"/>
  <c r="K19" i="5"/>
  <c r="E19" i="5"/>
  <c r="D19" i="5"/>
  <c r="C19" i="5"/>
  <c r="B19" i="5"/>
  <c r="K18" i="5"/>
  <c r="E18" i="5"/>
  <c r="D18" i="5"/>
  <c r="C18" i="5"/>
  <c r="B18" i="5"/>
  <c r="K17" i="5"/>
  <c r="E17" i="5"/>
  <c r="D17" i="5"/>
  <c r="C17" i="5"/>
  <c r="B17" i="5"/>
  <c r="K16" i="5"/>
  <c r="E16" i="5"/>
  <c r="D16" i="5"/>
  <c r="C16" i="5"/>
  <c r="B16" i="5"/>
  <c r="K15" i="5"/>
  <c r="E15" i="5"/>
  <c r="D15" i="5"/>
  <c r="C15" i="5"/>
  <c r="B15" i="5"/>
  <c r="K13" i="5"/>
  <c r="E13" i="5"/>
  <c r="D13" i="5"/>
  <c r="C13" i="5"/>
  <c r="B13" i="5"/>
  <c r="K12" i="5"/>
  <c r="E12" i="5"/>
  <c r="D12" i="5"/>
  <c r="C12" i="5"/>
  <c r="B12" i="5"/>
  <c r="K11" i="5"/>
  <c r="E11" i="5"/>
  <c r="D11" i="5"/>
  <c r="C11" i="5"/>
  <c r="B11" i="5"/>
  <c r="K10" i="5"/>
  <c r="E10" i="5"/>
  <c r="D10" i="5"/>
  <c r="C10" i="5"/>
  <c r="B10" i="5"/>
  <c r="K9" i="5"/>
  <c r="E9" i="5"/>
  <c r="D9" i="5"/>
  <c r="C9" i="5"/>
  <c r="B9" i="5"/>
  <c r="K8" i="5"/>
  <c r="E8" i="5"/>
  <c r="D8" i="5"/>
  <c r="C8" i="5"/>
  <c r="B8" i="5"/>
  <c r="K7" i="5"/>
  <c r="E7" i="5"/>
  <c r="D7" i="5"/>
  <c r="D49" i="5" s="1"/>
  <c r="C7" i="5"/>
  <c r="C49" i="5" l="1"/>
  <c r="E49" i="5"/>
  <c r="B49" i="5"/>
  <c r="F11" i="5"/>
  <c r="F18" i="5"/>
  <c r="F22" i="5"/>
  <c r="F24" i="5"/>
  <c r="F27" i="5"/>
  <c r="F30" i="5"/>
  <c r="F32" i="5"/>
  <c r="F36" i="5"/>
  <c r="F38" i="5"/>
  <c r="F40" i="5"/>
  <c r="F42" i="5"/>
  <c r="F45" i="5"/>
  <c r="F9" i="5"/>
  <c r="F16" i="5"/>
  <c r="F47" i="5"/>
  <c r="F13" i="5"/>
  <c r="F34" i="5"/>
  <c r="F8" i="5"/>
  <c r="F10" i="5"/>
  <c r="F12" i="5"/>
  <c r="F15" i="5"/>
  <c r="F17" i="5"/>
  <c r="F19" i="5"/>
  <c r="F23" i="5"/>
  <c r="F26" i="5"/>
  <c r="F29" i="5"/>
  <c r="F31" i="5"/>
  <c r="F35" i="5"/>
  <c r="F37" i="5"/>
  <c r="F39" i="5"/>
  <c r="F41" i="5"/>
  <c r="F43" i="5"/>
  <c r="F46" i="5"/>
  <c r="F48" i="5"/>
  <c r="F7" i="5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D39" i="4"/>
  <c r="E40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E39" i="4"/>
  <c r="C40" i="4"/>
  <c r="D40" i="4"/>
  <c r="E7" i="4"/>
  <c r="D7" i="4"/>
  <c r="C7" i="4"/>
  <c r="F49" i="5" l="1"/>
  <c r="O21" i="4"/>
  <c r="O39" i="4"/>
  <c r="O20" i="4"/>
  <c r="O31" i="4"/>
  <c r="O28" i="4"/>
  <c r="O18" i="4"/>
  <c r="O17" i="4"/>
  <c r="O38" i="4"/>
  <c r="O35" i="4"/>
  <c r="O30" i="4"/>
  <c r="O29" i="4"/>
  <c r="O27" i="4"/>
  <c r="O26" i="4"/>
  <c r="O25" i="4"/>
  <c r="O14" i="4"/>
  <c r="O13" i="4"/>
  <c r="O8" i="4"/>
  <c r="O9" i="4"/>
  <c r="O10" i="4"/>
  <c r="O11" i="4"/>
  <c r="O12" i="4"/>
  <c r="O15" i="4"/>
  <c r="O16" i="4"/>
  <c r="O19" i="4"/>
  <c r="O22" i="4"/>
  <c r="O23" i="4"/>
  <c r="O24" i="4"/>
  <c r="O32" i="4"/>
  <c r="O33" i="4"/>
  <c r="O34" i="4"/>
  <c r="O36" i="4"/>
  <c r="O37" i="4"/>
  <c r="O40" i="4"/>
  <c r="K8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7" i="4"/>
  <c r="F36" i="4" l="1"/>
  <c r="I36" i="4" s="1"/>
  <c r="F23" i="4"/>
  <c r="I23" i="4" s="1"/>
  <c r="F40" i="4"/>
  <c r="I40" i="4" s="1"/>
  <c r="F29" i="4" l="1"/>
  <c r="I29" i="4" s="1"/>
  <c r="F15" i="4"/>
  <c r="I15" i="4" s="1"/>
  <c r="F38" i="4"/>
  <c r="I38" i="4" s="1"/>
  <c r="F34" i="4"/>
  <c r="I34" i="4" s="1"/>
  <c r="F37" i="4"/>
  <c r="I37" i="4" s="1"/>
  <c r="F19" i="4"/>
  <c r="I19" i="4" s="1"/>
  <c r="F11" i="4"/>
  <c r="I11" i="4" s="1"/>
  <c r="C41" i="4"/>
  <c r="F31" i="4"/>
  <c r="I31" i="4" s="1"/>
  <c r="F25" i="4"/>
  <c r="I25" i="4" s="1"/>
  <c r="F21" i="4"/>
  <c r="I21" i="4" s="1"/>
  <c r="F17" i="4"/>
  <c r="I17" i="4" s="1"/>
  <c r="F13" i="4"/>
  <c r="I13" i="4" s="1"/>
  <c r="F32" i="4"/>
  <c r="I32" i="4" s="1"/>
  <c r="F30" i="4"/>
  <c r="I30" i="4" s="1"/>
  <c r="F28" i="4"/>
  <c r="I28" i="4" s="1"/>
  <c r="F24" i="4"/>
  <c r="I24" i="4" s="1"/>
  <c r="F22" i="4"/>
  <c r="I22" i="4" s="1"/>
  <c r="F20" i="4"/>
  <c r="I20" i="4" s="1"/>
  <c r="F18" i="4"/>
  <c r="I18" i="4" s="1"/>
  <c r="F16" i="4"/>
  <c r="I16" i="4" s="1"/>
  <c r="F12" i="4"/>
  <c r="I12" i="4" s="1"/>
  <c r="F10" i="4"/>
  <c r="I10" i="4" s="1"/>
  <c r="F9" i="4"/>
  <c r="I9" i="4" s="1"/>
  <c r="F33" i="4"/>
  <c r="I33" i="4" s="1"/>
  <c r="F27" i="4"/>
  <c r="I27" i="4" s="1"/>
  <c r="F39" i="4"/>
  <c r="I39" i="4" s="1"/>
  <c r="F35" i="4"/>
  <c r="I35" i="4" s="1"/>
  <c r="F26" i="4"/>
  <c r="I26" i="4" s="1"/>
  <c r="F14" i="4"/>
  <c r="I14" i="4" s="1"/>
  <c r="F8" i="4"/>
  <c r="I8" i="4" s="1"/>
  <c r="E41" i="4"/>
  <c r="O7" i="4" l="1"/>
  <c r="D41" i="4"/>
  <c r="E13" i="3"/>
  <c r="F7" i="4" l="1"/>
  <c r="B41" i="4"/>
  <c r="E16" i="2"/>
  <c r="F41" i="4" l="1"/>
  <c r="I7" i="4"/>
  <c r="D23" i="2"/>
  <c r="C23" i="2"/>
  <c r="B23" i="2"/>
  <c r="E12" i="2"/>
  <c r="E23" i="2" s="1"/>
  <c r="D23" i="1" l="1"/>
  <c r="C23" i="1"/>
  <c r="B23" i="1"/>
  <c r="E12" i="1"/>
  <c r="E23" i="1" s="1"/>
</calcChain>
</file>

<file path=xl/sharedStrings.xml><?xml version="1.0" encoding="utf-8"?>
<sst xmlns="http://schemas.openxmlformats.org/spreadsheetml/2006/main" count="546" uniqueCount="108">
  <si>
    <t>EVENTUALES QUINCENAL</t>
  </si>
  <si>
    <t>AYON FLORES JAIME</t>
  </si>
  <si>
    <t>BECERRA PEREZ VICTOR ALFONSO</t>
  </si>
  <si>
    <t>DIAZ DE LA TORRE PEDRO</t>
  </si>
  <si>
    <t>GARCIA LOPEZ RONY ALBERTO</t>
  </si>
  <si>
    <t>GARCIA MURO LUIS MARTIN</t>
  </si>
  <si>
    <t>GOMEZ CEJA ERIK ALEJANDRO</t>
  </si>
  <si>
    <t>GONZALEZ ABUNDIS HECTOR MANUEL</t>
  </si>
  <si>
    <t>HERNANDEZ VAZQUEZ JOSE GILBERTO</t>
  </si>
  <si>
    <t>MERCADO OCHOA FABIAN</t>
  </si>
  <si>
    <t>QUINTERO TEJEDA VALENTIN</t>
  </si>
  <si>
    <t>REYES RODRIGUEZ JESUS</t>
  </si>
  <si>
    <t>REYNOSO GUTIERREZ BLAS</t>
  </si>
  <si>
    <t>SANCHEZ GONZALEZ EVA VIRIDIANA</t>
  </si>
  <si>
    <t>CARRANZA VERDIN MARIO ALBERTO</t>
  </si>
  <si>
    <t>GONZALEZ BECERRA LUIS MANUEL</t>
  </si>
  <si>
    <t>JIMENEZ SANDOVAL JOSE ALFREDO</t>
  </si>
  <si>
    <t>TIEMPO EXTRA</t>
  </si>
  <si>
    <t>SUELDO</t>
  </si>
  <si>
    <t>ISR</t>
  </si>
  <si>
    <t>NETO</t>
  </si>
  <si>
    <t>MUNICIPIO DE IXTLAHUACAN DEL RIO JALISCO</t>
  </si>
  <si>
    <t>NOMINA DE EVENTUALES DEL 01 AL 15 DE ENERO 2019</t>
  </si>
  <si>
    <t>FIRMA DEL TRABAJADOR</t>
  </si>
  <si>
    <t>TOTALES</t>
  </si>
  <si>
    <t>NOMINA DE EVENTUALES DEL 16 AL 31 DE ENERO 2019</t>
  </si>
  <si>
    <t>GARCIA GONZALEZ GERARDO</t>
  </si>
  <si>
    <t>SUAREZ TORRES AGUSTIN</t>
  </si>
  <si>
    <t>LEDEZMA RODRIGUEZ JAIME</t>
  </si>
  <si>
    <t>BENITEZ IBARRA ERMINIO</t>
  </si>
  <si>
    <t>RODRIGUEZ CASILLAS CARLOS</t>
  </si>
  <si>
    <t>CAMACHO ALVAREZ JOSE ANTONIO</t>
  </si>
  <si>
    <t>ALVARADO CRUZ HECTOR MIGUEL</t>
  </si>
  <si>
    <t>RAMIREZ RAMIREZ LUIS FERNANDO</t>
  </si>
  <si>
    <t>SANCHEZ GUZMAN MARCO ANTONIO</t>
  </si>
  <si>
    <t>VILLEGAS GONZALEZ PLACIDO</t>
  </si>
  <si>
    <t>MARQUEZ ROMERO PABLO</t>
  </si>
  <si>
    <t>MENDOZA AGUILERA EDGAR JOVAN</t>
  </si>
  <si>
    <t>GUTIERREZ JIMENEZ JOSE MIGUEL</t>
  </si>
  <si>
    <t>RODRIGUEZ REOS MAGDALENA</t>
  </si>
  <si>
    <t>ROMERO DELGADILLO OSCAR</t>
  </si>
  <si>
    <t>RODRIGUEZ PEÑA JAVIER</t>
  </si>
  <si>
    <t>5 DIAS EXTRA</t>
  </si>
  <si>
    <t>DEL 21 AL 25 SUSPENDIDO</t>
  </si>
  <si>
    <t>JIMENEZ MORALES JAIME</t>
  </si>
  <si>
    <t>GUTIERREZ SANCHEZ JORGE MARTIN</t>
  </si>
  <si>
    <t>NO TIENE IFE SE LA ENTREGAN EL 06</t>
  </si>
  <si>
    <t>NO TIENE IFE SE LA ENTREGAN EL MARTES Y LUEGO TRAMITA SU CUENTA</t>
  </si>
  <si>
    <t>SALDAÑA MERCADO EVA</t>
  </si>
  <si>
    <t>*</t>
  </si>
  <si>
    <t>MAS UN DIA</t>
  </si>
  <si>
    <t>MAS DOS DIAS</t>
  </si>
  <si>
    <t>NOMINA DE EVENTUALES DEL 01 AL 15 DE FEBRERO 2019</t>
  </si>
  <si>
    <t>BAJA 31-ENE-2019</t>
  </si>
  <si>
    <t>MENOS DIA 29 ENE</t>
  </si>
  <si>
    <t>S.E.</t>
  </si>
  <si>
    <t>FIRMA</t>
  </si>
  <si>
    <t>depositado</t>
  </si>
  <si>
    <t>para la seg de feb 3500</t>
  </si>
  <si>
    <t>NOMINA DE EVENTUALES DEL 16 AL 28 DE FEBRERO 2019</t>
  </si>
  <si>
    <t>T EXT</t>
  </si>
  <si>
    <t>NOTA</t>
  </si>
  <si>
    <t>OLIVA LOPEZ JAVIER</t>
  </si>
  <si>
    <t>JACOBI MENDEZ JULIO SAUL</t>
  </si>
  <si>
    <t>SANCHEZ CRUZ JOSE GUADALUPE</t>
  </si>
  <si>
    <t>GARCIA ABUNDIS ANGELICA</t>
  </si>
  <si>
    <t>DESCUENTO DIA 25 DE FEB</t>
  </si>
  <si>
    <t>T EXTRA MIL PESOS</t>
  </si>
  <si>
    <t>GUTIERREZ JIMENEZ JOSE CRISTIAN</t>
  </si>
  <si>
    <t>LEDEZMA GONZALEZ OSCAR</t>
  </si>
  <si>
    <t>ALATORRE OLIVA JOSE ANTONIO</t>
  </si>
  <si>
    <t>GONZALEZ INIGUEZ RAMON</t>
  </si>
  <si>
    <t>ALATORRE VILLARREAL JOSE DE JESUS</t>
  </si>
  <si>
    <t>NUNEZ LIMON MOISES</t>
  </si>
  <si>
    <t>GUTIERREZ RAMIREZ LUIS ALBERTO</t>
  </si>
  <si>
    <t>QUEZADA SANDOVAL J REYES SAUL</t>
  </si>
  <si>
    <t>MADRIGAL HERNANDEZ EMILIANO</t>
  </si>
  <si>
    <t>PLASCENCIA DELGADILLO VICTOR</t>
  </si>
  <si>
    <t>ESTRADA RAMIREZ ALFONSO</t>
  </si>
  <si>
    <t>RAMIREZ RAMIREZ GERARDO</t>
  </si>
  <si>
    <t>GARCIA VELAZQUEZ ALICIA JAQUELINE</t>
  </si>
  <si>
    <t>FLORES CAMACHO JAVIER</t>
  </si>
  <si>
    <t>FLORES CAMACHO CESAR</t>
  </si>
  <si>
    <t>MARTINEZ FLORES ARTURO</t>
  </si>
  <si>
    <t>NOMINA DE EVENTUALES DEL 01 AL 15 DE MARZO 2019</t>
  </si>
  <si>
    <t>DESCUENTO DE 450 PAGADOS DE MAS EN LA PRIMERA DE FEB2019</t>
  </si>
  <si>
    <t>DESCUENTO 266.67 PAGADOS DE MAS EN LA PRIMERA DE FEBRERO 2019</t>
  </si>
  <si>
    <t>CORREGIR FORMULA DE ISR EN 2DA MAR</t>
  </si>
  <si>
    <t>SUAREZ FLORES GUSTAVO</t>
  </si>
  <si>
    <t>MURO GONZALEZ JOSE LUIS</t>
  </si>
  <si>
    <t>LIMON ROMERO EDGAR</t>
  </si>
  <si>
    <t>NOMINA DE EVENTUALES DEL 16 AL 31 DE MARZO 2019</t>
  </si>
  <si>
    <t>DELGADILLO MARTINEZ CRUZ BERTO</t>
  </si>
  <si>
    <t>NOMINA DE EVENTUALES DEL 01 AL 15 DE ABRIL 2019</t>
  </si>
  <si>
    <t>prestamos</t>
  </si>
  <si>
    <t>descuento</t>
  </si>
  <si>
    <t>MARTINEZ CASTILLO VICTOR HUGO</t>
  </si>
  <si>
    <t>GALLEGOS RODRIGUEZ ERIKA</t>
  </si>
  <si>
    <t>JAUREGUI MARTINEZ MARIO</t>
  </si>
  <si>
    <t>PEREZ GALLEGOS JUAN SALVADOR</t>
  </si>
  <si>
    <t>JACOBO CALLEROS CLEMENTE</t>
  </si>
  <si>
    <t>CELIS HERNANDEZ JOSE DE JESUS</t>
  </si>
  <si>
    <t>MARIN RAMIREZ AGUSTIN</t>
  </si>
  <si>
    <t>MIRAMONTES RODARTE ABELINO</t>
  </si>
  <si>
    <t>MORA GUTIERREZ SAMUEL</t>
  </si>
  <si>
    <t>NOMINA DE EVENTUALES DEL 16 AL 30 DE ABRIL 2019</t>
  </si>
  <si>
    <t>CAJA POPULAR</t>
  </si>
  <si>
    <t>SANDOVAL VILLEGAS LIZETT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</si>
</sst>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43" fontId="0" fillId="0" borderId="1" xfId="1" applyFont="1" applyFill="1" applyBorder="1"/>
    <xf numFmtId="43" fontId="2" fillId="0" borderId="1" xfId="1" applyFont="1" applyFill="1" applyBorder="1"/>
    <xf numFmtId="43" fontId="0" fillId="0" borderId="3" xfId="1" applyFont="1" applyFill="1" applyBorder="1"/>
    <xf numFmtId="0" fontId="0" fillId="0" borderId="7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3" fontId="0" fillId="0" borderId="0" xfId="1" applyFont="1" applyFill="1"/>
    <xf numFmtId="43" fontId="5" fillId="0" borderId="0" xfId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0" fillId="0" borderId="8" xfId="0" applyFill="1" applyBorder="1"/>
    <xf numFmtId="43" fontId="0" fillId="0" borderId="0" xfId="0" applyNumberFormat="1" applyFill="1"/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8" xfId="0" applyNumberFormat="1" applyFill="1" applyBorder="1"/>
    <xf numFmtId="14" fontId="0" fillId="0" borderId="0" xfId="0" applyNumberFormat="1" applyFill="1"/>
    <xf numFmtId="43" fontId="5" fillId="0" borderId="0" xfId="1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0" applyNumberFormat="1" applyFill="1" applyBorder="1"/>
    <xf numFmtId="43" fontId="4" fillId="0" borderId="4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1" fillId="0" borderId="1" xfId="1" applyFont="1" applyFill="1" applyBorder="1"/>
    <xf numFmtId="43" fontId="0" fillId="0" borderId="7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workbookViewId="0">
      <selection activeCell="B12" sqref="B12"/>
    </sheetView>
  </sheetViews>
  <sheetFormatPr baseColWidth="10" defaultRowHeight="15" x14ac:dyDescent="0.25"/>
  <cols>
    <col min="1" max="1" width="11.42578125" style="2"/>
    <col min="2" max="2" width="36.140625" style="2" customWidth="1"/>
    <col min="3" max="3" width="13.85546875" style="11" customWidth="1"/>
    <col min="4" max="4" width="8" style="11" bestFit="1" customWidth="1"/>
    <col min="5" max="5" width="15.42578125" style="11" bestFit="1" customWidth="1"/>
    <col min="6" max="6" width="10.5703125" style="11" bestFit="1" customWidth="1"/>
    <col min="7" max="7" width="11.5703125" style="11" bestFit="1" customWidth="1"/>
    <col min="8" max="8" width="45.85546875" style="2" customWidth="1"/>
    <col min="9" max="12" width="11.42578125" style="2"/>
    <col min="13" max="13" width="7" style="2" bestFit="1" customWidth="1"/>
    <col min="14" max="14" width="3" style="2" customWidth="1"/>
    <col min="15" max="16" width="11.42578125" style="2"/>
    <col min="17" max="17" width="18.85546875" style="11" bestFit="1" customWidth="1"/>
    <col min="18" max="18" width="11.42578125" style="11"/>
    <col min="19" max="16384" width="11.42578125" style="2"/>
  </cols>
  <sheetData>
    <row r="1" spans="1:22" x14ac:dyDescent="0.25">
      <c r="B1" s="9" t="s">
        <v>21</v>
      </c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</row>
    <row r="2" spans="1:22" x14ac:dyDescent="0.25">
      <c r="B2" s="9" t="s">
        <v>105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</row>
    <row r="3" spans="1:22" x14ac:dyDescent="0.25">
      <c r="Q3" s="11" t="s">
        <v>95</v>
      </c>
      <c r="R3" s="11" t="s">
        <v>95</v>
      </c>
    </row>
    <row r="4" spans="1:22" s="8" customFormat="1" x14ac:dyDescent="0.25">
      <c r="B4" s="8" t="s">
        <v>0</v>
      </c>
      <c r="C4" s="12" t="s">
        <v>18</v>
      </c>
      <c r="D4" s="12" t="s">
        <v>55</v>
      </c>
      <c r="E4" s="12" t="s">
        <v>17</v>
      </c>
      <c r="F4" s="12" t="s">
        <v>19</v>
      </c>
      <c r="G4" s="12" t="s">
        <v>20</v>
      </c>
      <c r="H4" s="8" t="s">
        <v>56</v>
      </c>
      <c r="I4" s="8" t="s">
        <v>18</v>
      </c>
      <c r="J4" s="8" t="s">
        <v>55</v>
      </c>
      <c r="K4" s="8" t="s">
        <v>19</v>
      </c>
      <c r="L4" s="8" t="s">
        <v>20</v>
      </c>
      <c r="O4" s="8" t="s">
        <v>60</v>
      </c>
      <c r="P4" s="8" t="s">
        <v>61</v>
      </c>
      <c r="Q4" s="12" t="s">
        <v>106</v>
      </c>
      <c r="R4" s="12" t="s">
        <v>94</v>
      </c>
    </row>
    <row r="5" spans="1:22" s="8" customFormat="1" x14ac:dyDescent="0.25">
      <c r="A5" s="13">
        <v>43511</v>
      </c>
      <c r="B5" s="2" t="s">
        <v>70</v>
      </c>
      <c r="C5" s="11">
        <f>+I5</f>
        <v>4069.28</v>
      </c>
      <c r="D5" s="11">
        <f>+J5/15*M5</f>
        <v>0</v>
      </c>
      <c r="E5" s="11">
        <f>+I5/15*O5</f>
        <v>0</v>
      </c>
      <c r="F5" s="11">
        <f>+K5/15*M5</f>
        <v>319.77999999999997</v>
      </c>
      <c r="G5" s="11">
        <f t="shared" ref="G5:G70" si="0">+C5+D5+E5-F5</f>
        <v>3749.5</v>
      </c>
      <c r="H5" s="14"/>
      <c r="I5" s="11">
        <v>4069.28</v>
      </c>
      <c r="J5" s="11"/>
      <c r="K5" s="11">
        <v>319.77999999999997</v>
      </c>
      <c r="L5" s="11">
        <f t="shared" ref="L5:L70" si="1">+I5+J5-K5</f>
        <v>3749.5</v>
      </c>
      <c r="M5" s="15">
        <f>+N5+O5</f>
        <v>15</v>
      </c>
      <c r="N5" s="11">
        <v>15</v>
      </c>
      <c r="Q5" s="12"/>
      <c r="R5" s="12"/>
      <c r="S5" s="8" t="e">
        <f>+#REF!</f>
        <v>#REF!</v>
      </c>
      <c r="T5" s="16">
        <f>+G5-R5-Q5</f>
        <v>3749.5</v>
      </c>
      <c r="V5" s="17" t="str">
        <f>+B5</f>
        <v>ALATORRE OLIVA JOSE ANTONIO</v>
      </c>
    </row>
    <row r="6" spans="1:22" s="8" customFormat="1" x14ac:dyDescent="0.25">
      <c r="A6" s="13">
        <v>43517</v>
      </c>
      <c r="B6" s="2" t="s">
        <v>72</v>
      </c>
      <c r="C6" s="11">
        <f t="shared" ref="C6:C70" si="2">+I6</f>
        <v>3284.4</v>
      </c>
      <c r="D6" s="11">
        <f t="shared" ref="D6:D70" si="3">+J6/15*M6</f>
        <v>0</v>
      </c>
      <c r="E6" s="11">
        <f t="shared" ref="E6:E70" si="4">+I6/15*O6</f>
        <v>0</v>
      </c>
      <c r="F6" s="11">
        <f t="shared" ref="F6:F70" si="5">+K6/15*M6</f>
        <v>234.4</v>
      </c>
      <c r="G6" s="11">
        <f t="shared" si="0"/>
        <v>3050</v>
      </c>
      <c r="H6" s="18"/>
      <c r="I6" s="11">
        <v>3284.4</v>
      </c>
      <c r="J6" s="11"/>
      <c r="K6" s="11">
        <v>234.4</v>
      </c>
      <c r="L6" s="11">
        <f t="shared" si="1"/>
        <v>3050</v>
      </c>
      <c r="M6" s="15">
        <f t="shared" ref="M6:M70" si="6">+N6+O6</f>
        <v>15</v>
      </c>
      <c r="N6" s="11">
        <v>15</v>
      </c>
      <c r="Q6" s="12"/>
      <c r="R6" s="12"/>
      <c r="S6" s="8" t="e">
        <f>+#REF!</f>
        <v>#REF!</v>
      </c>
      <c r="T6" s="16">
        <f t="shared" ref="T6:T70" si="7">+G6-R6-Q6</f>
        <v>3050</v>
      </c>
      <c r="V6" s="17" t="str">
        <f t="shared" ref="V6:V70" si="8">+B6</f>
        <v>ALATORRE VILLARREAL JOSE DE JESUS</v>
      </c>
    </row>
    <row r="7" spans="1:22" x14ac:dyDescent="0.25">
      <c r="A7" s="19">
        <v>43481</v>
      </c>
      <c r="B7" s="2" t="s">
        <v>32</v>
      </c>
      <c r="C7" s="11">
        <f t="shared" si="2"/>
        <v>4947.79</v>
      </c>
      <c r="D7" s="11">
        <f t="shared" si="3"/>
        <v>0</v>
      </c>
      <c r="E7" s="11">
        <f t="shared" si="4"/>
        <v>0</v>
      </c>
      <c r="F7" s="11">
        <f t="shared" si="5"/>
        <v>447.79</v>
      </c>
      <c r="G7" s="11">
        <f t="shared" si="0"/>
        <v>4500</v>
      </c>
      <c r="H7" s="14"/>
      <c r="I7" s="11">
        <v>4947.79</v>
      </c>
      <c r="J7" s="11"/>
      <c r="K7" s="11">
        <v>447.79</v>
      </c>
      <c r="L7" s="11">
        <f t="shared" si="1"/>
        <v>4500</v>
      </c>
      <c r="M7" s="15">
        <f t="shared" si="6"/>
        <v>15</v>
      </c>
      <c r="N7" s="11">
        <v>15</v>
      </c>
      <c r="O7" s="11"/>
      <c r="S7" s="8" t="e">
        <f>+#REF!</f>
        <v>#REF!</v>
      </c>
      <c r="T7" s="16">
        <f t="shared" si="7"/>
        <v>4500</v>
      </c>
      <c r="U7" s="8"/>
      <c r="V7" s="17" t="str">
        <f t="shared" si="8"/>
        <v>ALVARADO CRUZ HECTOR MIGUEL</v>
      </c>
    </row>
    <row r="8" spans="1:22" x14ac:dyDescent="0.25">
      <c r="A8" s="19">
        <v>43410</v>
      </c>
      <c r="B8" s="2" t="s">
        <v>1</v>
      </c>
      <c r="C8" s="11">
        <f>+I8/15*M8</f>
        <v>3065.44</v>
      </c>
      <c r="D8" s="11">
        <f t="shared" si="3"/>
        <v>0</v>
      </c>
      <c r="F8" s="11">
        <f t="shared" si="5"/>
        <v>218.77333333333334</v>
      </c>
      <c r="G8" s="11">
        <f t="shared" si="0"/>
        <v>2846.6666666666665</v>
      </c>
      <c r="H8" s="18"/>
      <c r="I8" s="11">
        <v>3284.4</v>
      </c>
      <c r="J8" s="11"/>
      <c r="K8" s="11">
        <v>234.4</v>
      </c>
      <c r="L8" s="11">
        <f t="shared" si="1"/>
        <v>3050</v>
      </c>
      <c r="M8" s="15">
        <f t="shared" si="6"/>
        <v>14</v>
      </c>
      <c r="N8" s="11">
        <v>15</v>
      </c>
      <c r="O8" s="11">
        <v>-1</v>
      </c>
      <c r="S8" s="8" t="e">
        <f>+#REF!</f>
        <v>#REF!</v>
      </c>
      <c r="T8" s="16">
        <f t="shared" si="7"/>
        <v>2846.6666666666665</v>
      </c>
      <c r="U8" s="8"/>
      <c r="V8" s="17" t="str">
        <f t="shared" si="8"/>
        <v>AYON FLORES JAIME</v>
      </c>
    </row>
    <row r="9" spans="1:22" x14ac:dyDescent="0.25">
      <c r="B9" s="2" t="s">
        <v>2</v>
      </c>
      <c r="C9" s="11">
        <f>+I9</f>
        <v>3366.56</v>
      </c>
      <c r="D9" s="11">
        <f t="shared" si="3"/>
        <v>0</v>
      </c>
      <c r="E9" s="11">
        <f t="shared" si="4"/>
        <v>448.87466666666666</v>
      </c>
      <c r="F9" s="11">
        <f t="shared" si="5"/>
        <v>132.10133333333334</v>
      </c>
      <c r="G9" s="11">
        <f t="shared" si="0"/>
        <v>3683.333333333333</v>
      </c>
      <c r="H9" s="14"/>
      <c r="I9" s="11">
        <v>3366.56</v>
      </c>
      <c r="J9" s="11"/>
      <c r="K9" s="11">
        <v>116.56</v>
      </c>
      <c r="L9" s="11">
        <f t="shared" si="1"/>
        <v>3250</v>
      </c>
      <c r="M9" s="15">
        <f t="shared" si="6"/>
        <v>17</v>
      </c>
      <c r="N9" s="11">
        <v>15</v>
      </c>
      <c r="O9" s="11">
        <v>2</v>
      </c>
      <c r="S9" s="8" t="e">
        <f>+#REF!</f>
        <v>#REF!</v>
      </c>
      <c r="T9" s="16">
        <f t="shared" si="7"/>
        <v>3683.333333333333</v>
      </c>
      <c r="U9" s="8"/>
      <c r="V9" s="17" t="str">
        <f t="shared" si="8"/>
        <v>BECERRA PEREZ VICTOR ALFONSO</v>
      </c>
    </row>
    <row r="10" spans="1:22" x14ac:dyDescent="0.25">
      <c r="A10" s="19">
        <v>43480</v>
      </c>
      <c r="B10" s="2" t="s">
        <v>29</v>
      </c>
      <c r="C10" s="11">
        <f t="shared" si="2"/>
        <v>3789.32</v>
      </c>
      <c r="D10" s="11">
        <f>+J10/15*M10</f>
        <v>0</v>
      </c>
      <c r="E10" s="11">
        <f t="shared" si="4"/>
        <v>0</v>
      </c>
      <c r="F10" s="11">
        <f t="shared" si="5"/>
        <v>289.32</v>
      </c>
      <c r="G10" s="11">
        <f t="shared" si="0"/>
        <v>3500</v>
      </c>
      <c r="H10" s="14"/>
      <c r="I10" s="11">
        <v>3789.32</v>
      </c>
      <c r="J10" s="11"/>
      <c r="K10" s="11">
        <v>289.32</v>
      </c>
      <c r="L10" s="11">
        <f t="shared" si="1"/>
        <v>3500</v>
      </c>
      <c r="M10" s="15">
        <f t="shared" si="6"/>
        <v>15</v>
      </c>
      <c r="N10" s="11">
        <v>15</v>
      </c>
      <c r="S10" s="8" t="e">
        <f>+#REF!</f>
        <v>#REF!</v>
      </c>
      <c r="T10" s="16">
        <f t="shared" si="7"/>
        <v>3500</v>
      </c>
      <c r="U10" s="8"/>
      <c r="V10" s="17" t="str">
        <f t="shared" si="8"/>
        <v>BENITEZ IBARRA ERMINIO</v>
      </c>
    </row>
    <row r="11" spans="1:22" x14ac:dyDescent="0.25">
      <c r="A11" s="19">
        <v>43493</v>
      </c>
      <c r="B11" s="2" t="s">
        <v>31</v>
      </c>
      <c r="C11" s="11">
        <f t="shared" si="2"/>
        <v>2597.1799999999998</v>
      </c>
      <c r="D11" s="11">
        <f t="shared" si="3"/>
        <v>2.82</v>
      </c>
      <c r="E11" s="11">
        <f t="shared" si="4"/>
        <v>0</v>
      </c>
      <c r="F11" s="11">
        <f t="shared" si="5"/>
        <v>0</v>
      </c>
      <c r="G11" s="11">
        <f t="shared" si="0"/>
        <v>2600</v>
      </c>
      <c r="H11" s="14"/>
      <c r="I11" s="11">
        <v>2597.1799999999998</v>
      </c>
      <c r="J11" s="11">
        <v>2.82</v>
      </c>
      <c r="K11" s="11"/>
      <c r="L11" s="11">
        <f t="shared" si="1"/>
        <v>2600</v>
      </c>
      <c r="M11" s="15">
        <f t="shared" si="6"/>
        <v>15</v>
      </c>
      <c r="N11" s="11">
        <v>15</v>
      </c>
      <c r="S11" s="8" t="e">
        <f>+#REF!</f>
        <v>#REF!</v>
      </c>
      <c r="T11" s="16">
        <f t="shared" si="7"/>
        <v>2600</v>
      </c>
      <c r="U11" s="8"/>
      <c r="V11" s="17" t="str">
        <f t="shared" si="8"/>
        <v>CAMACHO ALVAREZ JOSE ANTONIO</v>
      </c>
    </row>
    <row r="12" spans="1:22" x14ac:dyDescent="0.25">
      <c r="B12" s="2" t="s">
        <v>14</v>
      </c>
      <c r="C12" s="11">
        <f t="shared" si="2"/>
        <v>8396.83</v>
      </c>
      <c r="D12" s="11">
        <f t="shared" si="3"/>
        <v>0</v>
      </c>
      <c r="E12" s="11">
        <f t="shared" si="4"/>
        <v>0</v>
      </c>
      <c r="F12" s="11">
        <f t="shared" si="5"/>
        <v>1146.83</v>
      </c>
      <c r="G12" s="11">
        <f t="shared" si="0"/>
        <v>7250</v>
      </c>
      <c r="H12" s="14"/>
      <c r="I12" s="11">
        <v>8396.83</v>
      </c>
      <c r="J12" s="11"/>
      <c r="K12" s="11">
        <v>1146.83</v>
      </c>
      <c r="L12" s="11">
        <f t="shared" si="1"/>
        <v>7250</v>
      </c>
      <c r="M12" s="15">
        <f t="shared" si="6"/>
        <v>15</v>
      </c>
      <c r="N12" s="11">
        <v>15</v>
      </c>
      <c r="O12" s="11"/>
      <c r="S12" s="8" t="e">
        <f>+#REF!</f>
        <v>#REF!</v>
      </c>
      <c r="T12" s="16">
        <f t="shared" si="7"/>
        <v>7250</v>
      </c>
      <c r="U12" s="8"/>
      <c r="V12" s="17" t="str">
        <f t="shared" si="8"/>
        <v>CARRANZA VERDIN MARIO ALBERTO</v>
      </c>
    </row>
    <row r="13" spans="1:22" x14ac:dyDescent="0.25">
      <c r="A13" s="19">
        <v>43577</v>
      </c>
      <c r="B13" s="2" t="s">
        <v>101</v>
      </c>
      <c r="C13" s="11">
        <f>+I13/15*M13</f>
        <v>1970.64</v>
      </c>
      <c r="D13" s="11">
        <f t="shared" ref="D13" si="9">+J13/15*M13</f>
        <v>0</v>
      </c>
      <c r="F13" s="11">
        <f t="shared" ref="F13" si="10">+K13/15*M13</f>
        <v>140.64000000000001</v>
      </c>
      <c r="G13" s="11">
        <f t="shared" ref="G13" si="11">+C13+D13+E13-F13</f>
        <v>1830</v>
      </c>
      <c r="H13" s="14"/>
      <c r="I13" s="11">
        <v>3284.4</v>
      </c>
      <c r="J13" s="11"/>
      <c r="K13" s="11">
        <v>234.4</v>
      </c>
      <c r="L13" s="11">
        <f t="shared" ref="L13" si="12">+I13+J13-K13</f>
        <v>3050</v>
      </c>
      <c r="M13" s="15">
        <f t="shared" ref="M13" si="13">+N13+O13</f>
        <v>9</v>
      </c>
      <c r="N13" s="11">
        <v>15</v>
      </c>
      <c r="O13" s="2">
        <v>-6</v>
      </c>
      <c r="S13" s="8" t="e">
        <f>+#REF!</f>
        <v>#REF!</v>
      </c>
      <c r="T13" s="16">
        <f t="shared" si="7"/>
        <v>1830</v>
      </c>
      <c r="U13" s="8"/>
      <c r="V13" s="17" t="str">
        <f t="shared" ref="V13" si="14">+B13</f>
        <v>CELIS HERNANDEZ JOSE DE JESUS</v>
      </c>
    </row>
    <row r="14" spans="1:22" x14ac:dyDescent="0.25">
      <c r="A14" s="19">
        <v>43559</v>
      </c>
      <c r="B14" s="2" t="s">
        <v>92</v>
      </c>
      <c r="C14" s="11">
        <f t="shared" si="2"/>
        <v>3062.98</v>
      </c>
      <c r="D14" s="11">
        <f t="shared" si="3"/>
        <v>0</v>
      </c>
      <c r="E14" s="11">
        <f t="shared" si="4"/>
        <v>0</v>
      </c>
      <c r="F14" s="11">
        <f t="shared" si="5"/>
        <v>62.97999999999999</v>
      </c>
      <c r="G14" s="11">
        <f t="shared" si="0"/>
        <v>3000</v>
      </c>
      <c r="H14" s="14"/>
      <c r="I14" s="11">
        <v>3062.98</v>
      </c>
      <c r="J14" s="11"/>
      <c r="K14" s="11">
        <v>62.98</v>
      </c>
      <c r="L14" s="11">
        <f t="shared" si="1"/>
        <v>3000</v>
      </c>
      <c r="M14" s="15">
        <f t="shared" si="6"/>
        <v>15</v>
      </c>
      <c r="N14" s="11">
        <v>15</v>
      </c>
      <c r="O14" s="11"/>
      <c r="S14" s="8" t="e">
        <f>+#REF!</f>
        <v>#REF!</v>
      </c>
      <c r="T14" s="16">
        <f t="shared" si="7"/>
        <v>3000</v>
      </c>
      <c r="U14" s="8"/>
      <c r="V14" s="17" t="str">
        <f t="shared" si="8"/>
        <v>DELGADILLO MARTINEZ CRUZ BERTO</v>
      </c>
    </row>
    <row r="15" spans="1:22" x14ac:dyDescent="0.25">
      <c r="A15" s="19">
        <v>43374</v>
      </c>
      <c r="B15" s="2" t="s">
        <v>3</v>
      </c>
      <c r="C15" s="11">
        <f t="shared" si="2"/>
        <v>3789.32</v>
      </c>
      <c r="D15" s="11">
        <f t="shared" si="3"/>
        <v>0</v>
      </c>
      <c r="E15" s="11">
        <f t="shared" si="4"/>
        <v>0</v>
      </c>
      <c r="F15" s="11">
        <f t="shared" si="5"/>
        <v>289.32</v>
      </c>
      <c r="G15" s="11">
        <f t="shared" si="0"/>
        <v>3500</v>
      </c>
      <c r="H15" s="14"/>
      <c r="I15" s="11">
        <v>3789.32</v>
      </c>
      <c r="J15" s="11"/>
      <c r="K15" s="11">
        <v>289.32</v>
      </c>
      <c r="L15" s="11">
        <f t="shared" si="1"/>
        <v>3500</v>
      </c>
      <c r="M15" s="15">
        <f t="shared" si="6"/>
        <v>15</v>
      </c>
      <c r="N15" s="11">
        <v>15</v>
      </c>
      <c r="S15" s="8" t="e">
        <f>+#REF!</f>
        <v>#REF!</v>
      </c>
      <c r="T15" s="16">
        <f t="shared" si="7"/>
        <v>3500</v>
      </c>
      <c r="U15" s="8"/>
      <c r="V15" s="17" t="str">
        <f t="shared" si="8"/>
        <v>DIAZ DE LA TORRE PEDRO</v>
      </c>
    </row>
    <row r="16" spans="1:22" x14ac:dyDescent="0.25">
      <c r="A16" s="19">
        <v>43530</v>
      </c>
      <c r="B16" s="2" t="s">
        <v>78</v>
      </c>
      <c r="C16" s="11">
        <f t="shared" si="2"/>
        <v>3366.56</v>
      </c>
      <c r="D16" s="11">
        <f t="shared" si="3"/>
        <v>0</v>
      </c>
      <c r="E16" s="11">
        <f t="shared" si="4"/>
        <v>0</v>
      </c>
      <c r="F16" s="11">
        <f t="shared" si="5"/>
        <v>116.56</v>
      </c>
      <c r="G16" s="11">
        <f t="shared" si="0"/>
        <v>3250</v>
      </c>
      <c r="H16" s="14"/>
      <c r="I16" s="11">
        <v>3366.56</v>
      </c>
      <c r="J16" s="11"/>
      <c r="K16" s="11">
        <v>116.56</v>
      </c>
      <c r="L16" s="11">
        <f t="shared" si="1"/>
        <v>3250</v>
      </c>
      <c r="M16" s="15">
        <f t="shared" si="6"/>
        <v>15</v>
      </c>
      <c r="N16" s="11">
        <v>15</v>
      </c>
      <c r="S16" s="8" t="e">
        <f>+#REF!</f>
        <v>#REF!</v>
      </c>
      <c r="T16" s="16">
        <f t="shared" si="7"/>
        <v>3250</v>
      </c>
      <c r="U16" s="8"/>
      <c r="V16" s="17" t="str">
        <f t="shared" si="8"/>
        <v>ESTRADA RAMIREZ ALFONSO</v>
      </c>
    </row>
    <row r="17" spans="1:22" x14ac:dyDescent="0.25">
      <c r="A17" s="19">
        <v>43524</v>
      </c>
      <c r="B17" s="2" t="s">
        <v>82</v>
      </c>
      <c r="C17" s="11">
        <f t="shared" si="2"/>
        <v>3284.4</v>
      </c>
      <c r="D17" s="11">
        <f t="shared" si="3"/>
        <v>0</v>
      </c>
      <c r="E17" s="11">
        <f t="shared" si="4"/>
        <v>0</v>
      </c>
      <c r="F17" s="11">
        <f t="shared" si="5"/>
        <v>234.4</v>
      </c>
      <c r="G17" s="11">
        <f t="shared" si="0"/>
        <v>3050</v>
      </c>
      <c r="H17" s="14"/>
      <c r="I17" s="11">
        <v>3284.4</v>
      </c>
      <c r="J17" s="11"/>
      <c r="K17" s="11">
        <v>234.4</v>
      </c>
      <c r="L17" s="11">
        <f t="shared" si="1"/>
        <v>3050</v>
      </c>
      <c r="M17" s="15">
        <f t="shared" si="6"/>
        <v>15</v>
      </c>
      <c r="N17" s="11">
        <v>15</v>
      </c>
      <c r="S17" s="8" t="e">
        <f>+#REF!</f>
        <v>#REF!</v>
      </c>
      <c r="T17" s="16">
        <f t="shared" si="7"/>
        <v>3050</v>
      </c>
      <c r="U17" s="8"/>
      <c r="V17" s="17" t="str">
        <f t="shared" si="8"/>
        <v>FLORES CAMACHO CESAR</v>
      </c>
    </row>
    <row r="18" spans="1:22" x14ac:dyDescent="0.25">
      <c r="A18" s="19">
        <v>43522</v>
      </c>
      <c r="B18" s="2" t="s">
        <v>81</v>
      </c>
      <c r="C18" s="11">
        <f t="shared" si="2"/>
        <v>3284.4</v>
      </c>
      <c r="D18" s="11">
        <f t="shared" si="3"/>
        <v>0</v>
      </c>
      <c r="E18" s="11">
        <f t="shared" si="4"/>
        <v>0</v>
      </c>
      <c r="F18" s="11">
        <f t="shared" si="5"/>
        <v>234.4</v>
      </c>
      <c r="G18" s="11">
        <f t="shared" si="0"/>
        <v>3050</v>
      </c>
      <c r="H18" s="14"/>
      <c r="I18" s="11">
        <v>3284.4</v>
      </c>
      <c r="J18" s="11"/>
      <c r="K18" s="11">
        <v>234.4</v>
      </c>
      <c r="L18" s="11">
        <f t="shared" si="1"/>
        <v>3050</v>
      </c>
      <c r="M18" s="15">
        <f t="shared" si="6"/>
        <v>15</v>
      </c>
      <c r="N18" s="11">
        <v>15</v>
      </c>
      <c r="S18" s="8" t="e">
        <f>+#REF!</f>
        <v>#REF!</v>
      </c>
      <c r="T18" s="16">
        <f t="shared" si="7"/>
        <v>3050</v>
      </c>
      <c r="U18" s="8"/>
      <c r="V18" s="17" t="str">
        <f t="shared" si="8"/>
        <v>FLORES CAMACHO JAVIER</v>
      </c>
    </row>
    <row r="19" spans="1:22" x14ac:dyDescent="0.25">
      <c r="A19" s="19">
        <v>43580</v>
      </c>
      <c r="B19" s="2" t="s">
        <v>97</v>
      </c>
      <c r="C19" s="11">
        <f>+I19/15*M19</f>
        <v>1515.7280000000001</v>
      </c>
      <c r="D19" s="11">
        <f t="shared" ref="D19" si="15">+J19/15*M19</f>
        <v>0</v>
      </c>
      <c r="F19" s="11">
        <f t="shared" ref="F19" si="16">+K19/15*M19</f>
        <v>115.72800000000001</v>
      </c>
      <c r="G19" s="11">
        <f t="shared" ref="G19" si="17">+C19+D19+E19-F19</f>
        <v>1400</v>
      </c>
      <c r="H19" s="18"/>
      <c r="I19" s="11">
        <v>3789.32</v>
      </c>
      <c r="J19" s="11"/>
      <c r="K19" s="11">
        <v>289.32</v>
      </c>
      <c r="L19" s="11">
        <f t="shared" ref="L19" si="18">+I19+J19-K19</f>
        <v>3500</v>
      </c>
      <c r="M19" s="15">
        <f t="shared" ref="M19" si="19">+N19+O19</f>
        <v>6</v>
      </c>
      <c r="N19" s="11">
        <v>15</v>
      </c>
      <c r="O19" s="11">
        <v>-9</v>
      </c>
      <c r="S19" s="8" t="e">
        <f>+#REF!</f>
        <v>#REF!</v>
      </c>
      <c r="T19" s="16">
        <f t="shared" si="7"/>
        <v>1400</v>
      </c>
      <c r="U19" s="8"/>
      <c r="V19" s="17" t="str">
        <f t="shared" ref="V19" si="20">+B19</f>
        <v>GALLEGOS RODRIGUEZ ERIKA</v>
      </c>
    </row>
    <row r="20" spans="1:22" x14ac:dyDescent="0.25">
      <c r="A20" s="19">
        <v>43511</v>
      </c>
      <c r="B20" s="2" t="s">
        <v>65</v>
      </c>
      <c r="C20" s="11">
        <f t="shared" si="2"/>
        <v>3789.32</v>
      </c>
      <c r="D20" s="11">
        <f t="shared" si="3"/>
        <v>0</v>
      </c>
      <c r="E20" s="11">
        <f t="shared" si="4"/>
        <v>0</v>
      </c>
      <c r="F20" s="11">
        <f t="shared" si="5"/>
        <v>289.32</v>
      </c>
      <c r="G20" s="11">
        <f t="shared" si="0"/>
        <v>3500</v>
      </c>
      <c r="H20" s="14"/>
      <c r="I20" s="11">
        <v>3789.32</v>
      </c>
      <c r="J20" s="11"/>
      <c r="K20" s="11">
        <v>289.32</v>
      </c>
      <c r="L20" s="11">
        <f t="shared" si="1"/>
        <v>3500</v>
      </c>
      <c r="M20" s="15">
        <f t="shared" si="6"/>
        <v>15</v>
      </c>
      <c r="N20" s="11">
        <v>15</v>
      </c>
      <c r="S20" s="8" t="e">
        <f>+#REF!</f>
        <v>#REF!</v>
      </c>
      <c r="T20" s="16">
        <f t="shared" si="7"/>
        <v>3500</v>
      </c>
      <c r="U20" s="8"/>
      <c r="V20" s="17" t="str">
        <f t="shared" si="8"/>
        <v>GARCIA ABUNDIS ANGELICA</v>
      </c>
    </row>
    <row r="21" spans="1:22" x14ac:dyDescent="0.25">
      <c r="A21" s="19">
        <v>43482</v>
      </c>
      <c r="B21" s="2" t="s">
        <v>26</v>
      </c>
      <c r="C21" s="11">
        <f t="shared" si="2"/>
        <v>3284.4</v>
      </c>
      <c r="D21" s="11">
        <f t="shared" si="3"/>
        <v>0</v>
      </c>
      <c r="E21" s="11">
        <f t="shared" si="4"/>
        <v>0</v>
      </c>
      <c r="F21" s="11">
        <f t="shared" si="5"/>
        <v>234.4</v>
      </c>
      <c r="G21" s="11">
        <f t="shared" si="0"/>
        <v>3050</v>
      </c>
      <c r="H21" s="14"/>
      <c r="I21" s="11">
        <v>3284.4</v>
      </c>
      <c r="J21" s="11"/>
      <c r="K21" s="11">
        <v>234.4</v>
      </c>
      <c r="L21" s="11">
        <f t="shared" si="1"/>
        <v>3050</v>
      </c>
      <c r="M21" s="15">
        <f t="shared" si="6"/>
        <v>15</v>
      </c>
      <c r="N21" s="11">
        <v>15</v>
      </c>
      <c r="O21" s="11"/>
      <c r="S21" s="8" t="e">
        <f>+#REF!</f>
        <v>#REF!</v>
      </c>
      <c r="T21" s="16">
        <f t="shared" si="7"/>
        <v>3050</v>
      </c>
      <c r="U21" s="8"/>
      <c r="V21" s="17" t="str">
        <f t="shared" si="8"/>
        <v>GARCIA GONZALEZ GERARDO</v>
      </c>
    </row>
    <row r="22" spans="1:22" x14ac:dyDescent="0.25">
      <c r="A22" s="19">
        <v>43409</v>
      </c>
      <c r="B22" s="2" t="s">
        <v>4</v>
      </c>
      <c r="C22" s="11">
        <f t="shared" si="2"/>
        <v>3789.32</v>
      </c>
      <c r="D22" s="11">
        <f t="shared" si="3"/>
        <v>0</v>
      </c>
      <c r="E22" s="11">
        <f t="shared" si="4"/>
        <v>0</v>
      </c>
      <c r="F22" s="11">
        <f t="shared" si="5"/>
        <v>289.32</v>
      </c>
      <c r="G22" s="11">
        <f t="shared" si="0"/>
        <v>3500</v>
      </c>
      <c r="H22" s="18"/>
      <c r="I22" s="11">
        <v>3789.32</v>
      </c>
      <c r="J22" s="11"/>
      <c r="K22" s="11">
        <v>289.32</v>
      </c>
      <c r="L22" s="11">
        <f t="shared" si="1"/>
        <v>3500</v>
      </c>
      <c r="M22" s="15">
        <f t="shared" si="6"/>
        <v>15</v>
      </c>
      <c r="N22" s="11">
        <v>15</v>
      </c>
      <c r="O22" s="11"/>
      <c r="R22" s="11">
        <v>606</v>
      </c>
      <c r="S22" s="8" t="e">
        <f>+#REF!</f>
        <v>#REF!</v>
      </c>
      <c r="T22" s="16">
        <f t="shared" si="7"/>
        <v>2894</v>
      </c>
      <c r="U22" s="8"/>
      <c r="V22" s="17" t="str">
        <f t="shared" si="8"/>
        <v>GARCIA LOPEZ RONY ALBERTO</v>
      </c>
    </row>
    <row r="23" spans="1:22" x14ac:dyDescent="0.25">
      <c r="A23" s="19">
        <v>43525</v>
      </c>
      <c r="B23" s="2" t="s">
        <v>80</v>
      </c>
      <c r="C23" s="11">
        <f t="shared" si="2"/>
        <v>3366.56</v>
      </c>
      <c r="D23" s="11">
        <f t="shared" si="3"/>
        <v>0</v>
      </c>
      <c r="E23" s="11">
        <f t="shared" si="4"/>
        <v>0</v>
      </c>
      <c r="F23" s="11">
        <f t="shared" si="5"/>
        <v>116.56</v>
      </c>
      <c r="G23" s="11">
        <f t="shared" si="0"/>
        <v>3250</v>
      </c>
      <c r="H23" s="14"/>
      <c r="I23" s="11">
        <v>3366.56</v>
      </c>
      <c r="J23" s="11"/>
      <c r="K23" s="11">
        <v>116.56</v>
      </c>
      <c r="L23" s="11">
        <f t="shared" si="1"/>
        <v>3250</v>
      </c>
      <c r="M23" s="15">
        <f t="shared" si="6"/>
        <v>15</v>
      </c>
      <c r="N23" s="11">
        <v>15</v>
      </c>
      <c r="S23" s="8" t="e">
        <f>+#REF!</f>
        <v>#REF!</v>
      </c>
      <c r="T23" s="16">
        <f t="shared" si="7"/>
        <v>3250</v>
      </c>
      <c r="U23" s="8"/>
      <c r="V23" s="17" t="str">
        <f t="shared" si="8"/>
        <v>GARCIA VELAZQUEZ ALICIA JAQUELINE</v>
      </c>
    </row>
    <row r="24" spans="1:22" x14ac:dyDescent="0.25">
      <c r="A24" s="19">
        <v>43405</v>
      </c>
      <c r="B24" s="2" t="s">
        <v>6</v>
      </c>
      <c r="C24" s="11">
        <f t="shared" si="2"/>
        <v>4352.55</v>
      </c>
      <c r="D24" s="11">
        <f t="shared" si="3"/>
        <v>0</v>
      </c>
      <c r="E24" s="11">
        <f t="shared" si="4"/>
        <v>0</v>
      </c>
      <c r="F24" s="11">
        <f t="shared" si="5"/>
        <v>352.55</v>
      </c>
      <c r="G24" s="11">
        <f t="shared" si="0"/>
        <v>4000</v>
      </c>
      <c r="H24" s="14"/>
      <c r="I24" s="11">
        <v>4352.55</v>
      </c>
      <c r="J24" s="11"/>
      <c r="K24" s="11">
        <v>352.55</v>
      </c>
      <c r="L24" s="11">
        <f t="shared" si="1"/>
        <v>4000</v>
      </c>
      <c r="M24" s="15">
        <f t="shared" si="6"/>
        <v>15</v>
      </c>
      <c r="N24" s="11">
        <v>15</v>
      </c>
      <c r="S24" s="8" t="e">
        <f>+#REF!</f>
        <v>#REF!</v>
      </c>
      <c r="T24" s="16">
        <f t="shared" si="7"/>
        <v>4000</v>
      </c>
      <c r="U24" s="8"/>
      <c r="V24" s="17" t="str">
        <f t="shared" si="8"/>
        <v>GOMEZ CEJA ERIK ALEJANDRO</v>
      </c>
    </row>
    <row r="25" spans="1:22" x14ac:dyDescent="0.25">
      <c r="A25" s="19">
        <v>43405</v>
      </c>
      <c r="B25" s="2" t="s">
        <v>7</v>
      </c>
      <c r="C25" s="11">
        <f t="shared" si="2"/>
        <v>3366.56</v>
      </c>
      <c r="D25" s="11">
        <f t="shared" si="3"/>
        <v>0</v>
      </c>
      <c r="E25" s="11">
        <f t="shared" si="4"/>
        <v>448.87466666666666</v>
      </c>
      <c r="F25" s="11">
        <f t="shared" si="5"/>
        <v>132.10133333333334</v>
      </c>
      <c r="G25" s="11">
        <f t="shared" si="0"/>
        <v>3683.333333333333</v>
      </c>
      <c r="H25" s="14"/>
      <c r="I25" s="11">
        <v>3366.56</v>
      </c>
      <c r="J25" s="11"/>
      <c r="K25" s="11">
        <v>116.56</v>
      </c>
      <c r="L25" s="11">
        <f t="shared" si="1"/>
        <v>3250</v>
      </c>
      <c r="M25" s="15">
        <f t="shared" si="6"/>
        <v>17</v>
      </c>
      <c r="N25" s="11">
        <v>15</v>
      </c>
      <c r="O25" s="11">
        <v>2</v>
      </c>
      <c r="S25" s="8" t="e">
        <f>+#REF!</f>
        <v>#REF!</v>
      </c>
      <c r="T25" s="16">
        <f t="shared" si="7"/>
        <v>3683.333333333333</v>
      </c>
      <c r="U25" s="8"/>
      <c r="V25" s="17" t="str">
        <f t="shared" si="8"/>
        <v>GONZALEZ ABUNDIS HECTOR MANUEL</v>
      </c>
    </row>
    <row r="26" spans="1:22" x14ac:dyDescent="0.25">
      <c r="A26" s="19">
        <v>43427</v>
      </c>
      <c r="B26" s="2" t="s">
        <v>15</v>
      </c>
      <c r="C26" s="11">
        <f t="shared" si="2"/>
        <v>3366.56</v>
      </c>
      <c r="D26" s="11">
        <f t="shared" si="3"/>
        <v>0</v>
      </c>
      <c r="E26" s="11">
        <f t="shared" si="4"/>
        <v>448.87466666666666</v>
      </c>
      <c r="F26" s="11">
        <f t="shared" si="5"/>
        <v>132.10133333333334</v>
      </c>
      <c r="G26" s="11">
        <f t="shared" si="0"/>
        <v>3683.333333333333</v>
      </c>
      <c r="H26" s="14"/>
      <c r="I26" s="11">
        <v>3366.56</v>
      </c>
      <c r="J26" s="11"/>
      <c r="K26" s="11">
        <v>116.56</v>
      </c>
      <c r="L26" s="11">
        <f t="shared" si="1"/>
        <v>3250</v>
      </c>
      <c r="M26" s="15">
        <f t="shared" si="6"/>
        <v>17</v>
      </c>
      <c r="N26" s="11">
        <v>15</v>
      </c>
      <c r="O26" s="2">
        <v>2</v>
      </c>
      <c r="S26" s="8" t="e">
        <f>+#REF!</f>
        <v>#REF!</v>
      </c>
      <c r="T26" s="16">
        <f t="shared" si="7"/>
        <v>3683.333333333333</v>
      </c>
      <c r="U26" s="8"/>
      <c r="V26" s="17" t="str">
        <f t="shared" si="8"/>
        <v>GONZALEZ BECERRA LUIS MANUEL</v>
      </c>
    </row>
    <row r="27" spans="1:22" x14ac:dyDescent="0.25">
      <c r="A27" s="19">
        <v>43517</v>
      </c>
      <c r="B27" s="2" t="s">
        <v>71</v>
      </c>
      <c r="C27" s="11">
        <f t="shared" si="2"/>
        <v>3284.4</v>
      </c>
      <c r="D27" s="11">
        <f t="shared" si="3"/>
        <v>0</v>
      </c>
      <c r="E27" s="11">
        <f t="shared" si="4"/>
        <v>0</v>
      </c>
      <c r="F27" s="11">
        <f t="shared" si="5"/>
        <v>234.4</v>
      </c>
      <c r="G27" s="11">
        <f t="shared" si="0"/>
        <v>3050</v>
      </c>
      <c r="H27" s="14"/>
      <c r="I27" s="11">
        <v>3284.4</v>
      </c>
      <c r="J27" s="11"/>
      <c r="K27" s="11">
        <v>234.4</v>
      </c>
      <c r="L27" s="11">
        <f t="shared" si="1"/>
        <v>3050</v>
      </c>
      <c r="M27" s="15">
        <f t="shared" si="6"/>
        <v>15</v>
      </c>
      <c r="N27" s="11">
        <v>15</v>
      </c>
      <c r="S27" s="8" t="e">
        <f>+#REF!</f>
        <v>#REF!</v>
      </c>
      <c r="T27" s="16">
        <f t="shared" si="7"/>
        <v>3050</v>
      </c>
      <c r="U27" s="8"/>
      <c r="V27" s="17" t="str">
        <f t="shared" si="8"/>
        <v>GONZALEZ INIGUEZ RAMON</v>
      </c>
    </row>
    <row r="28" spans="1:22" x14ac:dyDescent="0.25">
      <c r="A28" s="19">
        <v>43524</v>
      </c>
      <c r="B28" s="2" t="s">
        <v>68</v>
      </c>
      <c r="C28" s="11">
        <f t="shared" si="2"/>
        <v>3789.32</v>
      </c>
      <c r="D28" s="11">
        <f t="shared" si="3"/>
        <v>0</v>
      </c>
      <c r="E28" s="11">
        <f t="shared" si="4"/>
        <v>0</v>
      </c>
      <c r="F28" s="11">
        <f t="shared" si="5"/>
        <v>289.32</v>
      </c>
      <c r="G28" s="11">
        <f t="shared" si="0"/>
        <v>3500</v>
      </c>
      <c r="H28" s="14"/>
      <c r="I28" s="11">
        <v>3789.32</v>
      </c>
      <c r="J28" s="11"/>
      <c r="K28" s="11">
        <v>289.32</v>
      </c>
      <c r="L28" s="11">
        <f t="shared" si="1"/>
        <v>3500</v>
      </c>
      <c r="M28" s="15">
        <f t="shared" si="6"/>
        <v>15</v>
      </c>
      <c r="N28" s="11">
        <v>15</v>
      </c>
      <c r="S28" s="8" t="e">
        <f>+#REF!</f>
        <v>#REF!</v>
      </c>
      <c r="T28" s="16">
        <f t="shared" si="7"/>
        <v>3500</v>
      </c>
      <c r="U28" s="8"/>
      <c r="V28" s="17" t="str">
        <f t="shared" si="8"/>
        <v>GUTIERREZ JIMENEZ JOSE CRISTIAN</v>
      </c>
    </row>
    <row r="29" spans="1:22" x14ac:dyDescent="0.25">
      <c r="A29" s="19">
        <v>43482</v>
      </c>
      <c r="B29" s="2" t="s">
        <v>38</v>
      </c>
      <c r="C29" s="11">
        <f t="shared" si="2"/>
        <v>3789.32</v>
      </c>
      <c r="D29" s="11">
        <f t="shared" si="3"/>
        <v>0</v>
      </c>
      <c r="E29" s="11">
        <f t="shared" si="4"/>
        <v>0</v>
      </c>
      <c r="F29" s="11">
        <f t="shared" si="5"/>
        <v>289.32</v>
      </c>
      <c r="G29" s="11">
        <f t="shared" si="0"/>
        <v>3500</v>
      </c>
      <c r="H29" s="14"/>
      <c r="I29" s="11">
        <v>3789.32</v>
      </c>
      <c r="J29" s="11"/>
      <c r="K29" s="11">
        <v>289.32</v>
      </c>
      <c r="L29" s="11">
        <f t="shared" si="1"/>
        <v>3500</v>
      </c>
      <c r="M29" s="15">
        <f t="shared" si="6"/>
        <v>15</v>
      </c>
      <c r="N29" s="11">
        <v>15</v>
      </c>
      <c r="O29" s="11"/>
      <c r="S29" s="8" t="e">
        <f>+#REF!</f>
        <v>#REF!</v>
      </c>
      <c r="T29" s="16">
        <f t="shared" si="7"/>
        <v>3500</v>
      </c>
      <c r="U29" s="8"/>
      <c r="V29" s="17" t="str">
        <f t="shared" si="8"/>
        <v>GUTIERREZ JIMENEZ JOSE MIGUEL</v>
      </c>
    </row>
    <row r="30" spans="1:22" x14ac:dyDescent="0.25">
      <c r="A30" s="19">
        <v>43538</v>
      </c>
      <c r="B30" s="2" t="s">
        <v>74</v>
      </c>
      <c r="C30" s="11">
        <f t="shared" si="2"/>
        <v>3284.4</v>
      </c>
      <c r="D30" s="11">
        <f t="shared" si="3"/>
        <v>0</v>
      </c>
      <c r="E30" s="11">
        <f t="shared" si="4"/>
        <v>0</v>
      </c>
      <c r="F30" s="11">
        <f t="shared" si="5"/>
        <v>234.4</v>
      </c>
      <c r="G30" s="11">
        <f t="shared" si="0"/>
        <v>3050</v>
      </c>
      <c r="H30" s="14"/>
      <c r="I30" s="11">
        <v>3284.4</v>
      </c>
      <c r="J30" s="11"/>
      <c r="K30" s="11">
        <v>234.4</v>
      </c>
      <c r="L30" s="11">
        <f t="shared" si="1"/>
        <v>3050</v>
      </c>
      <c r="M30" s="15">
        <f t="shared" si="6"/>
        <v>15</v>
      </c>
      <c r="N30" s="11">
        <v>15</v>
      </c>
      <c r="S30" s="8" t="e">
        <f>+#REF!</f>
        <v>#REF!</v>
      </c>
      <c r="T30" s="16">
        <f t="shared" si="7"/>
        <v>3050</v>
      </c>
      <c r="U30" s="8"/>
      <c r="V30" s="17" t="str">
        <f t="shared" si="8"/>
        <v>GUTIERREZ RAMIREZ LUIS ALBERTO</v>
      </c>
    </row>
    <row r="31" spans="1:22" x14ac:dyDescent="0.25">
      <c r="A31" s="19">
        <v>43480</v>
      </c>
      <c r="B31" s="2" t="s">
        <v>45</v>
      </c>
      <c r="C31" s="11">
        <f t="shared" si="2"/>
        <v>3366.56</v>
      </c>
      <c r="D31" s="11">
        <f t="shared" si="3"/>
        <v>0</v>
      </c>
      <c r="E31" s="11">
        <f t="shared" si="4"/>
        <v>0</v>
      </c>
      <c r="F31" s="11">
        <f t="shared" si="5"/>
        <v>116.56</v>
      </c>
      <c r="G31" s="11">
        <f t="shared" si="0"/>
        <v>3250</v>
      </c>
      <c r="H31" s="14"/>
      <c r="I31" s="11">
        <v>3366.56</v>
      </c>
      <c r="J31" s="11"/>
      <c r="K31" s="11">
        <v>116.56</v>
      </c>
      <c r="L31" s="11">
        <f t="shared" si="1"/>
        <v>3250</v>
      </c>
      <c r="M31" s="15">
        <f t="shared" si="6"/>
        <v>15</v>
      </c>
      <c r="N31" s="11">
        <v>15</v>
      </c>
      <c r="S31" s="8" t="e">
        <f>+#REF!</f>
        <v>#REF!</v>
      </c>
      <c r="T31" s="16">
        <f t="shared" si="7"/>
        <v>3250</v>
      </c>
      <c r="U31" s="8"/>
      <c r="V31" s="17" t="str">
        <f t="shared" si="8"/>
        <v>GUTIERREZ SANCHEZ JORGE MARTIN</v>
      </c>
    </row>
    <row r="32" spans="1:22" x14ac:dyDescent="0.25">
      <c r="A32" s="19">
        <v>43410</v>
      </c>
      <c r="B32" s="2" t="s">
        <v>8</v>
      </c>
      <c r="C32" s="11">
        <f t="shared" si="2"/>
        <v>4352.55</v>
      </c>
      <c r="D32" s="11">
        <f t="shared" si="3"/>
        <v>0</v>
      </c>
      <c r="E32" s="11">
        <f t="shared" si="4"/>
        <v>0</v>
      </c>
      <c r="F32" s="11">
        <f t="shared" si="5"/>
        <v>352.55</v>
      </c>
      <c r="G32" s="11">
        <f t="shared" si="0"/>
        <v>4000</v>
      </c>
      <c r="H32" s="14"/>
      <c r="I32" s="11">
        <v>4352.55</v>
      </c>
      <c r="J32" s="11"/>
      <c r="K32" s="11">
        <v>352.55</v>
      </c>
      <c r="L32" s="11">
        <f t="shared" si="1"/>
        <v>4000</v>
      </c>
      <c r="M32" s="15">
        <f t="shared" si="6"/>
        <v>15</v>
      </c>
      <c r="N32" s="11">
        <v>15</v>
      </c>
      <c r="S32" s="8" t="e">
        <f>+#REF!</f>
        <v>#REF!</v>
      </c>
      <c r="T32" s="16">
        <f t="shared" si="7"/>
        <v>4000</v>
      </c>
      <c r="U32" s="8"/>
      <c r="V32" s="17" t="str">
        <f t="shared" si="8"/>
        <v>HERNANDEZ VAZQUEZ JOSE GILBERTO</v>
      </c>
    </row>
    <row r="33" spans="1:22" x14ac:dyDescent="0.25">
      <c r="A33" s="19">
        <v>43510</v>
      </c>
      <c r="B33" s="2" t="s">
        <v>63</v>
      </c>
      <c r="C33" s="11">
        <f t="shared" si="2"/>
        <v>2782.46</v>
      </c>
      <c r="D33" s="11">
        <f t="shared" si="3"/>
        <v>0</v>
      </c>
      <c r="E33" s="11">
        <f t="shared" si="4"/>
        <v>0</v>
      </c>
      <c r="F33" s="11">
        <f t="shared" si="5"/>
        <v>32.46</v>
      </c>
      <c r="G33" s="11">
        <f t="shared" si="0"/>
        <v>2750</v>
      </c>
      <c r="H33" s="14"/>
      <c r="I33" s="11">
        <v>2782.46</v>
      </c>
      <c r="J33" s="11"/>
      <c r="K33" s="11">
        <v>32.46</v>
      </c>
      <c r="L33" s="11">
        <f t="shared" si="1"/>
        <v>2750</v>
      </c>
      <c r="M33" s="15">
        <f t="shared" si="6"/>
        <v>15</v>
      </c>
      <c r="N33" s="11">
        <v>15</v>
      </c>
      <c r="S33" s="8" t="e">
        <f>+#REF!</f>
        <v>#REF!</v>
      </c>
      <c r="T33" s="16">
        <f t="shared" si="7"/>
        <v>2750</v>
      </c>
      <c r="U33" s="8"/>
      <c r="V33" s="17" t="str">
        <f t="shared" si="8"/>
        <v>JACOBI MENDEZ JULIO SAUL</v>
      </c>
    </row>
    <row r="34" spans="1:22" x14ac:dyDescent="0.25">
      <c r="A34" s="19">
        <v>43571</v>
      </c>
      <c r="B34" s="2" t="s">
        <v>100</v>
      </c>
      <c r="C34" s="11">
        <f t="shared" ref="C34" si="21">+I34</f>
        <v>3789.32</v>
      </c>
      <c r="D34" s="11">
        <f t="shared" ref="D34" si="22">+J34/15*M34</f>
        <v>0</v>
      </c>
      <c r="E34" s="11">
        <f t="shared" ref="E34" si="23">+I34/15*O34</f>
        <v>0</v>
      </c>
      <c r="F34" s="11">
        <f t="shared" ref="F34" si="24">+K34/15*M34</f>
        <v>289.32</v>
      </c>
      <c r="G34" s="11">
        <f t="shared" ref="G34" si="25">+C34+D34+E34-F34</f>
        <v>3500</v>
      </c>
      <c r="H34" s="14"/>
      <c r="I34" s="11">
        <v>3789.32</v>
      </c>
      <c r="J34" s="11"/>
      <c r="K34" s="11">
        <v>289.32</v>
      </c>
      <c r="L34" s="11">
        <f t="shared" ref="L34" si="26">+I34+J34-K34</f>
        <v>3500</v>
      </c>
      <c r="M34" s="15">
        <f t="shared" ref="M34" si="27">+N34+O34</f>
        <v>15</v>
      </c>
      <c r="N34" s="11">
        <v>15</v>
      </c>
      <c r="S34" s="8" t="e">
        <f>+#REF!</f>
        <v>#REF!</v>
      </c>
      <c r="T34" s="16">
        <f t="shared" si="7"/>
        <v>3500</v>
      </c>
      <c r="U34" s="8"/>
      <c r="V34" s="17" t="str">
        <f t="shared" ref="V34" si="28">+B34</f>
        <v>JACOBO CALLEROS CLEMENTE</v>
      </c>
    </row>
    <row r="35" spans="1:22" x14ac:dyDescent="0.25">
      <c r="A35" s="19">
        <v>43570</v>
      </c>
      <c r="B35" s="2" t="s">
        <v>98</v>
      </c>
      <c r="C35" s="11">
        <f t="shared" ref="C35" si="29">+I35</f>
        <v>2484.98</v>
      </c>
      <c r="D35" s="11">
        <f t="shared" ref="D35" si="30">+J35/15*M35</f>
        <v>15.020000000000001</v>
      </c>
      <c r="E35" s="11">
        <f t="shared" ref="E35" si="31">+I35/15*O35</f>
        <v>0</v>
      </c>
      <c r="F35" s="11">
        <f t="shared" ref="F35" si="32">+K35/15*M35</f>
        <v>0</v>
      </c>
      <c r="G35" s="11">
        <f t="shared" ref="G35" si="33">+C35+D35+E35-F35</f>
        <v>2500</v>
      </c>
      <c r="H35" s="14"/>
      <c r="I35" s="11">
        <v>2484.98</v>
      </c>
      <c r="J35" s="11">
        <v>15.02</v>
      </c>
      <c r="K35" s="11"/>
      <c r="L35" s="11">
        <f t="shared" ref="L35" si="34">+I35+J35-K35</f>
        <v>2500</v>
      </c>
      <c r="M35" s="15">
        <f t="shared" ref="M35" si="35">+N35+O35</f>
        <v>15</v>
      </c>
      <c r="N35" s="11">
        <v>15</v>
      </c>
      <c r="S35" s="8" t="e">
        <f>+#REF!</f>
        <v>#REF!</v>
      </c>
      <c r="T35" s="16">
        <f t="shared" si="7"/>
        <v>2500</v>
      </c>
      <c r="U35" s="8"/>
      <c r="V35" s="17" t="str">
        <f t="shared" ref="V35" si="36">+B35</f>
        <v>JAUREGUI MARTINEZ MARIO</v>
      </c>
    </row>
    <row r="36" spans="1:22" x14ac:dyDescent="0.25">
      <c r="A36" s="19">
        <v>43481</v>
      </c>
      <c r="B36" s="2" t="s">
        <v>44</v>
      </c>
      <c r="C36" s="11">
        <f t="shared" si="2"/>
        <v>3789.32</v>
      </c>
      <c r="D36" s="11">
        <f t="shared" si="3"/>
        <v>0</v>
      </c>
      <c r="E36" s="11">
        <f t="shared" si="4"/>
        <v>0</v>
      </c>
      <c r="F36" s="11">
        <f t="shared" si="5"/>
        <v>289.32</v>
      </c>
      <c r="G36" s="11">
        <f t="shared" si="0"/>
        <v>3500</v>
      </c>
      <c r="H36" s="14"/>
      <c r="I36" s="11">
        <v>3789.32</v>
      </c>
      <c r="J36" s="11"/>
      <c r="K36" s="11">
        <v>289.32</v>
      </c>
      <c r="L36" s="11">
        <f t="shared" si="1"/>
        <v>3500</v>
      </c>
      <c r="M36" s="15">
        <f t="shared" si="6"/>
        <v>15</v>
      </c>
      <c r="N36" s="11">
        <v>15</v>
      </c>
      <c r="S36" s="8" t="e">
        <f>+#REF!</f>
        <v>#REF!</v>
      </c>
      <c r="T36" s="16">
        <f t="shared" si="7"/>
        <v>3500</v>
      </c>
      <c r="U36" s="8"/>
      <c r="V36" s="17" t="str">
        <f t="shared" si="8"/>
        <v>JIMENEZ MORALES JAIME</v>
      </c>
    </row>
    <row r="37" spans="1:22" x14ac:dyDescent="0.25">
      <c r="A37" s="19">
        <v>43472</v>
      </c>
      <c r="B37" s="2" t="s">
        <v>16</v>
      </c>
      <c r="C37" s="11">
        <f t="shared" si="2"/>
        <v>2563.52</v>
      </c>
      <c r="D37" s="11">
        <f t="shared" si="3"/>
        <v>6.48</v>
      </c>
      <c r="E37" s="11">
        <f t="shared" si="4"/>
        <v>0</v>
      </c>
      <c r="F37" s="11">
        <f t="shared" si="5"/>
        <v>0</v>
      </c>
      <c r="G37" s="11">
        <f t="shared" si="0"/>
        <v>2570</v>
      </c>
      <c r="H37" s="14"/>
      <c r="I37" s="11">
        <v>2563.52</v>
      </c>
      <c r="J37" s="11">
        <v>6.48</v>
      </c>
      <c r="K37" s="11"/>
      <c r="L37" s="11">
        <f t="shared" si="1"/>
        <v>2570</v>
      </c>
      <c r="M37" s="15">
        <f t="shared" si="6"/>
        <v>15</v>
      </c>
      <c r="N37" s="11">
        <v>15</v>
      </c>
      <c r="S37" s="8" t="e">
        <f>+#REF!</f>
        <v>#REF!</v>
      </c>
      <c r="T37" s="16">
        <f t="shared" si="7"/>
        <v>2570</v>
      </c>
      <c r="U37" s="8"/>
      <c r="V37" s="17" t="str">
        <f t="shared" si="8"/>
        <v>JIMENEZ SANDOVAL JOSE ALFREDO</v>
      </c>
    </row>
    <row r="38" spans="1:22" x14ac:dyDescent="0.25">
      <c r="B38" s="2" t="s">
        <v>69</v>
      </c>
      <c r="C38" s="11">
        <f>+I38/15*M38</f>
        <v>3065.44</v>
      </c>
      <c r="D38" s="11">
        <f t="shared" si="3"/>
        <v>0</v>
      </c>
      <c r="F38" s="11">
        <f t="shared" si="5"/>
        <v>218.77333333333334</v>
      </c>
      <c r="G38" s="11">
        <f t="shared" si="0"/>
        <v>2846.6666666666665</v>
      </c>
      <c r="H38" s="14"/>
      <c r="I38" s="11">
        <v>3284.4</v>
      </c>
      <c r="J38" s="11"/>
      <c r="K38" s="11">
        <v>234.4</v>
      </c>
      <c r="L38" s="11">
        <f t="shared" si="1"/>
        <v>3050</v>
      </c>
      <c r="M38" s="15">
        <f t="shared" si="6"/>
        <v>14</v>
      </c>
      <c r="N38" s="11">
        <v>15</v>
      </c>
      <c r="O38" s="2">
        <v>-1</v>
      </c>
      <c r="S38" s="8" t="e">
        <f>+#REF!</f>
        <v>#REF!</v>
      </c>
      <c r="T38" s="16">
        <f t="shared" si="7"/>
        <v>2846.6666666666665</v>
      </c>
      <c r="U38" s="8"/>
      <c r="V38" s="17" t="str">
        <f t="shared" si="8"/>
        <v>LEDEZMA GONZALEZ OSCAR</v>
      </c>
    </row>
    <row r="39" spans="1:22" x14ac:dyDescent="0.25">
      <c r="A39" s="19">
        <v>43480</v>
      </c>
      <c r="B39" s="2" t="s">
        <v>28</v>
      </c>
      <c r="C39" s="11">
        <f t="shared" si="2"/>
        <v>3789.32</v>
      </c>
      <c r="D39" s="11">
        <f t="shared" si="3"/>
        <v>0</v>
      </c>
      <c r="E39" s="11">
        <f t="shared" si="4"/>
        <v>0</v>
      </c>
      <c r="F39" s="11">
        <f t="shared" si="5"/>
        <v>289.32</v>
      </c>
      <c r="G39" s="11">
        <f t="shared" si="0"/>
        <v>3500</v>
      </c>
      <c r="H39" s="14"/>
      <c r="I39" s="11">
        <v>3789.32</v>
      </c>
      <c r="J39" s="11"/>
      <c r="K39" s="11">
        <v>289.32</v>
      </c>
      <c r="L39" s="11">
        <f t="shared" si="1"/>
        <v>3500</v>
      </c>
      <c r="M39" s="15">
        <f t="shared" si="6"/>
        <v>15</v>
      </c>
      <c r="N39" s="11">
        <v>15</v>
      </c>
      <c r="S39" s="8" t="e">
        <f>+#REF!</f>
        <v>#REF!</v>
      </c>
      <c r="T39" s="16">
        <f t="shared" si="7"/>
        <v>3500</v>
      </c>
      <c r="U39" s="8"/>
      <c r="V39" s="17" t="str">
        <f t="shared" si="8"/>
        <v>LEDEZMA RODRIGUEZ JAIME</v>
      </c>
    </row>
    <row r="40" spans="1:22" x14ac:dyDescent="0.25">
      <c r="B40" s="2" t="s">
        <v>90</v>
      </c>
      <c r="C40" s="11">
        <f t="shared" si="2"/>
        <v>2597.1799999999998</v>
      </c>
      <c r="D40" s="11">
        <f t="shared" si="3"/>
        <v>2.82</v>
      </c>
      <c r="E40" s="11">
        <f t="shared" si="4"/>
        <v>0</v>
      </c>
      <c r="F40" s="11">
        <f t="shared" si="5"/>
        <v>0</v>
      </c>
      <c r="G40" s="11">
        <f t="shared" si="0"/>
        <v>2600</v>
      </c>
      <c r="H40" s="14"/>
      <c r="I40" s="11">
        <v>2597.1799999999998</v>
      </c>
      <c r="J40" s="11">
        <v>2.82</v>
      </c>
      <c r="K40" s="11"/>
      <c r="L40" s="11">
        <f t="shared" si="1"/>
        <v>2600</v>
      </c>
      <c r="M40" s="15">
        <f t="shared" si="6"/>
        <v>15</v>
      </c>
      <c r="N40" s="11">
        <v>15</v>
      </c>
      <c r="S40" s="8" t="e">
        <f>+#REF!</f>
        <v>#REF!</v>
      </c>
      <c r="T40" s="16">
        <f t="shared" si="7"/>
        <v>2600</v>
      </c>
      <c r="U40" s="8"/>
      <c r="V40" s="17" t="str">
        <f t="shared" si="8"/>
        <v>LIMON ROMERO EDGAR</v>
      </c>
    </row>
    <row r="41" spans="1:22" x14ac:dyDescent="0.25">
      <c r="A41" s="19">
        <v>43522</v>
      </c>
      <c r="B41" s="2" t="s">
        <v>76</v>
      </c>
      <c r="C41" s="11">
        <f t="shared" si="2"/>
        <v>3284.4</v>
      </c>
      <c r="D41" s="11">
        <f t="shared" si="3"/>
        <v>0</v>
      </c>
      <c r="E41" s="11">
        <f t="shared" si="4"/>
        <v>0</v>
      </c>
      <c r="F41" s="11">
        <f t="shared" si="5"/>
        <v>234.4</v>
      </c>
      <c r="G41" s="11">
        <f t="shared" si="0"/>
        <v>3050</v>
      </c>
      <c r="H41" s="14"/>
      <c r="I41" s="11">
        <v>3284.4</v>
      </c>
      <c r="J41" s="11"/>
      <c r="K41" s="11">
        <v>234.4</v>
      </c>
      <c r="L41" s="11">
        <f t="shared" si="1"/>
        <v>3050</v>
      </c>
      <c r="M41" s="15">
        <f t="shared" si="6"/>
        <v>15</v>
      </c>
      <c r="N41" s="11">
        <v>15</v>
      </c>
      <c r="S41" s="8" t="e">
        <f>+#REF!</f>
        <v>#REF!</v>
      </c>
      <c r="T41" s="16">
        <f t="shared" si="7"/>
        <v>3050</v>
      </c>
      <c r="U41" s="8"/>
      <c r="V41" s="17" t="str">
        <f t="shared" si="8"/>
        <v>MADRIGAL HERNANDEZ EMILIANO</v>
      </c>
    </row>
    <row r="42" spans="1:22" x14ac:dyDescent="0.25">
      <c r="A42" s="19">
        <v>43577</v>
      </c>
      <c r="B42" s="2" t="s">
        <v>102</v>
      </c>
      <c r="C42" s="11">
        <f>+I42/15*M42</f>
        <v>2273.5920000000001</v>
      </c>
      <c r="D42" s="11">
        <f t="shared" ref="D42" si="37">+J42/15*M42</f>
        <v>0</v>
      </c>
      <c r="F42" s="11">
        <f t="shared" ref="F42" si="38">+K42/15*M42</f>
        <v>173.59200000000001</v>
      </c>
      <c r="G42" s="11">
        <f t="shared" ref="G42" si="39">+C42+D42+E42-F42</f>
        <v>2100</v>
      </c>
      <c r="H42" s="14"/>
      <c r="I42" s="11">
        <v>3789.32</v>
      </c>
      <c r="J42" s="11"/>
      <c r="K42" s="11">
        <v>289.32</v>
      </c>
      <c r="L42" s="11">
        <f t="shared" ref="L42" si="40">+I42+J42-K42</f>
        <v>3500</v>
      </c>
      <c r="M42" s="15">
        <f t="shared" ref="M42" si="41">+N42+O42</f>
        <v>9</v>
      </c>
      <c r="N42" s="11">
        <v>15</v>
      </c>
      <c r="O42" s="2">
        <v>-6</v>
      </c>
      <c r="S42" s="8" t="e">
        <f>+#REF!</f>
        <v>#REF!</v>
      </c>
      <c r="T42" s="16">
        <f t="shared" si="7"/>
        <v>2100</v>
      </c>
      <c r="U42" s="8"/>
      <c r="V42" s="17" t="str">
        <f t="shared" ref="V42" si="42">+B42</f>
        <v>MARIN RAMIREZ AGUSTIN</v>
      </c>
    </row>
    <row r="43" spans="1:22" x14ac:dyDescent="0.25">
      <c r="A43" s="19">
        <v>43482</v>
      </c>
      <c r="B43" s="2" t="s">
        <v>36</v>
      </c>
      <c r="C43" s="11">
        <f t="shared" si="2"/>
        <v>3284.4</v>
      </c>
      <c r="D43" s="11">
        <f t="shared" si="3"/>
        <v>0</v>
      </c>
      <c r="E43" s="11">
        <f t="shared" si="4"/>
        <v>437.92</v>
      </c>
      <c r="F43" s="11">
        <f t="shared" si="5"/>
        <v>265.65333333333336</v>
      </c>
      <c r="G43" s="11">
        <f t="shared" si="0"/>
        <v>3456.666666666667</v>
      </c>
      <c r="H43" s="14"/>
      <c r="I43" s="11">
        <v>3284.4</v>
      </c>
      <c r="J43" s="11"/>
      <c r="K43" s="11">
        <v>234.4</v>
      </c>
      <c r="L43" s="11">
        <f t="shared" si="1"/>
        <v>3050</v>
      </c>
      <c r="M43" s="15">
        <f t="shared" si="6"/>
        <v>17</v>
      </c>
      <c r="N43" s="11">
        <v>15</v>
      </c>
      <c r="O43" s="2">
        <v>2</v>
      </c>
      <c r="S43" s="8" t="e">
        <f>+#REF!</f>
        <v>#REF!</v>
      </c>
      <c r="T43" s="16">
        <f t="shared" si="7"/>
        <v>3456.666666666667</v>
      </c>
      <c r="U43" s="8"/>
      <c r="V43" s="17" t="str">
        <f t="shared" si="8"/>
        <v>MARQUEZ ROMERO PABLO</v>
      </c>
    </row>
    <row r="44" spans="1:22" x14ac:dyDescent="0.25">
      <c r="A44" s="19">
        <v>43577</v>
      </c>
      <c r="B44" s="2" t="s">
        <v>96</v>
      </c>
      <c r="C44" s="11">
        <f>+I44/15*M44</f>
        <v>1970.64</v>
      </c>
      <c r="D44" s="11">
        <f t="shared" ref="D44" si="43">+J44/15*M44</f>
        <v>0</v>
      </c>
      <c r="F44" s="11">
        <f t="shared" ref="F44" si="44">+K44/15*M44</f>
        <v>140.64000000000001</v>
      </c>
      <c r="G44" s="11">
        <f t="shared" ref="G44" si="45">+C44+D44+E44-F44</f>
        <v>1830</v>
      </c>
      <c r="H44" s="14"/>
      <c r="I44" s="11">
        <v>3284.4</v>
      </c>
      <c r="J44" s="11"/>
      <c r="K44" s="11">
        <v>234.4</v>
      </c>
      <c r="L44" s="11">
        <f t="shared" ref="L44" si="46">+I44+J44-K44</f>
        <v>3050</v>
      </c>
      <c r="M44" s="15">
        <f t="shared" ref="M44" si="47">+N44+O44</f>
        <v>9</v>
      </c>
      <c r="N44" s="11">
        <v>15</v>
      </c>
      <c r="O44" s="2">
        <v>-6</v>
      </c>
      <c r="S44" s="8" t="e">
        <f>+#REF!</f>
        <v>#REF!</v>
      </c>
      <c r="T44" s="16">
        <f t="shared" si="7"/>
        <v>1830</v>
      </c>
      <c r="U44" s="8"/>
      <c r="V44" s="17" t="str">
        <f t="shared" ref="V44" si="48">+B44</f>
        <v>MARTINEZ CASTILLO VICTOR HUGO</v>
      </c>
    </row>
    <row r="45" spans="1:22" x14ac:dyDescent="0.25">
      <c r="A45" s="19">
        <v>43523</v>
      </c>
      <c r="B45" s="2" t="s">
        <v>83</v>
      </c>
      <c r="C45" s="11">
        <f t="shared" si="2"/>
        <v>3284.4</v>
      </c>
      <c r="D45" s="11">
        <f t="shared" si="3"/>
        <v>0</v>
      </c>
      <c r="E45" s="11">
        <f t="shared" si="4"/>
        <v>0</v>
      </c>
      <c r="F45" s="11">
        <f t="shared" si="5"/>
        <v>234.4</v>
      </c>
      <c r="G45" s="11">
        <f t="shared" si="0"/>
        <v>3050</v>
      </c>
      <c r="H45" s="14"/>
      <c r="I45" s="11">
        <v>3284.4</v>
      </c>
      <c r="J45" s="11"/>
      <c r="K45" s="11">
        <v>234.4</v>
      </c>
      <c r="L45" s="11">
        <f t="shared" si="1"/>
        <v>3050</v>
      </c>
      <c r="M45" s="15">
        <f t="shared" si="6"/>
        <v>15</v>
      </c>
      <c r="N45" s="11">
        <v>15</v>
      </c>
      <c r="S45" s="8" t="e">
        <f>+#REF!</f>
        <v>#REF!</v>
      </c>
      <c r="T45" s="16">
        <f t="shared" si="7"/>
        <v>3050</v>
      </c>
      <c r="U45" s="8"/>
      <c r="V45" s="17" t="str">
        <f t="shared" si="8"/>
        <v>MARTINEZ FLORES ARTURO</v>
      </c>
    </row>
    <row r="46" spans="1:22" x14ac:dyDescent="0.25">
      <c r="A46" s="19">
        <v>43481</v>
      </c>
      <c r="B46" s="2" t="s">
        <v>37</v>
      </c>
      <c r="C46" s="11">
        <f>+I46/15*M46</f>
        <v>3065.44</v>
      </c>
      <c r="D46" s="11">
        <f t="shared" si="3"/>
        <v>0</v>
      </c>
      <c r="F46" s="11">
        <f t="shared" si="5"/>
        <v>218.77333333333334</v>
      </c>
      <c r="G46" s="11">
        <f t="shared" si="0"/>
        <v>2846.6666666666665</v>
      </c>
      <c r="H46" s="18"/>
      <c r="I46" s="11">
        <v>3284.4</v>
      </c>
      <c r="J46" s="11"/>
      <c r="K46" s="11">
        <v>234.4</v>
      </c>
      <c r="L46" s="11">
        <f t="shared" si="1"/>
        <v>3050</v>
      </c>
      <c r="M46" s="15">
        <f t="shared" si="6"/>
        <v>14</v>
      </c>
      <c r="N46" s="11">
        <v>15</v>
      </c>
      <c r="O46" s="11">
        <v>-1</v>
      </c>
      <c r="S46" s="8" t="e">
        <f>+#REF!</f>
        <v>#REF!</v>
      </c>
      <c r="T46" s="16">
        <f t="shared" si="7"/>
        <v>2846.6666666666665</v>
      </c>
      <c r="U46" s="8"/>
      <c r="V46" s="17" t="str">
        <f t="shared" si="8"/>
        <v>MENDOZA AGUILERA EDGAR JOVAN</v>
      </c>
    </row>
    <row r="47" spans="1:22" x14ac:dyDescent="0.25">
      <c r="A47" s="19">
        <v>43409</v>
      </c>
      <c r="B47" s="2" t="s">
        <v>9</v>
      </c>
      <c r="C47" s="11">
        <f t="shared" si="2"/>
        <v>3284.4</v>
      </c>
      <c r="D47" s="11">
        <f t="shared" si="3"/>
        <v>0</v>
      </c>
      <c r="E47" s="11">
        <f t="shared" si="4"/>
        <v>0</v>
      </c>
      <c r="F47" s="11">
        <f t="shared" si="5"/>
        <v>234.4</v>
      </c>
      <c r="G47" s="11">
        <f t="shared" si="0"/>
        <v>3050</v>
      </c>
      <c r="H47" s="14"/>
      <c r="I47" s="11">
        <v>3284.4</v>
      </c>
      <c r="J47" s="11"/>
      <c r="K47" s="11">
        <v>234.4</v>
      </c>
      <c r="L47" s="11">
        <f t="shared" si="1"/>
        <v>3050</v>
      </c>
      <c r="M47" s="15">
        <f t="shared" si="6"/>
        <v>15</v>
      </c>
      <c r="N47" s="11">
        <v>15</v>
      </c>
      <c r="O47" s="11"/>
      <c r="S47" s="8" t="e">
        <f>+#REF!</f>
        <v>#REF!</v>
      </c>
      <c r="T47" s="16">
        <f t="shared" si="7"/>
        <v>3050</v>
      </c>
      <c r="U47" s="8"/>
      <c r="V47" s="17" t="str">
        <f t="shared" si="8"/>
        <v>MERCADO OCHOA FABIAN</v>
      </c>
    </row>
    <row r="48" spans="1:22" x14ac:dyDescent="0.25">
      <c r="A48" s="19">
        <v>43556</v>
      </c>
      <c r="B48" s="2" t="s">
        <v>103</v>
      </c>
      <c r="C48" s="11">
        <f t="shared" ref="C48" si="49">+I48</f>
        <v>837.11</v>
      </c>
      <c r="D48" s="11">
        <f t="shared" ref="D48:D49" si="50">+J48/15*M48</f>
        <v>162.88999999999999</v>
      </c>
      <c r="E48" s="11">
        <f t="shared" ref="E48" si="51">+I48/15*O48</f>
        <v>0</v>
      </c>
      <c r="F48" s="11">
        <f t="shared" ref="F48:F49" si="52">+K48/15*M48</f>
        <v>0</v>
      </c>
      <c r="G48" s="11">
        <f t="shared" ref="G48:G49" si="53">+C48+D48+E48-F48</f>
        <v>1000</v>
      </c>
      <c r="H48" s="14"/>
      <c r="I48" s="11">
        <v>837.11</v>
      </c>
      <c r="J48" s="11">
        <v>162.88999999999999</v>
      </c>
      <c r="K48" s="11"/>
      <c r="L48" s="11">
        <f t="shared" ref="L48:L49" si="54">+I48+J48-K48</f>
        <v>1000</v>
      </c>
      <c r="M48" s="15">
        <f t="shared" ref="M48:M49" si="55">+N48+O48</f>
        <v>15</v>
      </c>
      <c r="N48" s="11">
        <v>15</v>
      </c>
      <c r="S48" s="8" t="e">
        <f>+#REF!</f>
        <v>#REF!</v>
      </c>
      <c r="T48" s="16">
        <f t="shared" si="7"/>
        <v>1000</v>
      </c>
      <c r="U48" s="8"/>
      <c r="V48" s="17" t="str">
        <f t="shared" ref="V48:V49" si="56">+B48</f>
        <v>MIRAMONTES RODARTE ABELINO</v>
      </c>
    </row>
    <row r="49" spans="1:22" x14ac:dyDescent="0.25">
      <c r="A49" s="19">
        <v>43573</v>
      </c>
      <c r="B49" s="2" t="s">
        <v>104</v>
      </c>
      <c r="C49" s="11">
        <f>+I49/15*M49</f>
        <v>3772.21</v>
      </c>
      <c r="D49" s="11">
        <f t="shared" si="50"/>
        <v>0</v>
      </c>
      <c r="F49" s="11">
        <f t="shared" si="52"/>
        <v>305.54333333333335</v>
      </c>
      <c r="G49" s="11">
        <f t="shared" si="53"/>
        <v>3466.6666666666665</v>
      </c>
      <c r="H49" s="14"/>
      <c r="I49" s="11">
        <v>4352.55</v>
      </c>
      <c r="J49" s="11"/>
      <c r="K49" s="11">
        <v>352.55</v>
      </c>
      <c r="L49" s="11">
        <f t="shared" si="54"/>
        <v>4000</v>
      </c>
      <c r="M49" s="15">
        <f t="shared" si="55"/>
        <v>13</v>
      </c>
      <c r="N49" s="11">
        <v>15</v>
      </c>
      <c r="O49" s="2">
        <v>-2</v>
      </c>
      <c r="S49" s="8" t="e">
        <f>+#REF!</f>
        <v>#REF!</v>
      </c>
      <c r="T49" s="16">
        <f t="shared" si="7"/>
        <v>3466.6666666666665</v>
      </c>
      <c r="U49" s="8"/>
      <c r="V49" s="17" t="str">
        <f t="shared" si="56"/>
        <v>MORA GUTIERREZ SAMUEL</v>
      </c>
    </row>
    <row r="50" spans="1:22" x14ac:dyDescent="0.25">
      <c r="A50" s="19">
        <v>43537</v>
      </c>
      <c r="B50" s="2" t="s">
        <v>89</v>
      </c>
      <c r="C50" s="11">
        <f t="shared" si="2"/>
        <v>3284.4</v>
      </c>
      <c r="D50" s="11">
        <f t="shared" si="3"/>
        <v>0</v>
      </c>
      <c r="E50" s="11">
        <f t="shared" si="4"/>
        <v>0</v>
      </c>
      <c r="F50" s="11">
        <f t="shared" si="5"/>
        <v>234.4</v>
      </c>
      <c r="G50" s="11">
        <f t="shared" si="0"/>
        <v>3050</v>
      </c>
      <c r="H50" s="14"/>
      <c r="I50" s="11">
        <v>3284.4</v>
      </c>
      <c r="J50" s="11"/>
      <c r="K50" s="11">
        <v>234.4</v>
      </c>
      <c r="L50" s="11">
        <f t="shared" si="1"/>
        <v>3050</v>
      </c>
      <c r="M50" s="15">
        <f t="shared" si="6"/>
        <v>15</v>
      </c>
      <c r="N50" s="11">
        <v>15</v>
      </c>
      <c r="O50" s="11"/>
      <c r="S50" s="8" t="e">
        <f>+#REF!</f>
        <v>#REF!</v>
      </c>
      <c r="T50" s="16">
        <f t="shared" si="7"/>
        <v>3050</v>
      </c>
      <c r="U50" s="8"/>
      <c r="V50" s="17" t="str">
        <f t="shared" si="8"/>
        <v>MURO GONZALEZ JOSE LUIS</v>
      </c>
    </row>
    <row r="51" spans="1:22" x14ac:dyDescent="0.25">
      <c r="A51" s="19">
        <v>43507</v>
      </c>
      <c r="B51" s="2" t="s">
        <v>73</v>
      </c>
      <c r="C51" s="11">
        <f t="shared" si="2"/>
        <v>1692.02</v>
      </c>
      <c r="D51" s="11">
        <f t="shared" si="3"/>
        <v>107.98</v>
      </c>
      <c r="E51" s="11">
        <f t="shared" si="4"/>
        <v>0</v>
      </c>
      <c r="F51" s="11">
        <f t="shared" si="5"/>
        <v>0</v>
      </c>
      <c r="G51" s="11">
        <f t="shared" si="0"/>
        <v>1800</v>
      </c>
      <c r="H51" s="14"/>
      <c r="I51" s="11">
        <v>1692.02</v>
      </c>
      <c r="J51" s="11">
        <v>107.98</v>
      </c>
      <c r="K51" s="11"/>
      <c r="L51" s="11">
        <f t="shared" si="1"/>
        <v>1800</v>
      </c>
      <c r="M51" s="15">
        <f t="shared" si="6"/>
        <v>15</v>
      </c>
      <c r="N51" s="11">
        <v>15</v>
      </c>
      <c r="O51" s="11"/>
      <c r="S51" s="8" t="e">
        <f>+#REF!</f>
        <v>#REF!</v>
      </c>
      <c r="T51" s="16">
        <f t="shared" si="7"/>
        <v>1800</v>
      </c>
      <c r="U51" s="8"/>
      <c r="V51" s="17" t="str">
        <f t="shared" si="8"/>
        <v>NUNEZ LIMON MOISES</v>
      </c>
    </row>
    <row r="52" spans="1:22" x14ac:dyDescent="0.25">
      <c r="A52" s="19">
        <v>43577</v>
      </c>
      <c r="B52" s="2" t="s">
        <v>99</v>
      </c>
      <c r="C52" s="11">
        <f>+I52/15*M52</f>
        <v>2273.5920000000001</v>
      </c>
      <c r="D52" s="11">
        <f t="shared" ref="D52" si="57">+J52/15*M52</f>
        <v>0</v>
      </c>
      <c r="F52" s="11">
        <f t="shared" ref="F52" si="58">+K52/15*M52</f>
        <v>173.59200000000001</v>
      </c>
      <c r="G52" s="11">
        <f t="shared" ref="G52" si="59">+C52+D52+E52-F52</f>
        <v>2100</v>
      </c>
      <c r="H52" s="14"/>
      <c r="I52" s="11">
        <v>3789.32</v>
      </c>
      <c r="J52" s="11"/>
      <c r="K52" s="11">
        <v>289.32</v>
      </c>
      <c r="L52" s="11">
        <f t="shared" ref="L52" si="60">+I52+J52-K52</f>
        <v>3500</v>
      </c>
      <c r="M52" s="15">
        <f t="shared" ref="M52" si="61">+N52+O52</f>
        <v>9</v>
      </c>
      <c r="N52" s="11">
        <v>15</v>
      </c>
      <c r="O52" s="11">
        <v>-6</v>
      </c>
      <c r="S52" s="8" t="e">
        <f>+#REF!</f>
        <v>#REF!</v>
      </c>
      <c r="T52" s="16">
        <f t="shared" si="7"/>
        <v>2100</v>
      </c>
      <c r="U52" s="8"/>
      <c r="V52" s="17" t="str">
        <f t="shared" ref="V52" si="62">+B52</f>
        <v>PEREZ GALLEGOS JUAN SALVADOR</v>
      </c>
    </row>
    <row r="53" spans="1:22" x14ac:dyDescent="0.25">
      <c r="A53" s="19">
        <v>43523</v>
      </c>
      <c r="B53" s="2" t="s">
        <v>75</v>
      </c>
      <c r="C53" s="11">
        <f t="shared" si="2"/>
        <v>3284.4</v>
      </c>
      <c r="D53" s="11">
        <f t="shared" si="3"/>
        <v>0</v>
      </c>
      <c r="E53" s="11">
        <f t="shared" si="4"/>
        <v>0</v>
      </c>
      <c r="F53" s="11">
        <f t="shared" si="5"/>
        <v>234.4</v>
      </c>
      <c r="G53" s="11">
        <f t="shared" si="0"/>
        <v>3050</v>
      </c>
      <c r="H53" s="14"/>
      <c r="I53" s="11">
        <v>3284.4</v>
      </c>
      <c r="J53" s="11"/>
      <c r="K53" s="11">
        <v>234.4</v>
      </c>
      <c r="L53" s="11">
        <f t="shared" si="1"/>
        <v>3050</v>
      </c>
      <c r="M53" s="15">
        <f t="shared" si="6"/>
        <v>15</v>
      </c>
      <c r="N53" s="11">
        <v>15</v>
      </c>
      <c r="S53" s="8" t="e">
        <f>+#REF!</f>
        <v>#REF!</v>
      </c>
      <c r="T53" s="16">
        <f t="shared" si="7"/>
        <v>3050</v>
      </c>
      <c r="U53" s="8"/>
      <c r="V53" s="17" t="str">
        <f t="shared" si="8"/>
        <v>QUEZADA SANDOVAL J REYES SAUL</v>
      </c>
    </row>
    <row r="54" spans="1:22" x14ac:dyDescent="0.25">
      <c r="A54" s="19">
        <v>43413</v>
      </c>
      <c r="B54" s="2" t="s">
        <v>10</v>
      </c>
      <c r="C54" s="11">
        <f t="shared" si="2"/>
        <v>3366.56</v>
      </c>
      <c r="D54" s="11">
        <f t="shared" si="3"/>
        <v>0</v>
      </c>
      <c r="E54" s="11">
        <f t="shared" si="4"/>
        <v>0</v>
      </c>
      <c r="F54" s="11">
        <f t="shared" si="5"/>
        <v>116.56</v>
      </c>
      <c r="G54" s="11">
        <f t="shared" si="0"/>
        <v>3250</v>
      </c>
      <c r="H54" s="14"/>
      <c r="I54" s="11">
        <v>3366.56</v>
      </c>
      <c r="J54" s="11"/>
      <c r="K54" s="11">
        <v>116.56</v>
      </c>
      <c r="L54" s="11">
        <f t="shared" si="1"/>
        <v>3250</v>
      </c>
      <c r="M54" s="15">
        <f t="shared" si="6"/>
        <v>15</v>
      </c>
      <c r="N54" s="11">
        <v>15</v>
      </c>
      <c r="S54" s="8" t="e">
        <f>+#REF!</f>
        <v>#REF!</v>
      </c>
      <c r="T54" s="16">
        <f t="shared" si="7"/>
        <v>3250</v>
      </c>
      <c r="U54" s="8"/>
      <c r="V54" s="17" t="str">
        <f t="shared" si="8"/>
        <v>QUINTERO TEJEDA VALENTIN</v>
      </c>
    </row>
    <row r="55" spans="1:22" x14ac:dyDescent="0.25">
      <c r="A55" s="19">
        <v>43525</v>
      </c>
      <c r="B55" s="2" t="s">
        <v>79</v>
      </c>
      <c r="C55" s="11">
        <f t="shared" si="2"/>
        <v>3062.98</v>
      </c>
      <c r="D55" s="11">
        <f t="shared" si="3"/>
        <v>0</v>
      </c>
      <c r="E55" s="11">
        <f t="shared" si="4"/>
        <v>0</v>
      </c>
      <c r="F55" s="11">
        <f t="shared" si="5"/>
        <v>62.97999999999999</v>
      </c>
      <c r="G55" s="11">
        <f t="shared" si="0"/>
        <v>3000</v>
      </c>
      <c r="H55" s="14"/>
      <c r="I55" s="11">
        <v>3062.98</v>
      </c>
      <c r="J55" s="11"/>
      <c r="K55" s="11">
        <v>62.98</v>
      </c>
      <c r="L55" s="11">
        <f t="shared" si="1"/>
        <v>3000</v>
      </c>
      <c r="M55" s="15">
        <f t="shared" si="6"/>
        <v>15</v>
      </c>
      <c r="N55" s="11">
        <v>15</v>
      </c>
      <c r="S55" s="8" t="e">
        <f>+#REF!</f>
        <v>#REF!</v>
      </c>
      <c r="T55" s="16">
        <f t="shared" si="7"/>
        <v>3000</v>
      </c>
      <c r="U55" s="8"/>
      <c r="V55" s="17" t="str">
        <f t="shared" si="8"/>
        <v>RAMIREZ RAMIREZ GERARDO</v>
      </c>
    </row>
    <row r="56" spans="1:22" x14ac:dyDescent="0.25">
      <c r="A56" s="19">
        <v>43480</v>
      </c>
      <c r="B56" s="2" t="s">
        <v>33</v>
      </c>
      <c r="C56" s="11">
        <f t="shared" si="2"/>
        <v>3284.4</v>
      </c>
      <c r="D56" s="11">
        <f t="shared" si="3"/>
        <v>0</v>
      </c>
      <c r="E56" s="11">
        <f t="shared" si="4"/>
        <v>0</v>
      </c>
      <c r="F56" s="11">
        <f t="shared" si="5"/>
        <v>234.4</v>
      </c>
      <c r="G56" s="11">
        <f t="shared" si="0"/>
        <v>3050</v>
      </c>
      <c r="H56" s="14"/>
      <c r="I56" s="11">
        <v>3284.4</v>
      </c>
      <c r="J56" s="11"/>
      <c r="K56" s="11">
        <v>234.4</v>
      </c>
      <c r="L56" s="11">
        <f t="shared" si="1"/>
        <v>3050</v>
      </c>
      <c r="M56" s="15">
        <f t="shared" si="6"/>
        <v>15</v>
      </c>
      <c r="N56" s="11">
        <v>15</v>
      </c>
      <c r="S56" s="8" t="e">
        <f>+#REF!</f>
        <v>#REF!</v>
      </c>
      <c r="T56" s="16">
        <f t="shared" si="7"/>
        <v>3050</v>
      </c>
      <c r="U56" s="8"/>
      <c r="V56" s="17" t="str">
        <f t="shared" si="8"/>
        <v>RAMIREZ RAMIREZ LUIS FERNANDO</v>
      </c>
    </row>
    <row r="57" spans="1:22" x14ac:dyDescent="0.25">
      <c r="A57" s="19">
        <v>43416</v>
      </c>
      <c r="B57" s="2" t="s">
        <v>11</v>
      </c>
      <c r="C57" s="11">
        <f>+I57/15*M57</f>
        <v>3536.6986666666671</v>
      </c>
      <c r="D57" s="11">
        <f t="shared" si="3"/>
        <v>0</v>
      </c>
      <c r="F57" s="11">
        <f t="shared" si="5"/>
        <v>270.03199999999998</v>
      </c>
      <c r="G57" s="11">
        <f t="shared" si="0"/>
        <v>3266.666666666667</v>
      </c>
      <c r="H57" s="14"/>
      <c r="I57" s="11">
        <v>3789.32</v>
      </c>
      <c r="J57" s="11"/>
      <c r="K57" s="11">
        <v>289.32</v>
      </c>
      <c r="L57" s="11">
        <f t="shared" si="1"/>
        <v>3500</v>
      </c>
      <c r="M57" s="15">
        <f t="shared" si="6"/>
        <v>14</v>
      </c>
      <c r="N57" s="11">
        <v>15</v>
      </c>
      <c r="O57" s="2">
        <v>-1</v>
      </c>
      <c r="S57" s="8" t="e">
        <f>+#REF!</f>
        <v>#REF!</v>
      </c>
      <c r="T57" s="16">
        <f t="shared" si="7"/>
        <v>3266.666666666667</v>
      </c>
      <c r="U57" s="8"/>
      <c r="V57" s="17" t="str">
        <f t="shared" si="8"/>
        <v>REYES RODRIGUEZ JESUS</v>
      </c>
    </row>
    <row r="58" spans="1:22" x14ac:dyDescent="0.25">
      <c r="A58" s="19">
        <v>43423</v>
      </c>
      <c r="B58" s="2" t="s">
        <v>12</v>
      </c>
      <c r="C58" s="11">
        <f t="shared" si="2"/>
        <v>3366.56</v>
      </c>
      <c r="D58" s="11">
        <f t="shared" si="3"/>
        <v>0</v>
      </c>
      <c r="E58" s="11">
        <f t="shared" si="4"/>
        <v>448.87466666666666</v>
      </c>
      <c r="F58" s="11">
        <f t="shared" si="5"/>
        <v>132.10133333333334</v>
      </c>
      <c r="G58" s="11">
        <f t="shared" si="0"/>
        <v>3683.333333333333</v>
      </c>
      <c r="H58" s="14"/>
      <c r="I58" s="11">
        <v>3366.56</v>
      </c>
      <c r="J58" s="11"/>
      <c r="K58" s="11">
        <v>116.56</v>
      </c>
      <c r="L58" s="11">
        <f t="shared" si="1"/>
        <v>3250</v>
      </c>
      <c r="M58" s="15">
        <f t="shared" si="6"/>
        <v>17</v>
      </c>
      <c r="N58" s="11">
        <v>15</v>
      </c>
      <c r="O58" s="2">
        <v>2</v>
      </c>
      <c r="S58" s="8" t="e">
        <f>+#REF!</f>
        <v>#REF!</v>
      </c>
      <c r="T58" s="16">
        <f t="shared" si="7"/>
        <v>3683.333333333333</v>
      </c>
      <c r="U58" s="8"/>
      <c r="V58" s="17" t="str">
        <f t="shared" si="8"/>
        <v>REYNOSO GUTIERREZ BLAS</v>
      </c>
    </row>
    <row r="59" spans="1:22" x14ac:dyDescent="0.25">
      <c r="A59" s="19">
        <v>43481</v>
      </c>
      <c r="B59" s="2" t="s">
        <v>30</v>
      </c>
      <c r="C59" s="11">
        <f t="shared" si="2"/>
        <v>3789.32</v>
      </c>
      <c r="D59" s="11">
        <f t="shared" si="3"/>
        <v>0</v>
      </c>
      <c r="E59" s="11">
        <f t="shared" si="4"/>
        <v>0</v>
      </c>
      <c r="F59" s="11">
        <f t="shared" si="5"/>
        <v>289.32</v>
      </c>
      <c r="G59" s="11">
        <f t="shared" si="0"/>
        <v>3500</v>
      </c>
      <c r="H59" s="14"/>
      <c r="I59" s="11">
        <v>3789.32</v>
      </c>
      <c r="J59" s="11"/>
      <c r="K59" s="11">
        <v>289.32</v>
      </c>
      <c r="L59" s="11">
        <f t="shared" si="1"/>
        <v>3500</v>
      </c>
      <c r="M59" s="15">
        <f t="shared" si="6"/>
        <v>15</v>
      </c>
      <c r="N59" s="11">
        <v>15</v>
      </c>
      <c r="S59" s="8" t="e">
        <f>+#REF!</f>
        <v>#REF!</v>
      </c>
      <c r="T59" s="16">
        <f t="shared" si="7"/>
        <v>3500</v>
      </c>
      <c r="U59" s="8"/>
      <c r="V59" s="17" t="str">
        <f t="shared" si="8"/>
        <v>RODRIGUEZ CASILLAS CARLOS</v>
      </c>
    </row>
    <row r="60" spans="1:22" x14ac:dyDescent="0.25">
      <c r="A60" s="19">
        <v>43481</v>
      </c>
      <c r="B60" s="2" t="s">
        <v>41</v>
      </c>
      <c r="C60" s="11">
        <f>+I60/15*M60</f>
        <v>3536.6986666666671</v>
      </c>
      <c r="D60" s="11">
        <f t="shared" si="3"/>
        <v>0</v>
      </c>
      <c r="F60" s="11">
        <f t="shared" si="5"/>
        <v>270.03199999999998</v>
      </c>
      <c r="G60" s="11">
        <f t="shared" si="0"/>
        <v>3266.666666666667</v>
      </c>
      <c r="H60" s="14"/>
      <c r="I60" s="11">
        <v>3789.32</v>
      </c>
      <c r="J60" s="11"/>
      <c r="K60" s="11">
        <v>289.32</v>
      </c>
      <c r="L60" s="11">
        <f t="shared" si="1"/>
        <v>3500</v>
      </c>
      <c r="M60" s="15">
        <f t="shared" si="6"/>
        <v>14</v>
      </c>
      <c r="N60" s="11">
        <v>15</v>
      </c>
      <c r="O60" s="2">
        <v>-1</v>
      </c>
      <c r="S60" s="8" t="e">
        <f>+#REF!</f>
        <v>#REF!</v>
      </c>
      <c r="T60" s="16">
        <f t="shared" si="7"/>
        <v>3266.666666666667</v>
      </c>
      <c r="U60" s="8"/>
      <c r="V60" s="17" t="str">
        <f t="shared" si="8"/>
        <v>RODRIGUEZ PEÑA JAVIER</v>
      </c>
    </row>
    <row r="61" spans="1:22" x14ac:dyDescent="0.25">
      <c r="A61" s="19">
        <v>43480</v>
      </c>
      <c r="B61" s="2" t="s">
        <v>39</v>
      </c>
      <c r="C61" s="11">
        <f t="shared" si="2"/>
        <v>1371.51</v>
      </c>
      <c r="D61" s="11">
        <f t="shared" si="3"/>
        <v>128.49</v>
      </c>
      <c r="E61" s="11">
        <f t="shared" si="4"/>
        <v>0</v>
      </c>
      <c r="F61" s="11">
        <f t="shared" si="5"/>
        <v>0</v>
      </c>
      <c r="G61" s="11">
        <f t="shared" si="0"/>
        <v>1500</v>
      </c>
      <c r="H61" s="14"/>
      <c r="I61" s="11">
        <v>1371.51</v>
      </c>
      <c r="J61" s="11">
        <v>128.49</v>
      </c>
      <c r="K61" s="11"/>
      <c r="L61" s="11">
        <f t="shared" si="1"/>
        <v>1500</v>
      </c>
      <c r="M61" s="15">
        <f t="shared" si="6"/>
        <v>15</v>
      </c>
      <c r="N61" s="11">
        <v>15</v>
      </c>
      <c r="S61" s="8" t="e">
        <f>+#REF!</f>
        <v>#REF!</v>
      </c>
      <c r="T61" s="16">
        <f t="shared" si="7"/>
        <v>1500</v>
      </c>
      <c r="U61" s="8"/>
      <c r="V61" s="17" t="str">
        <f t="shared" si="8"/>
        <v>RODRIGUEZ REOS MAGDALENA</v>
      </c>
    </row>
    <row r="62" spans="1:22" x14ac:dyDescent="0.25">
      <c r="A62" s="19">
        <v>43482</v>
      </c>
      <c r="B62" s="2" t="s">
        <v>40</v>
      </c>
      <c r="C62" s="11">
        <f t="shared" si="2"/>
        <v>3284.4</v>
      </c>
      <c r="D62" s="11">
        <f t="shared" si="3"/>
        <v>0</v>
      </c>
      <c r="E62" s="11">
        <f t="shared" si="4"/>
        <v>0</v>
      </c>
      <c r="F62" s="11">
        <f t="shared" si="5"/>
        <v>234.4</v>
      </c>
      <c r="G62" s="11">
        <f t="shared" si="0"/>
        <v>3050</v>
      </c>
      <c r="H62" s="14"/>
      <c r="I62" s="11">
        <v>3284.4</v>
      </c>
      <c r="J62" s="11"/>
      <c r="K62" s="11">
        <v>234.4</v>
      </c>
      <c r="L62" s="11">
        <f t="shared" si="1"/>
        <v>3050</v>
      </c>
      <c r="M62" s="15">
        <f t="shared" si="6"/>
        <v>15</v>
      </c>
      <c r="N62" s="11">
        <v>15</v>
      </c>
      <c r="O62" s="11"/>
      <c r="S62" s="8" t="e">
        <f>+#REF!</f>
        <v>#REF!</v>
      </c>
      <c r="T62" s="16">
        <f t="shared" si="7"/>
        <v>3050</v>
      </c>
      <c r="U62" s="8"/>
      <c r="V62" s="17" t="str">
        <f t="shared" si="8"/>
        <v>ROMERO DELGADILLO OSCAR</v>
      </c>
    </row>
    <row r="63" spans="1:22" x14ac:dyDescent="0.25">
      <c r="A63" s="19">
        <v>43497</v>
      </c>
      <c r="B63" s="2" t="s">
        <v>48</v>
      </c>
      <c r="C63" s="11">
        <f t="shared" si="2"/>
        <v>837.11</v>
      </c>
      <c r="D63" s="11">
        <f t="shared" si="3"/>
        <v>162.88999999999999</v>
      </c>
      <c r="E63" s="11">
        <f t="shared" si="4"/>
        <v>0</v>
      </c>
      <c r="F63" s="11">
        <f t="shared" si="5"/>
        <v>0</v>
      </c>
      <c r="G63" s="11">
        <f t="shared" si="0"/>
        <v>1000</v>
      </c>
      <c r="H63" s="14"/>
      <c r="I63" s="11">
        <v>837.11</v>
      </c>
      <c r="J63" s="11">
        <v>162.88999999999999</v>
      </c>
      <c r="K63" s="11"/>
      <c r="L63" s="11">
        <f t="shared" si="1"/>
        <v>1000</v>
      </c>
      <c r="M63" s="15">
        <f t="shared" si="6"/>
        <v>15</v>
      </c>
      <c r="N63" s="11">
        <v>15</v>
      </c>
      <c r="S63" s="8" t="e">
        <f>+#REF!</f>
        <v>#REF!</v>
      </c>
      <c r="T63" s="16">
        <f t="shared" si="7"/>
        <v>1000</v>
      </c>
      <c r="U63" s="8"/>
      <c r="V63" s="17" t="str">
        <f t="shared" si="8"/>
        <v>SALDAÑA MERCADO EVA</v>
      </c>
    </row>
    <row r="64" spans="1:22" x14ac:dyDescent="0.25">
      <c r="B64" s="2" t="s">
        <v>64</v>
      </c>
      <c r="C64" s="11">
        <f t="shared" si="2"/>
        <v>3789.32</v>
      </c>
      <c r="D64" s="11">
        <f t="shared" si="3"/>
        <v>0</v>
      </c>
      <c r="E64" s="11">
        <f t="shared" si="4"/>
        <v>0</v>
      </c>
      <c r="F64" s="11">
        <f t="shared" si="5"/>
        <v>289.32</v>
      </c>
      <c r="G64" s="11">
        <f t="shared" si="0"/>
        <v>3500</v>
      </c>
      <c r="H64" s="14"/>
      <c r="I64" s="11">
        <v>3789.32</v>
      </c>
      <c r="J64" s="11"/>
      <c r="K64" s="11">
        <v>289.32</v>
      </c>
      <c r="L64" s="11">
        <f t="shared" si="1"/>
        <v>3500</v>
      </c>
      <c r="M64" s="15">
        <f t="shared" si="6"/>
        <v>15</v>
      </c>
      <c r="N64" s="11">
        <v>15</v>
      </c>
      <c r="S64" s="8" t="e">
        <f>+#REF!</f>
        <v>#REF!</v>
      </c>
      <c r="T64" s="16">
        <f t="shared" si="7"/>
        <v>3500</v>
      </c>
      <c r="U64" s="8"/>
      <c r="V64" s="17" t="str">
        <f t="shared" si="8"/>
        <v>SANCHEZ CRUZ JOSE GUADALUPE</v>
      </c>
    </row>
    <row r="65" spans="1:22" x14ac:dyDescent="0.25">
      <c r="B65" s="2" t="s">
        <v>13</v>
      </c>
      <c r="C65" s="11">
        <f t="shared" si="2"/>
        <v>1918.6</v>
      </c>
      <c r="D65" s="11">
        <f t="shared" si="3"/>
        <v>81.400000000000006</v>
      </c>
      <c r="E65" s="11">
        <f t="shared" si="4"/>
        <v>0</v>
      </c>
      <c r="F65" s="11">
        <f t="shared" si="5"/>
        <v>0</v>
      </c>
      <c r="G65" s="11">
        <f t="shared" si="0"/>
        <v>2000</v>
      </c>
      <c r="H65" s="14"/>
      <c r="I65" s="11">
        <v>1918.6</v>
      </c>
      <c r="J65" s="11">
        <v>81.400000000000006</v>
      </c>
      <c r="K65" s="11"/>
      <c r="L65" s="11">
        <f t="shared" si="1"/>
        <v>2000</v>
      </c>
      <c r="M65" s="15">
        <f t="shared" si="6"/>
        <v>15</v>
      </c>
      <c r="N65" s="11">
        <v>15</v>
      </c>
      <c r="S65" s="8" t="e">
        <f>+#REF!</f>
        <v>#REF!</v>
      </c>
      <c r="T65" s="16">
        <f t="shared" si="7"/>
        <v>2000</v>
      </c>
      <c r="U65" s="8"/>
      <c r="V65" s="17" t="str">
        <f t="shared" si="8"/>
        <v>SANCHEZ GONZALEZ EVA VIRIDIANA</v>
      </c>
    </row>
    <row r="66" spans="1:22" x14ac:dyDescent="0.25">
      <c r="A66" s="19">
        <v>43482</v>
      </c>
      <c r="B66" s="2" t="s">
        <v>34</v>
      </c>
      <c r="C66" s="11">
        <f t="shared" si="2"/>
        <v>3284.4</v>
      </c>
      <c r="D66" s="11">
        <f t="shared" si="3"/>
        <v>0</v>
      </c>
      <c r="E66" s="11">
        <f t="shared" si="4"/>
        <v>0</v>
      </c>
      <c r="F66" s="11">
        <f t="shared" si="5"/>
        <v>234.4</v>
      </c>
      <c r="G66" s="11">
        <f t="shared" si="0"/>
        <v>3050</v>
      </c>
      <c r="H66" s="14"/>
      <c r="I66" s="11">
        <v>3284.4</v>
      </c>
      <c r="J66" s="11"/>
      <c r="K66" s="11">
        <v>234.4</v>
      </c>
      <c r="L66" s="11">
        <f t="shared" si="1"/>
        <v>3050</v>
      </c>
      <c r="M66" s="15">
        <f t="shared" si="6"/>
        <v>15</v>
      </c>
      <c r="N66" s="11">
        <v>15</v>
      </c>
      <c r="O66" s="11"/>
      <c r="S66" s="8" t="e">
        <f>+#REF!</f>
        <v>#REF!</v>
      </c>
      <c r="T66" s="16">
        <f t="shared" si="7"/>
        <v>3050</v>
      </c>
      <c r="U66" s="8"/>
      <c r="V66" s="17" t="str">
        <f t="shared" si="8"/>
        <v>SANCHEZ GUZMAN MARCO ANTONIO</v>
      </c>
    </row>
    <row r="67" spans="1:22" x14ac:dyDescent="0.25">
      <c r="A67" s="19">
        <v>43571</v>
      </c>
      <c r="B67" s="2" t="s">
        <v>107</v>
      </c>
      <c r="C67" s="11">
        <f t="shared" ref="C67" si="63">+I67</f>
        <v>3789.32</v>
      </c>
      <c r="D67" s="11">
        <f t="shared" ref="D67" si="64">+J67/15*M67</f>
        <v>0</v>
      </c>
      <c r="E67" s="11">
        <f t="shared" ref="E67" si="65">+I67/15*O67</f>
        <v>0</v>
      </c>
      <c r="F67" s="11">
        <f t="shared" ref="F67" si="66">+K67/15*M67</f>
        <v>289.32</v>
      </c>
      <c r="G67" s="11">
        <f t="shared" ref="G67" si="67">+C67+D67+E67-F67</f>
        <v>3500</v>
      </c>
      <c r="H67" s="14"/>
      <c r="I67" s="11">
        <v>3789.32</v>
      </c>
      <c r="J67" s="11"/>
      <c r="K67" s="11">
        <v>289.32</v>
      </c>
      <c r="L67" s="11">
        <f t="shared" ref="L67" si="68">+I67+J67-K67</f>
        <v>3500</v>
      </c>
      <c r="M67" s="15">
        <f t="shared" ref="M67" si="69">+N67+O67</f>
        <v>15</v>
      </c>
      <c r="N67" s="11">
        <v>15</v>
      </c>
      <c r="S67" s="8" t="e">
        <f>+#REF!</f>
        <v>#REF!</v>
      </c>
      <c r="T67" s="16">
        <f t="shared" ref="T67" si="70">+G67-R67-Q67</f>
        <v>3500</v>
      </c>
      <c r="U67" s="8"/>
      <c r="V67" s="17" t="str">
        <f t="shared" ref="V67" si="71">+B67</f>
        <v>SANDOVAL VILLEGAS LIZETT</v>
      </c>
    </row>
    <row r="68" spans="1:22" x14ac:dyDescent="0.25">
      <c r="B68" s="2" t="s">
        <v>88</v>
      </c>
      <c r="C68" s="11">
        <f t="shared" si="2"/>
        <v>3366.56</v>
      </c>
      <c r="D68" s="11">
        <f t="shared" si="3"/>
        <v>0</v>
      </c>
      <c r="E68" s="11">
        <f t="shared" si="4"/>
        <v>0</v>
      </c>
      <c r="F68" s="11">
        <f t="shared" si="5"/>
        <v>116.56</v>
      </c>
      <c r="G68" s="11">
        <f t="shared" si="0"/>
        <v>3250</v>
      </c>
      <c r="H68" s="14"/>
      <c r="I68" s="11">
        <v>3366.56</v>
      </c>
      <c r="J68" s="11"/>
      <c r="K68" s="11">
        <v>116.56</v>
      </c>
      <c r="L68" s="11">
        <f t="shared" si="1"/>
        <v>3250</v>
      </c>
      <c r="M68" s="15">
        <f t="shared" si="6"/>
        <v>15</v>
      </c>
      <c r="N68" s="11">
        <v>15</v>
      </c>
      <c r="O68" s="11"/>
      <c r="S68" s="8" t="e">
        <f>+#REF!</f>
        <v>#REF!</v>
      </c>
      <c r="T68" s="16">
        <f t="shared" si="7"/>
        <v>3250</v>
      </c>
      <c r="U68" s="8"/>
      <c r="V68" s="17" t="str">
        <f t="shared" si="8"/>
        <v>SUAREZ FLORES GUSTAVO</v>
      </c>
    </row>
    <row r="69" spans="1:22" x14ac:dyDescent="0.25">
      <c r="B69" s="2" t="s">
        <v>27</v>
      </c>
      <c r="C69" s="11">
        <f t="shared" si="2"/>
        <v>3789.32</v>
      </c>
      <c r="D69" s="11">
        <f t="shared" si="3"/>
        <v>0</v>
      </c>
      <c r="E69" s="11">
        <f t="shared" si="4"/>
        <v>0</v>
      </c>
      <c r="F69" s="11">
        <f t="shared" si="5"/>
        <v>289.32</v>
      </c>
      <c r="G69" s="11">
        <f t="shared" si="0"/>
        <v>3500</v>
      </c>
      <c r="H69" s="14"/>
      <c r="I69" s="11">
        <v>3789.32</v>
      </c>
      <c r="J69" s="11"/>
      <c r="K69" s="11">
        <v>289.32</v>
      </c>
      <c r="L69" s="11">
        <f t="shared" si="1"/>
        <v>3500</v>
      </c>
      <c r="M69" s="15">
        <f t="shared" si="6"/>
        <v>15</v>
      </c>
      <c r="N69" s="11">
        <v>15</v>
      </c>
      <c r="S69" s="8" t="e">
        <f>+#REF!</f>
        <v>#REF!</v>
      </c>
      <c r="T69" s="16">
        <f t="shared" si="7"/>
        <v>3500</v>
      </c>
      <c r="U69" s="8"/>
      <c r="V69" s="17" t="str">
        <f t="shared" si="8"/>
        <v>SUAREZ TORRES AGUSTIN</v>
      </c>
    </row>
    <row r="70" spans="1:22" x14ac:dyDescent="0.25">
      <c r="A70" s="19">
        <v>43483</v>
      </c>
      <c r="B70" s="2" t="s">
        <v>35</v>
      </c>
      <c r="C70" s="11">
        <f t="shared" si="2"/>
        <v>3789.32</v>
      </c>
      <c r="D70" s="11">
        <f t="shared" si="3"/>
        <v>0</v>
      </c>
      <c r="E70" s="11">
        <f t="shared" si="4"/>
        <v>0</v>
      </c>
      <c r="F70" s="11">
        <f t="shared" si="5"/>
        <v>289.32</v>
      </c>
      <c r="G70" s="11">
        <f t="shared" si="0"/>
        <v>3500</v>
      </c>
      <c r="H70" s="14"/>
      <c r="I70" s="11">
        <v>3789.32</v>
      </c>
      <c r="J70" s="11"/>
      <c r="K70" s="11">
        <v>289.32</v>
      </c>
      <c r="L70" s="11">
        <f t="shared" si="1"/>
        <v>3500</v>
      </c>
      <c r="M70" s="15">
        <f t="shared" si="6"/>
        <v>15</v>
      </c>
      <c r="N70" s="11">
        <v>15</v>
      </c>
      <c r="Q70" s="11">
        <v>877.78</v>
      </c>
      <c r="S70" s="8" t="e">
        <f>+#REF!</f>
        <v>#REF!</v>
      </c>
      <c r="T70" s="16">
        <f t="shared" si="7"/>
        <v>2622.2200000000003</v>
      </c>
      <c r="U70" s="8"/>
      <c r="V70" s="17" t="str">
        <f t="shared" si="8"/>
        <v>VILLEGAS GONZALEZ PLACIDO</v>
      </c>
    </row>
    <row r="71" spans="1:22" x14ac:dyDescent="0.25">
      <c r="C71" s="20">
        <f>SUM(C5:C70)</f>
        <v>214588.26933333333</v>
      </c>
      <c r="D71" s="20">
        <f t="shared" ref="D71:G71" si="72">SUM(D5:D70)</f>
        <v>670.79</v>
      </c>
      <c r="E71" s="20">
        <f t="shared" si="72"/>
        <v>2233.4186666666669</v>
      </c>
      <c r="F71" s="20">
        <f t="shared" si="72"/>
        <v>13732.977999999992</v>
      </c>
      <c r="G71" s="20">
        <f t="shared" si="72"/>
        <v>203759.49999999997</v>
      </c>
      <c r="I71" s="15">
        <f>SUM(I5:I70)</f>
        <v>224263.3</v>
      </c>
      <c r="J71" s="15">
        <f>SUM(J5:J70)</f>
        <v>670.79</v>
      </c>
      <c r="K71" s="15">
        <f>SUM(K5:K70)</f>
        <v>14364.589999999989</v>
      </c>
      <c r="L71" s="15">
        <f>SUM(L5:L70)</f>
        <v>210569.5</v>
      </c>
      <c r="M71" s="15"/>
      <c r="N71" s="15"/>
      <c r="O71" s="15"/>
      <c r="P71" s="15"/>
      <c r="Q71" s="15">
        <f t="shared" ref="Q71:R71" si="73">SUM(Q5:Q70)</f>
        <v>877.78</v>
      </c>
      <c r="R71" s="15">
        <f t="shared" si="73"/>
        <v>606</v>
      </c>
      <c r="S71" s="15"/>
      <c r="T71" s="15">
        <f t="shared" ref="T71" si="74">SUM(T5:T70)</f>
        <v>202275.71999999997</v>
      </c>
    </row>
  </sheetData>
  <autoFilter ref="B4:V71"/>
  <mergeCells count="2">
    <mergeCell ref="B1:H1"/>
    <mergeCell ref="B2:H2"/>
  </mergeCells>
  <pageMargins left="0.31496062992125984" right="0.31496062992125984" top="0.94488188976377963" bottom="0.74803149606299213" header="0.31496062992125984" footer="0.31496062992125984"/>
  <pageSetup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workbookViewId="0">
      <selection sqref="A1:XFD1048576"/>
    </sheetView>
  </sheetViews>
  <sheetFormatPr baseColWidth="10" defaultRowHeight="15" x14ac:dyDescent="0.25"/>
  <cols>
    <col min="1" max="1" width="36.140625" style="2" customWidth="1"/>
    <col min="2" max="2" width="13.85546875" style="11" customWidth="1"/>
    <col min="3" max="3" width="8" style="11" bestFit="1" customWidth="1"/>
    <col min="4" max="4" width="15.42578125" style="11" bestFit="1" customWidth="1"/>
    <col min="5" max="5" width="10.5703125" style="11" bestFit="1" customWidth="1"/>
    <col min="6" max="6" width="11.5703125" style="11" bestFit="1" customWidth="1"/>
    <col min="7" max="7" width="45.85546875" style="2" customWidth="1"/>
    <col min="8" max="11" width="11.42578125" style="2"/>
    <col min="12" max="12" width="7" style="2" bestFit="1" customWidth="1"/>
    <col min="13" max="13" width="3" style="2" customWidth="1"/>
    <col min="14" max="16384" width="11.42578125" style="2"/>
  </cols>
  <sheetData>
    <row r="1" spans="1:20" x14ac:dyDescent="0.25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</row>
    <row r="2" spans="1:20" x14ac:dyDescent="0.25">
      <c r="A2" s="9" t="s">
        <v>93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3" spans="1:20" x14ac:dyDescent="0.25">
      <c r="P3" s="2" t="s">
        <v>95</v>
      </c>
    </row>
    <row r="4" spans="1:20" s="8" customFormat="1" x14ac:dyDescent="0.25">
      <c r="A4" s="8" t="s">
        <v>0</v>
      </c>
      <c r="B4" s="12" t="s">
        <v>18</v>
      </c>
      <c r="C4" s="12" t="s">
        <v>55</v>
      </c>
      <c r="D4" s="12" t="s">
        <v>17</v>
      </c>
      <c r="E4" s="12" t="s">
        <v>19</v>
      </c>
      <c r="F4" s="12" t="s">
        <v>20</v>
      </c>
      <c r="G4" s="8" t="s">
        <v>56</v>
      </c>
      <c r="H4" s="8" t="s">
        <v>18</v>
      </c>
      <c r="I4" s="8" t="s">
        <v>55</v>
      </c>
      <c r="J4" s="8" t="s">
        <v>19</v>
      </c>
      <c r="K4" s="8" t="s">
        <v>20</v>
      </c>
      <c r="N4" s="8" t="s">
        <v>60</v>
      </c>
      <c r="O4" s="8" t="s">
        <v>61</v>
      </c>
      <c r="P4" s="8" t="s">
        <v>94</v>
      </c>
    </row>
    <row r="5" spans="1:20" s="8" customFormat="1" x14ac:dyDescent="0.25">
      <c r="A5" s="2" t="s">
        <v>70</v>
      </c>
      <c r="B5" s="11">
        <f>+H5</f>
        <v>4069.28</v>
      </c>
      <c r="C5" s="11">
        <f>+I5/15*L5</f>
        <v>0</v>
      </c>
      <c r="D5" s="11">
        <f>+H5/15*N5</f>
        <v>0</v>
      </c>
      <c r="E5" s="11">
        <f>+J5/15*L5</f>
        <v>319.77999999999997</v>
      </c>
      <c r="F5" s="11">
        <f t="shared" ref="F5:F61" si="0">+B5+C5+D5-E5</f>
        <v>3749.5</v>
      </c>
      <c r="G5" s="14"/>
      <c r="H5" s="11">
        <v>4069.28</v>
      </c>
      <c r="I5" s="11"/>
      <c r="J5" s="11">
        <v>319.77999999999997</v>
      </c>
      <c r="K5" s="11">
        <f t="shared" ref="K5:K61" si="1">+H5+I5-J5</f>
        <v>3749.5</v>
      </c>
      <c r="L5" s="15">
        <f>+M5+N5</f>
        <v>15</v>
      </c>
      <c r="M5" s="11">
        <v>15</v>
      </c>
      <c r="Q5" s="8" t="e">
        <f>+#REF!</f>
        <v>#REF!</v>
      </c>
      <c r="R5" s="16">
        <f>+F5-P5</f>
        <v>3749.5</v>
      </c>
      <c r="T5" s="17" t="str">
        <f>+A5</f>
        <v>ALATORRE OLIVA JOSE ANTONIO</v>
      </c>
    </row>
    <row r="6" spans="1:20" s="8" customFormat="1" x14ac:dyDescent="0.25">
      <c r="A6" s="2" t="s">
        <v>72</v>
      </c>
      <c r="B6" s="11">
        <f>+H6</f>
        <v>3284.4</v>
      </c>
      <c r="C6" s="11">
        <f>+I6/15*L6</f>
        <v>0</v>
      </c>
      <c r="D6" s="11">
        <f>+H6/15*N6</f>
        <v>0</v>
      </c>
      <c r="E6" s="11">
        <f>+J6/15*L6</f>
        <v>234.4</v>
      </c>
      <c r="F6" s="11">
        <f t="shared" si="0"/>
        <v>3050</v>
      </c>
      <c r="G6" s="18"/>
      <c r="H6" s="11">
        <v>3284.4</v>
      </c>
      <c r="I6" s="11"/>
      <c r="J6" s="11">
        <v>234.4</v>
      </c>
      <c r="K6" s="11">
        <f t="shared" si="1"/>
        <v>3050</v>
      </c>
      <c r="L6" s="15">
        <f t="shared" ref="L6:L61" si="2">+M6+N6</f>
        <v>15</v>
      </c>
      <c r="M6" s="11">
        <v>15</v>
      </c>
      <c r="Q6" s="8" t="e">
        <f>+#REF!</f>
        <v>#REF!</v>
      </c>
      <c r="R6" s="16">
        <f t="shared" ref="R6:R61" si="3">+F6-P6</f>
        <v>3050</v>
      </c>
      <c r="T6" s="17" t="str">
        <f t="shared" ref="T6:T61" si="4">+A6</f>
        <v>ALATORRE VILLARREAL JOSE DE JESUS</v>
      </c>
    </row>
    <row r="7" spans="1:20" x14ac:dyDescent="0.25">
      <c r="A7" s="2" t="s">
        <v>32</v>
      </c>
      <c r="B7" s="11">
        <f>+H7</f>
        <v>4947.79</v>
      </c>
      <c r="C7" s="11">
        <f>+I7/15*L7</f>
        <v>0</v>
      </c>
      <c r="D7" s="11">
        <f>+H7/15*N7</f>
        <v>0</v>
      </c>
      <c r="E7" s="11">
        <f>+J7/15*L7</f>
        <v>447.79</v>
      </c>
      <c r="F7" s="11">
        <f t="shared" si="0"/>
        <v>4500</v>
      </c>
      <c r="G7" s="14"/>
      <c r="H7" s="11">
        <v>4947.79</v>
      </c>
      <c r="I7" s="11"/>
      <c r="J7" s="11">
        <v>447.79</v>
      </c>
      <c r="K7" s="11">
        <f t="shared" si="1"/>
        <v>4500</v>
      </c>
      <c r="L7" s="15">
        <f t="shared" si="2"/>
        <v>15</v>
      </c>
      <c r="M7" s="11">
        <v>15</v>
      </c>
      <c r="N7" s="11"/>
      <c r="Q7" s="8" t="e">
        <f>+#REF!</f>
        <v>#REF!</v>
      </c>
      <c r="R7" s="16">
        <f t="shared" si="3"/>
        <v>4500</v>
      </c>
      <c r="S7" s="8"/>
      <c r="T7" s="17" t="str">
        <f t="shared" si="4"/>
        <v>ALVARADO CRUZ HECTOR MIGUEL</v>
      </c>
    </row>
    <row r="8" spans="1:20" x14ac:dyDescent="0.25">
      <c r="A8" s="2" t="s">
        <v>1</v>
      </c>
      <c r="B8" s="11">
        <f>+H8</f>
        <v>3284.4</v>
      </c>
      <c r="C8" s="11">
        <f>+I8/15*L8</f>
        <v>0</v>
      </c>
      <c r="D8" s="11">
        <f>+H8/15*N8</f>
        <v>0</v>
      </c>
      <c r="E8" s="11">
        <f>+J8/15*L8</f>
        <v>234.4</v>
      </c>
      <c r="F8" s="11">
        <f t="shared" si="0"/>
        <v>3050</v>
      </c>
      <c r="G8" s="18"/>
      <c r="H8" s="11">
        <v>3284.4</v>
      </c>
      <c r="I8" s="11"/>
      <c r="J8" s="11">
        <v>234.4</v>
      </c>
      <c r="K8" s="11">
        <f t="shared" si="1"/>
        <v>3050</v>
      </c>
      <c r="L8" s="15">
        <f t="shared" si="2"/>
        <v>15</v>
      </c>
      <c r="M8" s="11">
        <v>15</v>
      </c>
      <c r="N8" s="11"/>
      <c r="Q8" s="8" t="e">
        <f>+#REF!</f>
        <v>#REF!</v>
      </c>
      <c r="R8" s="16">
        <f t="shared" si="3"/>
        <v>3050</v>
      </c>
      <c r="S8" s="8"/>
      <c r="T8" s="17" t="str">
        <f t="shared" si="4"/>
        <v>AYON FLORES JAIME</v>
      </c>
    </row>
    <row r="9" spans="1:20" x14ac:dyDescent="0.25">
      <c r="A9" s="2" t="s">
        <v>2</v>
      </c>
      <c r="B9" s="11">
        <f>+H9</f>
        <v>3366.56</v>
      </c>
      <c r="C9" s="11">
        <f>+I9/15*L9</f>
        <v>0</v>
      </c>
      <c r="D9" s="11">
        <f>+H9/15*N9</f>
        <v>0</v>
      </c>
      <c r="E9" s="11">
        <f>+J9/15*L9</f>
        <v>116.56</v>
      </c>
      <c r="F9" s="11">
        <f t="shared" si="0"/>
        <v>3250</v>
      </c>
      <c r="G9" s="14"/>
      <c r="H9" s="11">
        <v>3366.56</v>
      </c>
      <c r="I9" s="11"/>
      <c r="J9" s="11">
        <v>116.56</v>
      </c>
      <c r="K9" s="11">
        <f t="shared" si="1"/>
        <v>3250</v>
      </c>
      <c r="L9" s="15">
        <f t="shared" si="2"/>
        <v>15</v>
      </c>
      <c r="M9" s="11">
        <v>15</v>
      </c>
      <c r="N9" s="11"/>
      <c r="Q9" s="8" t="e">
        <f>+#REF!</f>
        <v>#REF!</v>
      </c>
      <c r="R9" s="16">
        <f t="shared" si="3"/>
        <v>3250</v>
      </c>
      <c r="S9" s="8"/>
      <c r="T9" s="17" t="str">
        <f t="shared" si="4"/>
        <v>BECERRA PEREZ VICTOR ALFONSO</v>
      </c>
    </row>
    <row r="10" spans="1:20" x14ac:dyDescent="0.25">
      <c r="A10" s="2" t="s">
        <v>29</v>
      </c>
      <c r="B10" s="11">
        <f>+H10</f>
        <v>3789.32</v>
      </c>
      <c r="C10" s="11">
        <f>+I10/15*L10</f>
        <v>0</v>
      </c>
      <c r="D10" s="11">
        <f>+H10/15*N10</f>
        <v>0</v>
      </c>
      <c r="E10" s="11">
        <f>+J10/15*L10</f>
        <v>289.32</v>
      </c>
      <c r="F10" s="11">
        <f t="shared" si="0"/>
        <v>3500</v>
      </c>
      <c r="G10" s="14"/>
      <c r="H10" s="11">
        <v>3789.32</v>
      </c>
      <c r="I10" s="11"/>
      <c r="J10" s="11">
        <v>289.32</v>
      </c>
      <c r="K10" s="11">
        <f t="shared" si="1"/>
        <v>3500</v>
      </c>
      <c r="L10" s="15">
        <f t="shared" si="2"/>
        <v>15</v>
      </c>
      <c r="M10" s="11">
        <v>15</v>
      </c>
      <c r="Q10" s="8" t="e">
        <f>+#REF!</f>
        <v>#REF!</v>
      </c>
      <c r="R10" s="16">
        <f t="shared" si="3"/>
        <v>3500</v>
      </c>
      <c r="S10" s="8"/>
      <c r="T10" s="17" t="str">
        <f t="shared" si="4"/>
        <v>BENITEZ IBARRA ERMINIO</v>
      </c>
    </row>
    <row r="11" spans="1:20" x14ac:dyDescent="0.25">
      <c r="A11" s="2" t="s">
        <v>31</v>
      </c>
      <c r="B11" s="11">
        <f>+H11</f>
        <v>2597.1799999999998</v>
      </c>
      <c r="C11" s="11">
        <f>+I11/15*L11</f>
        <v>2.82</v>
      </c>
      <c r="D11" s="11">
        <f>+H11/15*N11</f>
        <v>0</v>
      </c>
      <c r="E11" s="11">
        <f>+J11/15*L11</f>
        <v>0</v>
      </c>
      <c r="F11" s="11">
        <f t="shared" si="0"/>
        <v>2600</v>
      </c>
      <c r="G11" s="14"/>
      <c r="H11" s="11">
        <v>2597.1799999999998</v>
      </c>
      <c r="I11" s="11">
        <v>2.82</v>
      </c>
      <c r="J11" s="11"/>
      <c r="K11" s="11">
        <f t="shared" si="1"/>
        <v>2600</v>
      </c>
      <c r="L11" s="15">
        <f t="shared" si="2"/>
        <v>15</v>
      </c>
      <c r="M11" s="11">
        <v>15</v>
      </c>
      <c r="Q11" s="8" t="e">
        <f>+#REF!</f>
        <v>#REF!</v>
      </c>
      <c r="R11" s="16">
        <f t="shared" si="3"/>
        <v>2600</v>
      </c>
      <c r="S11" s="8"/>
      <c r="T11" s="17" t="str">
        <f t="shared" si="4"/>
        <v>CAMACHO ALVAREZ JOSE ANTONIO</v>
      </c>
    </row>
    <row r="12" spans="1:20" x14ac:dyDescent="0.25">
      <c r="A12" s="2" t="s">
        <v>14</v>
      </c>
      <c r="B12" s="11">
        <f>+H12</f>
        <v>8396.83</v>
      </c>
      <c r="C12" s="11">
        <f>+I12/15*L12</f>
        <v>0</v>
      </c>
      <c r="D12" s="11">
        <f>+H12/15*N12</f>
        <v>0</v>
      </c>
      <c r="E12" s="11">
        <f>+J12/15*L12</f>
        <v>1146.83</v>
      </c>
      <c r="F12" s="11">
        <f t="shared" si="0"/>
        <v>7250</v>
      </c>
      <c r="G12" s="14"/>
      <c r="H12" s="11">
        <v>8396.83</v>
      </c>
      <c r="I12" s="11"/>
      <c r="J12" s="11">
        <v>1146.83</v>
      </c>
      <c r="K12" s="11">
        <f t="shared" si="1"/>
        <v>7250</v>
      </c>
      <c r="L12" s="15">
        <f t="shared" si="2"/>
        <v>15</v>
      </c>
      <c r="M12" s="11">
        <v>15</v>
      </c>
      <c r="N12" s="11"/>
      <c r="Q12" s="8" t="e">
        <f>+#REF!</f>
        <v>#REF!</v>
      </c>
      <c r="R12" s="16">
        <f t="shared" si="3"/>
        <v>7250</v>
      </c>
      <c r="S12" s="8"/>
      <c r="T12" s="17" t="str">
        <f t="shared" si="4"/>
        <v>CARRANZA VERDIN MARIO ALBERTO</v>
      </c>
    </row>
    <row r="13" spans="1:20" x14ac:dyDescent="0.25">
      <c r="A13" s="2" t="s">
        <v>92</v>
      </c>
      <c r="B13" s="11">
        <f>+H13/15*L13</f>
        <v>2450.384</v>
      </c>
      <c r="C13" s="11">
        <f>+I13/15*L13</f>
        <v>0</v>
      </c>
      <c r="E13" s="11">
        <f>+J13/15*L13</f>
        <v>50.383999999999993</v>
      </c>
      <c r="F13" s="11">
        <f t="shared" ref="F13" si="5">+B13+C13+D13-E13</f>
        <v>2400</v>
      </c>
      <c r="G13" s="14"/>
      <c r="H13" s="11">
        <v>3062.98</v>
      </c>
      <c r="I13" s="11"/>
      <c r="J13" s="11">
        <v>62.98</v>
      </c>
      <c r="K13" s="11">
        <f t="shared" ref="K13" si="6">+H13+I13-J13</f>
        <v>3000</v>
      </c>
      <c r="L13" s="15">
        <f t="shared" ref="L13" si="7">+M13+N13</f>
        <v>12</v>
      </c>
      <c r="M13" s="11">
        <v>15</v>
      </c>
      <c r="N13" s="11">
        <v>-3</v>
      </c>
      <c r="Q13" s="8" t="e">
        <f>+#REF!</f>
        <v>#REF!</v>
      </c>
      <c r="R13" s="16">
        <f t="shared" si="3"/>
        <v>2400</v>
      </c>
      <c r="S13" s="8"/>
      <c r="T13" s="17" t="str">
        <f t="shared" si="4"/>
        <v>DELGADILLO MARTINEZ CRUZ BERTO</v>
      </c>
    </row>
    <row r="14" spans="1:20" x14ac:dyDescent="0.25">
      <c r="A14" s="2" t="s">
        <v>3</v>
      </c>
      <c r="B14" s="11">
        <f>+H14</f>
        <v>3789.32</v>
      </c>
      <c r="C14" s="11">
        <f>+I14/15*L14</f>
        <v>0</v>
      </c>
      <c r="D14" s="11">
        <f>+H14/15*N14</f>
        <v>0</v>
      </c>
      <c r="E14" s="11">
        <f>+J14/15*L14</f>
        <v>289.32</v>
      </c>
      <c r="F14" s="11">
        <f t="shared" si="0"/>
        <v>3500</v>
      </c>
      <c r="G14" s="14"/>
      <c r="H14" s="11">
        <v>3789.32</v>
      </c>
      <c r="I14" s="11"/>
      <c r="J14" s="11">
        <v>289.32</v>
      </c>
      <c r="K14" s="11">
        <f t="shared" si="1"/>
        <v>3500</v>
      </c>
      <c r="L14" s="15">
        <f t="shared" si="2"/>
        <v>15</v>
      </c>
      <c r="M14" s="11">
        <v>15</v>
      </c>
      <c r="Q14" s="8" t="e">
        <f>+#REF!</f>
        <v>#REF!</v>
      </c>
      <c r="R14" s="16">
        <f t="shared" si="3"/>
        <v>3500</v>
      </c>
      <c r="S14" s="8"/>
      <c r="T14" s="17" t="str">
        <f t="shared" si="4"/>
        <v>DIAZ DE LA TORRE PEDRO</v>
      </c>
    </row>
    <row r="15" spans="1:20" x14ac:dyDescent="0.25">
      <c r="A15" s="2" t="s">
        <v>78</v>
      </c>
      <c r="B15" s="11">
        <f>+H15</f>
        <v>3366.56</v>
      </c>
      <c r="C15" s="11">
        <f>+I15/15*L15</f>
        <v>0</v>
      </c>
      <c r="D15" s="11">
        <f>+H15/15*N15</f>
        <v>0</v>
      </c>
      <c r="E15" s="11">
        <f>+J15/15*L15</f>
        <v>116.56</v>
      </c>
      <c r="F15" s="11">
        <f t="shared" si="0"/>
        <v>3250</v>
      </c>
      <c r="G15" s="14"/>
      <c r="H15" s="11">
        <v>3366.56</v>
      </c>
      <c r="I15" s="11"/>
      <c r="J15" s="11">
        <v>116.56</v>
      </c>
      <c r="K15" s="11">
        <f t="shared" si="1"/>
        <v>3250</v>
      </c>
      <c r="L15" s="15">
        <f t="shared" si="2"/>
        <v>15</v>
      </c>
      <c r="M15" s="11">
        <v>15</v>
      </c>
      <c r="Q15" s="8" t="e">
        <f>+#REF!</f>
        <v>#REF!</v>
      </c>
      <c r="R15" s="16">
        <f t="shared" si="3"/>
        <v>3250</v>
      </c>
      <c r="S15" s="8"/>
      <c r="T15" s="17" t="str">
        <f t="shared" si="4"/>
        <v>ESTRADA RAMIREZ ALFONSO</v>
      </c>
    </row>
    <row r="16" spans="1:20" x14ac:dyDescent="0.25">
      <c r="A16" s="2" t="s">
        <v>82</v>
      </c>
      <c r="B16" s="11">
        <f>+H16</f>
        <v>3284.4</v>
      </c>
      <c r="C16" s="11">
        <f>+I16/15*L16</f>
        <v>0</v>
      </c>
      <c r="D16" s="11">
        <f>+H16/15*N16</f>
        <v>0</v>
      </c>
      <c r="E16" s="11">
        <f>+J16/15*L16</f>
        <v>234.4</v>
      </c>
      <c r="F16" s="11">
        <f t="shared" si="0"/>
        <v>3050</v>
      </c>
      <c r="G16" s="14"/>
      <c r="H16" s="11">
        <v>3284.4</v>
      </c>
      <c r="I16" s="11"/>
      <c r="J16" s="11">
        <v>234.4</v>
      </c>
      <c r="K16" s="11">
        <f t="shared" si="1"/>
        <v>3050</v>
      </c>
      <c r="L16" s="15">
        <f t="shared" si="2"/>
        <v>15</v>
      </c>
      <c r="M16" s="11">
        <v>15</v>
      </c>
      <c r="Q16" s="8" t="e">
        <f>+#REF!</f>
        <v>#REF!</v>
      </c>
      <c r="R16" s="16">
        <f t="shared" si="3"/>
        <v>3050</v>
      </c>
      <c r="S16" s="8"/>
      <c r="T16" s="17" t="str">
        <f t="shared" si="4"/>
        <v>FLORES CAMACHO CESAR</v>
      </c>
    </row>
    <row r="17" spans="1:20" x14ac:dyDescent="0.25">
      <c r="A17" s="2" t="s">
        <v>81</v>
      </c>
      <c r="B17" s="11">
        <f>+H17</f>
        <v>3284.4</v>
      </c>
      <c r="C17" s="11">
        <f>+I17/15*L17</f>
        <v>0</v>
      </c>
      <c r="D17" s="11">
        <f>+H17/15*N17</f>
        <v>0</v>
      </c>
      <c r="E17" s="11">
        <f>+J17/15*L17</f>
        <v>234.4</v>
      </c>
      <c r="F17" s="11">
        <f t="shared" si="0"/>
        <v>3050</v>
      </c>
      <c r="G17" s="14"/>
      <c r="H17" s="11">
        <v>3284.4</v>
      </c>
      <c r="I17" s="11"/>
      <c r="J17" s="11">
        <v>234.4</v>
      </c>
      <c r="K17" s="11">
        <f t="shared" si="1"/>
        <v>3050</v>
      </c>
      <c r="L17" s="15">
        <f t="shared" si="2"/>
        <v>15</v>
      </c>
      <c r="M17" s="11">
        <v>15</v>
      </c>
      <c r="Q17" s="8" t="e">
        <f>+#REF!</f>
        <v>#REF!</v>
      </c>
      <c r="R17" s="16">
        <f t="shared" si="3"/>
        <v>3050</v>
      </c>
      <c r="S17" s="8"/>
      <c r="T17" s="17" t="str">
        <f t="shared" si="4"/>
        <v>FLORES CAMACHO JAVIER</v>
      </c>
    </row>
    <row r="18" spans="1:20" x14ac:dyDescent="0.25">
      <c r="A18" s="2" t="s">
        <v>65</v>
      </c>
      <c r="B18" s="11">
        <f>+H18</f>
        <v>3789.32</v>
      </c>
      <c r="C18" s="11">
        <f>+I18/15*L18</f>
        <v>0</v>
      </c>
      <c r="D18" s="11">
        <f>+H18/15*N18</f>
        <v>0</v>
      </c>
      <c r="E18" s="11">
        <f>+J18/15*L18</f>
        <v>289.32</v>
      </c>
      <c r="F18" s="11">
        <f t="shared" si="0"/>
        <v>3500</v>
      </c>
      <c r="G18" s="14"/>
      <c r="H18" s="11">
        <v>3789.32</v>
      </c>
      <c r="I18" s="11"/>
      <c r="J18" s="11">
        <v>289.32</v>
      </c>
      <c r="K18" s="11">
        <f t="shared" si="1"/>
        <v>3500</v>
      </c>
      <c r="L18" s="15">
        <f t="shared" si="2"/>
        <v>15</v>
      </c>
      <c r="M18" s="11">
        <v>15</v>
      </c>
      <c r="Q18" s="8" t="e">
        <f>+#REF!</f>
        <v>#REF!</v>
      </c>
      <c r="R18" s="16">
        <f t="shared" si="3"/>
        <v>3500</v>
      </c>
      <c r="S18" s="8"/>
      <c r="T18" s="17" t="str">
        <f t="shared" si="4"/>
        <v>GARCIA ABUNDIS ANGELICA</v>
      </c>
    </row>
    <row r="19" spans="1:20" x14ac:dyDescent="0.25">
      <c r="A19" s="2" t="s">
        <v>26</v>
      </c>
      <c r="B19" s="11">
        <f>+H19</f>
        <v>3284.4</v>
      </c>
      <c r="C19" s="11">
        <f>+I19/15*L19</f>
        <v>0</v>
      </c>
      <c r="D19" s="11">
        <f>+H19/15*N19</f>
        <v>0</v>
      </c>
      <c r="E19" s="11">
        <f>+J19/15*L19</f>
        <v>234.4</v>
      </c>
      <c r="F19" s="11">
        <f t="shared" si="0"/>
        <v>3050</v>
      </c>
      <c r="G19" s="14"/>
      <c r="H19" s="11">
        <v>3284.4</v>
      </c>
      <c r="I19" s="11"/>
      <c r="J19" s="11">
        <v>234.4</v>
      </c>
      <c r="K19" s="11">
        <f t="shared" si="1"/>
        <v>3050</v>
      </c>
      <c r="L19" s="15">
        <f t="shared" si="2"/>
        <v>15</v>
      </c>
      <c r="M19" s="11">
        <v>15</v>
      </c>
      <c r="N19" s="11"/>
      <c r="Q19" s="8" t="e">
        <f>+#REF!</f>
        <v>#REF!</v>
      </c>
      <c r="R19" s="16">
        <f t="shared" si="3"/>
        <v>3050</v>
      </c>
      <c r="S19" s="8"/>
      <c r="T19" s="17" t="str">
        <f t="shared" si="4"/>
        <v>GARCIA GONZALEZ GERARDO</v>
      </c>
    </row>
    <row r="20" spans="1:20" x14ac:dyDescent="0.25">
      <c r="A20" s="2" t="s">
        <v>4</v>
      </c>
      <c r="B20" s="11">
        <f>+H20</f>
        <v>3789.32</v>
      </c>
      <c r="C20" s="11">
        <f>+I20/15*L20</f>
        <v>0</v>
      </c>
      <c r="D20" s="11">
        <f>+H20/15*N20</f>
        <v>0</v>
      </c>
      <c r="E20" s="11">
        <f>+J20/15*L20</f>
        <v>289.32</v>
      </c>
      <c r="F20" s="11">
        <f t="shared" si="0"/>
        <v>3500</v>
      </c>
      <c r="G20" s="18"/>
      <c r="H20" s="11">
        <v>3789.32</v>
      </c>
      <c r="I20" s="11"/>
      <c r="J20" s="11">
        <v>289.32</v>
      </c>
      <c r="K20" s="11">
        <f t="shared" si="1"/>
        <v>3500</v>
      </c>
      <c r="L20" s="15">
        <f t="shared" si="2"/>
        <v>15</v>
      </c>
      <c r="M20" s="11">
        <v>15</v>
      </c>
      <c r="N20" s="11"/>
      <c r="P20" s="2">
        <v>606</v>
      </c>
      <c r="Q20" s="8" t="e">
        <f>+#REF!</f>
        <v>#REF!</v>
      </c>
      <c r="R20" s="16">
        <f t="shared" si="3"/>
        <v>2894</v>
      </c>
      <c r="S20" s="8"/>
      <c r="T20" s="17" t="str">
        <f t="shared" si="4"/>
        <v>GARCIA LOPEZ RONY ALBERTO</v>
      </c>
    </row>
    <row r="21" spans="1:20" x14ac:dyDescent="0.25">
      <c r="A21" s="2" t="s">
        <v>80</v>
      </c>
      <c r="B21" s="11">
        <f>+H21</f>
        <v>3366.56</v>
      </c>
      <c r="C21" s="11">
        <f>+I21/15*L21</f>
        <v>0</v>
      </c>
      <c r="D21" s="11">
        <f>+H21/15*N21</f>
        <v>0</v>
      </c>
      <c r="E21" s="11">
        <f>+J21/15*L21</f>
        <v>116.56</v>
      </c>
      <c r="F21" s="11">
        <f t="shared" si="0"/>
        <v>3250</v>
      </c>
      <c r="G21" s="14"/>
      <c r="H21" s="11">
        <v>3366.56</v>
      </c>
      <c r="I21" s="11"/>
      <c r="J21" s="11">
        <v>116.56</v>
      </c>
      <c r="K21" s="11">
        <f t="shared" si="1"/>
        <v>3250</v>
      </c>
      <c r="L21" s="15">
        <f t="shared" si="2"/>
        <v>15</v>
      </c>
      <c r="M21" s="11">
        <v>15</v>
      </c>
      <c r="Q21" s="8" t="e">
        <f>+#REF!</f>
        <v>#REF!</v>
      </c>
      <c r="R21" s="16">
        <f t="shared" si="3"/>
        <v>3250</v>
      </c>
      <c r="S21" s="8"/>
      <c r="T21" s="17" t="str">
        <f t="shared" si="4"/>
        <v>GARCIA VELAZQUEZ ALICIA JAQUELINE</v>
      </c>
    </row>
    <row r="22" spans="1:20" x14ac:dyDescent="0.25">
      <c r="A22" s="2" t="s">
        <v>6</v>
      </c>
      <c r="B22" s="11">
        <f>+H22</f>
        <v>4352.55</v>
      </c>
      <c r="C22" s="11">
        <f>+I22/15*L22</f>
        <v>0</v>
      </c>
      <c r="D22" s="11">
        <f>+H22/15*N22</f>
        <v>0</v>
      </c>
      <c r="E22" s="11">
        <f>+J22/15*L22</f>
        <v>352.55</v>
      </c>
      <c r="F22" s="11">
        <f t="shared" si="0"/>
        <v>4000</v>
      </c>
      <c r="G22" s="14"/>
      <c r="H22" s="11">
        <v>4352.55</v>
      </c>
      <c r="I22" s="11"/>
      <c r="J22" s="11">
        <v>352.55</v>
      </c>
      <c r="K22" s="11">
        <f t="shared" si="1"/>
        <v>4000</v>
      </c>
      <c r="L22" s="15">
        <f t="shared" si="2"/>
        <v>15</v>
      </c>
      <c r="M22" s="11">
        <v>15</v>
      </c>
      <c r="Q22" s="8" t="e">
        <f>+#REF!</f>
        <v>#REF!</v>
      </c>
      <c r="R22" s="16">
        <f t="shared" si="3"/>
        <v>4000</v>
      </c>
      <c r="S22" s="8"/>
      <c r="T22" s="17" t="str">
        <f t="shared" si="4"/>
        <v>GOMEZ CEJA ERIK ALEJANDRO</v>
      </c>
    </row>
    <row r="23" spans="1:20" x14ac:dyDescent="0.25">
      <c r="A23" s="2" t="s">
        <v>7</v>
      </c>
      <c r="B23" s="11">
        <f>+H23</f>
        <v>3366.56</v>
      </c>
      <c r="C23" s="11">
        <f>+I23/15*L23</f>
        <v>0</v>
      </c>
      <c r="D23" s="11">
        <f>+H23/15*N23</f>
        <v>224.43733333333333</v>
      </c>
      <c r="E23" s="11">
        <f>+J23/15*L23</f>
        <v>124.33066666666667</v>
      </c>
      <c r="F23" s="11">
        <f t="shared" si="0"/>
        <v>3466.6666666666665</v>
      </c>
      <c r="G23" s="14"/>
      <c r="H23" s="11">
        <v>3366.56</v>
      </c>
      <c r="I23" s="11"/>
      <c r="J23" s="11">
        <v>116.56</v>
      </c>
      <c r="K23" s="11">
        <f t="shared" si="1"/>
        <v>3250</v>
      </c>
      <c r="L23" s="15">
        <f t="shared" si="2"/>
        <v>16</v>
      </c>
      <c r="M23" s="11">
        <v>15</v>
      </c>
      <c r="N23" s="11">
        <v>1</v>
      </c>
      <c r="Q23" s="8" t="e">
        <f>+#REF!</f>
        <v>#REF!</v>
      </c>
      <c r="R23" s="16">
        <f t="shared" si="3"/>
        <v>3466.6666666666665</v>
      </c>
      <c r="S23" s="8"/>
      <c r="T23" s="17" t="str">
        <f t="shared" si="4"/>
        <v>GONZALEZ ABUNDIS HECTOR MANUEL</v>
      </c>
    </row>
    <row r="24" spans="1:20" x14ac:dyDescent="0.25">
      <c r="A24" s="2" t="s">
        <v>15</v>
      </c>
      <c r="B24" s="11">
        <f>+H24</f>
        <v>3366.56</v>
      </c>
      <c r="C24" s="11">
        <f>+I24/15*L24</f>
        <v>0</v>
      </c>
      <c r="D24" s="11">
        <f>+H24/15*N24</f>
        <v>3366.56</v>
      </c>
      <c r="E24" s="11">
        <f>+J24/15*L24</f>
        <v>233.12</v>
      </c>
      <c r="F24" s="11">
        <f t="shared" si="0"/>
        <v>6500</v>
      </c>
      <c r="G24" s="14"/>
      <c r="H24" s="11">
        <v>3366.56</v>
      </c>
      <c r="I24" s="11"/>
      <c r="J24" s="11">
        <v>116.56</v>
      </c>
      <c r="K24" s="11">
        <f t="shared" si="1"/>
        <v>3250</v>
      </c>
      <c r="L24" s="15">
        <f t="shared" si="2"/>
        <v>30</v>
      </c>
      <c r="M24" s="11">
        <v>15</v>
      </c>
      <c r="N24" s="2">
        <v>15</v>
      </c>
      <c r="Q24" s="8" t="e">
        <f>+#REF!</f>
        <v>#REF!</v>
      </c>
      <c r="R24" s="16">
        <f t="shared" si="3"/>
        <v>6500</v>
      </c>
      <c r="S24" s="8"/>
      <c r="T24" s="17" t="str">
        <f t="shared" si="4"/>
        <v>GONZALEZ BECERRA LUIS MANUEL</v>
      </c>
    </row>
    <row r="25" spans="1:20" x14ac:dyDescent="0.25">
      <c r="A25" s="2" t="s">
        <v>71</v>
      </c>
      <c r="B25" s="11">
        <f>+H25</f>
        <v>3284.4</v>
      </c>
      <c r="C25" s="11">
        <f>+I25/15*L25</f>
        <v>0</v>
      </c>
      <c r="D25" s="11">
        <f>+H25/15*N25</f>
        <v>0</v>
      </c>
      <c r="E25" s="11">
        <f>+J25/15*L25</f>
        <v>234.4</v>
      </c>
      <c r="F25" s="11">
        <f t="shared" si="0"/>
        <v>3050</v>
      </c>
      <c r="G25" s="14"/>
      <c r="H25" s="11">
        <v>3284.4</v>
      </c>
      <c r="I25" s="11"/>
      <c r="J25" s="11">
        <v>234.4</v>
      </c>
      <c r="K25" s="11">
        <f t="shared" si="1"/>
        <v>3050</v>
      </c>
      <c r="L25" s="15">
        <f t="shared" si="2"/>
        <v>15</v>
      </c>
      <c r="M25" s="11">
        <v>15</v>
      </c>
      <c r="Q25" s="8" t="e">
        <f>+#REF!</f>
        <v>#REF!</v>
      </c>
      <c r="R25" s="16">
        <f t="shared" si="3"/>
        <v>3050</v>
      </c>
      <c r="S25" s="8"/>
      <c r="T25" s="17" t="str">
        <f t="shared" si="4"/>
        <v>GONZALEZ INIGUEZ RAMON</v>
      </c>
    </row>
    <row r="26" spans="1:20" x14ac:dyDescent="0.25">
      <c r="A26" s="2" t="s">
        <v>68</v>
      </c>
      <c r="B26" s="11">
        <f>+H26/15*L26</f>
        <v>3536.6986666666671</v>
      </c>
      <c r="C26" s="11">
        <f>+I26/15*L26</f>
        <v>0</v>
      </c>
      <c r="E26" s="11">
        <f>+J26/15*L26</f>
        <v>270.03199999999998</v>
      </c>
      <c r="F26" s="11">
        <f t="shared" si="0"/>
        <v>3266.666666666667</v>
      </c>
      <c r="G26" s="14"/>
      <c r="H26" s="11">
        <v>3789.32</v>
      </c>
      <c r="I26" s="11"/>
      <c r="J26" s="11">
        <v>289.32</v>
      </c>
      <c r="K26" s="11">
        <f t="shared" si="1"/>
        <v>3500</v>
      </c>
      <c r="L26" s="15">
        <f t="shared" si="2"/>
        <v>14</v>
      </c>
      <c r="M26" s="11">
        <v>15</v>
      </c>
      <c r="N26" s="2">
        <v>-1</v>
      </c>
      <c r="Q26" s="8" t="e">
        <f>+#REF!</f>
        <v>#REF!</v>
      </c>
      <c r="R26" s="16">
        <f t="shared" si="3"/>
        <v>3266.666666666667</v>
      </c>
      <c r="S26" s="8"/>
      <c r="T26" s="17" t="str">
        <f t="shared" si="4"/>
        <v>GUTIERREZ JIMENEZ JOSE CRISTIAN</v>
      </c>
    </row>
    <row r="27" spans="1:20" x14ac:dyDescent="0.25">
      <c r="A27" s="2" t="s">
        <v>38</v>
      </c>
      <c r="B27" s="11">
        <f>+H27</f>
        <v>3789.32</v>
      </c>
      <c r="C27" s="11">
        <f>+I27/15*L27</f>
        <v>0</v>
      </c>
      <c r="D27" s="11">
        <f>+H27/15*N27</f>
        <v>0</v>
      </c>
      <c r="E27" s="11">
        <f>+J27/15*L27</f>
        <v>289.32</v>
      </c>
      <c r="F27" s="11">
        <f t="shared" si="0"/>
        <v>3500</v>
      </c>
      <c r="G27" s="14"/>
      <c r="H27" s="11">
        <v>3789.32</v>
      </c>
      <c r="I27" s="11"/>
      <c r="J27" s="11">
        <v>289.32</v>
      </c>
      <c r="K27" s="11">
        <f t="shared" si="1"/>
        <v>3500</v>
      </c>
      <c r="L27" s="15">
        <f t="shared" si="2"/>
        <v>15</v>
      </c>
      <c r="M27" s="11">
        <v>15</v>
      </c>
      <c r="N27" s="11"/>
      <c r="Q27" s="8" t="e">
        <f>+#REF!</f>
        <v>#REF!</v>
      </c>
      <c r="R27" s="16">
        <f t="shared" si="3"/>
        <v>3500</v>
      </c>
      <c r="S27" s="8"/>
      <c r="T27" s="17" t="str">
        <f t="shared" si="4"/>
        <v>GUTIERREZ JIMENEZ JOSE MIGUEL</v>
      </c>
    </row>
    <row r="28" spans="1:20" x14ac:dyDescent="0.25">
      <c r="A28" s="2" t="s">
        <v>74</v>
      </c>
      <c r="B28" s="11">
        <f>+H28/15*L28</f>
        <v>2846.48</v>
      </c>
      <c r="C28" s="11">
        <f>+I28/15*L28</f>
        <v>0</v>
      </c>
      <c r="E28" s="11">
        <f>+J28/15*L28</f>
        <v>203.14666666666668</v>
      </c>
      <c r="F28" s="11">
        <f t="shared" si="0"/>
        <v>2643.3333333333335</v>
      </c>
      <c r="G28" s="14"/>
      <c r="H28" s="11">
        <v>3284.4</v>
      </c>
      <c r="I28" s="11"/>
      <c r="J28" s="11">
        <v>234.4</v>
      </c>
      <c r="K28" s="11">
        <f t="shared" si="1"/>
        <v>3050</v>
      </c>
      <c r="L28" s="15">
        <f t="shared" si="2"/>
        <v>13</v>
      </c>
      <c r="M28" s="11">
        <v>15</v>
      </c>
      <c r="N28" s="2">
        <v>-2</v>
      </c>
      <c r="Q28" s="8" t="e">
        <f>+#REF!</f>
        <v>#REF!</v>
      </c>
      <c r="R28" s="16">
        <f t="shared" si="3"/>
        <v>2643.3333333333335</v>
      </c>
      <c r="S28" s="8"/>
      <c r="T28" s="17" t="str">
        <f t="shared" si="4"/>
        <v>GUTIERREZ RAMIREZ LUIS ALBERTO</v>
      </c>
    </row>
    <row r="29" spans="1:20" x14ac:dyDescent="0.25">
      <c r="A29" s="2" t="s">
        <v>45</v>
      </c>
      <c r="B29" s="11">
        <f>+H29</f>
        <v>3366.56</v>
      </c>
      <c r="C29" s="11">
        <f>+I29/15*L29</f>
        <v>0</v>
      </c>
      <c r="D29" s="11">
        <f>+H29/15*N29</f>
        <v>0</v>
      </c>
      <c r="E29" s="11">
        <f>+J29/15*L29</f>
        <v>116.56</v>
      </c>
      <c r="F29" s="11">
        <f t="shared" si="0"/>
        <v>3250</v>
      </c>
      <c r="G29" s="14"/>
      <c r="H29" s="11">
        <v>3366.56</v>
      </c>
      <c r="I29" s="11"/>
      <c r="J29" s="11">
        <v>116.56</v>
      </c>
      <c r="K29" s="11">
        <f t="shared" si="1"/>
        <v>3250</v>
      </c>
      <c r="L29" s="15">
        <f t="shared" si="2"/>
        <v>15</v>
      </c>
      <c r="M29" s="11">
        <v>15</v>
      </c>
      <c r="Q29" s="8" t="e">
        <f>+#REF!</f>
        <v>#REF!</v>
      </c>
      <c r="R29" s="16">
        <f t="shared" si="3"/>
        <v>3250</v>
      </c>
      <c r="S29" s="8"/>
      <c r="T29" s="17" t="str">
        <f t="shared" si="4"/>
        <v>GUTIERREZ SANCHEZ JORGE MARTIN</v>
      </c>
    </row>
    <row r="30" spans="1:20" x14ac:dyDescent="0.25">
      <c r="A30" s="2" t="s">
        <v>8</v>
      </c>
      <c r="B30" s="11">
        <f>+H30</f>
        <v>4352.55</v>
      </c>
      <c r="C30" s="11">
        <f>+I30/15*L30</f>
        <v>0</v>
      </c>
      <c r="D30" s="11">
        <f>+H30/15*N30</f>
        <v>0</v>
      </c>
      <c r="E30" s="11">
        <f>+J30/15*L30</f>
        <v>352.55</v>
      </c>
      <c r="F30" s="11">
        <f t="shared" si="0"/>
        <v>4000</v>
      </c>
      <c r="G30" s="14"/>
      <c r="H30" s="11">
        <v>4352.55</v>
      </c>
      <c r="I30" s="11"/>
      <c r="J30" s="11">
        <v>352.55</v>
      </c>
      <c r="K30" s="11">
        <f t="shared" si="1"/>
        <v>4000</v>
      </c>
      <c r="L30" s="15">
        <f t="shared" si="2"/>
        <v>15</v>
      </c>
      <c r="M30" s="11">
        <v>15</v>
      </c>
      <c r="Q30" s="8" t="e">
        <f>+#REF!</f>
        <v>#REF!</v>
      </c>
      <c r="R30" s="16">
        <f t="shared" si="3"/>
        <v>4000</v>
      </c>
      <c r="S30" s="8"/>
      <c r="T30" s="17" t="str">
        <f t="shared" si="4"/>
        <v>HERNANDEZ VAZQUEZ JOSE GILBERTO</v>
      </c>
    </row>
    <row r="31" spans="1:20" x14ac:dyDescent="0.25">
      <c r="A31" s="2" t="s">
        <v>63</v>
      </c>
      <c r="B31" s="11">
        <f>+H31</f>
        <v>2782.46</v>
      </c>
      <c r="C31" s="11">
        <f>+I31/15*L31</f>
        <v>0</v>
      </c>
      <c r="D31" s="11">
        <f>+H31/15*N31</f>
        <v>0</v>
      </c>
      <c r="E31" s="11">
        <f>+J31/15*L31</f>
        <v>32.46</v>
      </c>
      <c r="F31" s="11">
        <f t="shared" si="0"/>
        <v>2750</v>
      </c>
      <c r="G31" s="14"/>
      <c r="H31" s="11">
        <v>2782.46</v>
      </c>
      <c r="I31" s="11"/>
      <c r="J31" s="11">
        <v>32.46</v>
      </c>
      <c r="K31" s="11">
        <f t="shared" si="1"/>
        <v>2750</v>
      </c>
      <c r="L31" s="15">
        <f t="shared" si="2"/>
        <v>15</v>
      </c>
      <c r="M31" s="11">
        <v>15</v>
      </c>
      <c r="Q31" s="8" t="e">
        <f>+#REF!</f>
        <v>#REF!</v>
      </c>
      <c r="R31" s="16">
        <f t="shared" si="3"/>
        <v>2750</v>
      </c>
      <c r="S31" s="8"/>
      <c r="T31" s="17" t="str">
        <f t="shared" si="4"/>
        <v>JACOBI MENDEZ JULIO SAUL</v>
      </c>
    </row>
    <row r="32" spans="1:20" x14ac:dyDescent="0.25">
      <c r="A32" s="2" t="s">
        <v>44</v>
      </c>
      <c r="B32" s="11">
        <f>+H32</f>
        <v>3789.32</v>
      </c>
      <c r="C32" s="11">
        <f>+I32/15*L32</f>
        <v>0</v>
      </c>
      <c r="D32" s="11">
        <f>+H32/15*N32</f>
        <v>0</v>
      </c>
      <c r="E32" s="11">
        <f>+J32/15*L32</f>
        <v>289.32</v>
      </c>
      <c r="F32" s="11">
        <f t="shared" si="0"/>
        <v>3500</v>
      </c>
      <c r="G32" s="14"/>
      <c r="H32" s="11">
        <v>3789.32</v>
      </c>
      <c r="I32" s="11"/>
      <c r="J32" s="11">
        <v>289.32</v>
      </c>
      <c r="K32" s="11">
        <f t="shared" si="1"/>
        <v>3500</v>
      </c>
      <c r="L32" s="15">
        <f t="shared" si="2"/>
        <v>15</v>
      </c>
      <c r="M32" s="11">
        <v>15</v>
      </c>
      <c r="Q32" s="8" t="e">
        <f>+#REF!</f>
        <v>#REF!</v>
      </c>
      <c r="R32" s="16">
        <f t="shared" si="3"/>
        <v>3500</v>
      </c>
      <c r="S32" s="8"/>
      <c r="T32" s="17" t="str">
        <f t="shared" si="4"/>
        <v>JIMENEZ MORALES JAIME</v>
      </c>
    </row>
    <row r="33" spans="1:20" x14ac:dyDescent="0.25">
      <c r="A33" s="2" t="s">
        <v>16</v>
      </c>
      <c r="B33" s="11">
        <f>+H33</f>
        <v>2563.52</v>
      </c>
      <c r="C33" s="11">
        <f>+I33/15*L33</f>
        <v>6.48</v>
      </c>
      <c r="D33" s="11">
        <f>+H33/15*N33</f>
        <v>0</v>
      </c>
      <c r="E33" s="11">
        <f>+J33/15*L33</f>
        <v>0</v>
      </c>
      <c r="F33" s="11">
        <f t="shared" si="0"/>
        <v>2570</v>
      </c>
      <c r="G33" s="14"/>
      <c r="H33" s="11">
        <v>2563.52</v>
      </c>
      <c r="I33" s="11">
        <v>6.48</v>
      </c>
      <c r="J33" s="11"/>
      <c r="K33" s="11">
        <f t="shared" si="1"/>
        <v>2570</v>
      </c>
      <c r="L33" s="15">
        <f t="shared" si="2"/>
        <v>15</v>
      </c>
      <c r="M33" s="11">
        <v>15</v>
      </c>
      <c r="Q33" s="8" t="e">
        <f>+#REF!</f>
        <v>#REF!</v>
      </c>
      <c r="R33" s="16">
        <f t="shared" si="3"/>
        <v>2570</v>
      </c>
      <c r="S33" s="8"/>
      <c r="T33" s="17" t="str">
        <f t="shared" si="4"/>
        <v>JIMENEZ SANDOVAL JOSE ALFREDO</v>
      </c>
    </row>
    <row r="34" spans="1:20" x14ac:dyDescent="0.25">
      <c r="A34" s="2" t="s">
        <v>69</v>
      </c>
      <c r="B34" s="11">
        <f>+H34/15*L34</f>
        <v>3065.44</v>
      </c>
      <c r="C34" s="11">
        <f>+I34/15*L34</f>
        <v>0</v>
      </c>
      <c r="E34" s="11">
        <f>+J34/15*L34</f>
        <v>218.77333333333334</v>
      </c>
      <c r="F34" s="11">
        <f t="shared" si="0"/>
        <v>2846.6666666666665</v>
      </c>
      <c r="G34" s="14"/>
      <c r="H34" s="11">
        <v>3284.4</v>
      </c>
      <c r="I34" s="11"/>
      <c r="J34" s="11">
        <v>234.4</v>
      </c>
      <c r="K34" s="11">
        <f t="shared" si="1"/>
        <v>3050</v>
      </c>
      <c r="L34" s="15">
        <f t="shared" si="2"/>
        <v>14</v>
      </c>
      <c r="M34" s="11">
        <v>15</v>
      </c>
      <c r="N34" s="2">
        <v>-1</v>
      </c>
      <c r="Q34" s="8" t="e">
        <f>+#REF!</f>
        <v>#REF!</v>
      </c>
      <c r="R34" s="16">
        <f t="shared" si="3"/>
        <v>2846.6666666666665</v>
      </c>
      <c r="S34" s="8"/>
      <c r="T34" s="17" t="str">
        <f t="shared" si="4"/>
        <v>LEDEZMA GONZALEZ OSCAR</v>
      </c>
    </row>
    <row r="35" spans="1:20" x14ac:dyDescent="0.25">
      <c r="A35" s="2" t="s">
        <v>28</v>
      </c>
      <c r="B35" s="11">
        <f>+H35</f>
        <v>3789.32</v>
      </c>
      <c r="C35" s="11">
        <f>+I35/15*L35</f>
        <v>0</v>
      </c>
      <c r="D35" s="11">
        <f>+H35/15*N35</f>
        <v>0</v>
      </c>
      <c r="E35" s="11">
        <f>+J35/15*L35</f>
        <v>289.32</v>
      </c>
      <c r="F35" s="11">
        <f t="shared" si="0"/>
        <v>3500</v>
      </c>
      <c r="G35" s="14"/>
      <c r="H35" s="11">
        <v>3789.32</v>
      </c>
      <c r="I35" s="11"/>
      <c r="J35" s="11">
        <v>289.32</v>
      </c>
      <c r="K35" s="11">
        <f t="shared" si="1"/>
        <v>3500</v>
      </c>
      <c r="L35" s="15">
        <f t="shared" si="2"/>
        <v>15</v>
      </c>
      <c r="M35" s="11">
        <v>15</v>
      </c>
      <c r="Q35" s="8" t="e">
        <f>+#REF!</f>
        <v>#REF!</v>
      </c>
      <c r="R35" s="16">
        <f t="shared" si="3"/>
        <v>3500</v>
      </c>
      <c r="S35" s="8"/>
      <c r="T35" s="17" t="str">
        <f t="shared" si="4"/>
        <v>LEDEZMA RODRIGUEZ JAIME</v>
      </c>
    </row>
    <row r="36" spans="1:20" x14ac:dyDescent="0.25">
      <c r="A36" s="2" t="s">
        <v>90</v>
      </c>
      <c r="B36" s="11">
        <f>+H36</f>
        <v>2597.1799999999998</v>
      </c>
      <c r="C36" s="11">
        <f>+I36/15*L36</f>
        <v>2.82</v>
      </c>
      <c r="D36" s="11">
        <f>+H36/15*N36</f>
        <v>0</v>
      </c>
      <c r="E36" s="11">
        <f>+J36/15*L36</f>
        <v>0</v>
      </c>
      <c r="F36" s="11">
        <f t="shared" si="0"/>
        <v>2600</v>
      </c>
      <c r="G36" s="14"/>
      <c r="H36" s="11">
        <v>2597.1799999999998</v>
      </c>
      <c r="I36" s="11">
        <v>2.82</v>
      </c>
      <c r="J36" s="11"/>
      <c r="K36" s="11">
        <f t="shared" si="1"/>
        <v>2600</v>
      </c>
      <c r="L36" s="15">
        <f t="shared" si="2"/>
        <v>15</v>
      </c>
      <c r="M36" s="11">
        <v>15</v>
      </c>
      <c r="Q36" s="8" t="e">
        <f>+#REF!</f>
        <v>#REF!</v>
      </c>
      <c r="R36" s="16">
        <f t="shared" si="3"/>
        <v>2600</v>
      </c>
      <c r="S36" s="8"/>
      <c r="T36" s="17" t="str">
        <f t="shared" si="4"/>
        <v>LIMON ROMERO EDGAR</v>
      </c>
    </row>
    <row r="37" spans="1:20" x14ac:dyDescent="0.25">
      <c r="A37" s="2" t="s">
        <v>76</v>
      </c>
      <c r="B37" s="11">
        <f>+H37</f>
        <v>3284.4</v>
      </c>
      <c r="C37" s="11">
        <f>+I37/15*L37</f>
        <v>0</v>
      </c>
      <c r="D37" s="11">
        <f>+H37/15*N37</f>
        <v>0</v>
      </c>
      <c r="E37" s="11">
        <f>+J37/15*L37</f>
        <v>234.4</v>
      </c>
      <c r="F37" s="11">
        <f t="shared" si="0"/>
        <v>3050</v>
      </c>
      <c r="G37" s="14"/>
      <c r="H37" s="11">
        <v>3284.4</v>
      </c>
      <c r="I37" s="11"/>
      <c r="J37" s="11">
        <v>234.4</v>
      </c>
      <c r="K37" s="11">
        <f t="shared" si="1"/>
        <v>3050</v>
      </c>
      <c r="L37" s="15">
        <f t="shared" si="2"/>
        <v>15</v>
      </c>
      <c r="M37" s="11">
        <v>15</v>
      </c>
      <c r="Q37" s="8" t="e">
        <f>+#REF!</f>
        <v>#REF!</v>
      </c>
      <c r="R37" s="16">
        <f t="shared" si="3"/>
        <v>3050</v>
      </c>
      <c r="S37" s="8"/>
      <c r="T37" s="17" t="str">
        <f t="shared" si="4"/>
        <v>MADRIGAL HERNANDEZ EMILIANO</v>
      </c>
    </row>
    <row r="38" spans="1:20" x14ac:dyDescent="0.25">
      <c r="A38" s="2" t="s">
        <v>36</v>
      </c>
      <c r="B38" s="11">
        <f>+H38</f>
        <v>3284.4</v>
      </c>
      <c r="C38" s="11">
        <f>+I38/15*L38</f>
        <v>0</v>
      </c>
      <c r="D38" s="11">
        <f>+H38/15*N38</f>
        <v>0</v>
      </c>
      <c r="E38" s="11">
        <f>+J38/15*L38</f>
        <v>234.4</v>
      </c>
      <c r="F38" s="11">
        <f t="shared" si="0"/>
        <v>3050</v>
      </c>
      <c r="G38" s="14"/>
      <c r="H38" s="11">
        <v>3284.4</v>
      </c>
      <c r="I38" s="11"/>
      <c r="J38" s="11">
        <v>234.4</v>
      </c>
      <c r="K38" s="11">
        <f t="shared" si="1"/>
        <v>3050</v>
      </c>
      <c r="L38" s="15">
        <f t="shared" si="2"/>
        <v>15</v>
      </c>
      <c r="M38" s="11">
        <v>15</v>
      </c>
      <c r="Q38" s="8" t="e">
        <f>+#REF!</f>
        <v>#REF!</v>
      </c>
      <c r="R38" s="16">
        <f t="shared" si="3"/>
        <v>3050</v>
      </c>
      <c r="S38" s="8"/>
      <c r="T38" s="17" t="str">
        <f t="shared" si="4"/>
        <v>MARQUEZ ROMERO PABLO</v>
      </c>
    </row>
    <row r="39" spans="1:20" x14ac:dyDescent="0.25">
      <c r="A39" s="2" t="s">
        <v>83</v>
      </c>
      <c r="B39" s="11">
        <f>+H39/15*L39</f>
        <v>3065.44</v>
      </c>
      <c r="C39" s="11">
        <f>+I39/15*L39</f>
        <v>0</v>
      </c>
      <c r="E39" s="11">
        <f>+J39/15*L39</f>
        <v>218.77333333333334</v>
      </c>
      <c r="F39" s="11">
        <f t="shared" si="0"/>
        <v>2846.6666666666665</v>
      </c>
      <c r="G39" s="14"/>
      <c r="H39" s="11">
        <v>3284.4</v>
      </c>
      <c r="I39" s="11"/>
      <c r="J39" s="11">
        <v>234.4</v>
      </c>
      <c r="K39" s="11">
        <f t="shared" si="1"/>
        <v>3050</v>
      </c>
      <c r="L39" s="15">
        <f t="shared" si="2"/>
        <v>14</v>
      </c>
      <c r="M39" s="11">
        <v>15</v>
      </c>
      <c r="N39" s="2">
        <v>-1</v>
      </c>
      <c r="Q39" s="8" t="e">
        <f>+#REF!</f>
        <v>#REF!</v>
      </c>
      <c r="R39" s="16">
        <f t="shared" si="3"/>
        <v>2846.6666666666665</v>
      </c>
      <c r="S39" s="8"/>
      <c r="T39" s="17" t="str">
        <f t="shared" si="4"/>
        <v>MARTINEZ FLORES ARTURO</v>
      </c>
    </row>
    <row r="40" spans="1:20" x14ac:dyDescent="0.25">
      <c r="A40" s="2" t="s">
        <v>37</v>
      </c>
      <c r="B40" s="11">
        <f>+H40</f>
        <v>3284.4</v>
      </c>
      <c r="C40" s="11">
        <f>+I40/15*L40</f>
        <v>0</v>
      </c>
      <c r="D40" s="11">
        <f>+H40/15*N40</f>
        <v>0</v>
      </c>
      <c r="E40" s="11">
        <f>+J40/15*L40</f>
        <v>234.4</v>
      </c>
      <c r="F40" s="11">
        <f t="shared" si="0"/>
        <v>3050</v>
      </c>
      <c r="G40" s="18"/>
      <c r="H40" s="11">
        <v>3284.4</v>
      </c>
      <c r="I40" s="11"/>
      <c r="J40" s="11">
        <v>234.4</v>
      </c>
      <c r="K40" s="11">
        <f t="shared" si="1"/>
        <v>3050</v>
      </c>
      <c r="L40" s="15">
        <f t="shared" si="2"/>
        <v>15</v>
      </c>
      <c r="M40" s="11">
        <v>15</v>
      </c>
      <c r="N40" s="11"/>
      <c r="Q40" s="8" t="e">
        <f>+#REF!</f>
        <v>#REF!</v>
      </c>
      <c r="R40" s="16">
        <f t="shared" si="3"/>
        <v>3050</v>
      </c>
      <c r="S40" s="8"/>
      <c r="T40" s="17" t="str">
        <f t="shared" si="4"/>
        <v>MENDOZA AGUILERA EDGAR JOVAN</v>
      </c>
    </row>
    <row r="41" spans="1:20" x14ac:dyDescent="0.25">
      <c r="A41" s="2" t="s">
        <v>9</v>
      </c>
      <c r="B41" s="11">
        <f>+H41</f>
        <v>3284.4</v>
      </c>
      <c r="C41" s="11">
        <f>+I41/15*L41</f>
        <v>0</v>
      </c>
      <c r="D41" s="11">
        <f>+H41/15*N41</f>
        <v>0</v>
      </c>
      <c r="E41" s="11">
        <f>+J41/15*L41</f>
        <v>234.4</v>
      </c>
      <c r="F41" s="11">
        <f t="shared" si="0"/>
        <v>3050</v>
      </c>
      <c r="G41" s="14"/>
      <c r="H41" s="11">
        <v>3284.4</v>
      </c>
      <c r="I41" s="11"/>
      <c r="J41" s="11">
        <v>234.4</v>
      </c>
      <c r="K41" s="11">
        <f t="shared" si="1"/>
        <v>3050</v>
      </c>
      <c r="L41" s="15">
        <f t="shared" si="2"/>
        <v>15</v>
      </c>
      <c r="M41" s="11">
        <v>15</v>
      </c>
      <c r="N41" s="11"/>
      <c r="Q41" s="8" t="e">
        <f>+#REF!</f>
        <v>#REF!</v>
      </c>
      <c r="R41" s="16">
        <f t="shared" si="3"/>
        <v>3050</v>
      </c>
      <c r="S41" s="8"/>
      <c r="T41" s="17" t="str">
        <f t="shared" si="4"/>
        <v>MERCADO OCHOA FABIAN</v>
      </c>
    </row>
    <row r="42" spans="1:20" x14ac:dyDescent="0.25">
      <c r="A42" s="2" t="s">
        <v>89</v>
      </c>
      <c r="B42" s="11">
        <f>+H42</f>
        <v>3284.4</v>
      </c>
      <c r="C42" s="11">
        <f>+I42/15*L42</f>
        <v>0</v>
      </c>
      <c r="D42" s="11">
        <f>+H42/15*N42</f>
        <v>0</v>
      </c>
      <c r="E42" s="11">
        <f>+J42/15*L42</f>
        <v>234.4</v>
      </c>
      <c r="F42" s="11">
        <f t="shared" si="0"/>
        <v>3050</v>
      </c>
      <c r="G42" s="14"/>
      <c r="H42" s="11">
        <v>3284.4</v>
      </c>
      <c r="I42" s="11"/>
      <c r="J42" s="11">
        <v>234.4</v>
      </c>
      <c r="K42" s="11">
        <f t="shared" si="1"/>
        <v>3050</v>
      </c>
      <c r="L42" s="15">
        <f t="shared" si="2"/>
        <v>15</v>
      </c>
      <c r="M42" s="11">
        <v>15</v>
      </c>
      <c r="N42" s="11"/>
      <c r="Q42" s="8" t="e">
        <f>+#REF!</f>
        <v>#REF!</v>
      </c>
      <c r="R42" s="16">
        <f t="shared" si="3"/>
        <v>3050</v>
      </c>
      <c r="S42" s="8"/>
      <c r="T42" s="17" t="str">
        <f t="shared" si="4"/>
        <v>MURO GONZALEZ JOSE LUIS</v>
      </c>
    </row>
    <row r="43" spans="1:20" x14ac:dyDescent="0.25">
      <c r="A43" s="2" t="s">
        <v>73</v>
      </c>
      <c r="B43" s="11">
        <f>+H43</f>
        <v>1692.02</v>
      </c>
      <c r="C43" s="11">
        <f>+I43/15*L43</f>
        <v>107.98</v>
      </c>
      <c r="D43" s="11">
        <f>+H43/15*N43</f>
        <v>0</v>
      </c>
      <c r="E43" s="11">
        <f>+J43/15*L43</f>
        <v>0</v>
      </c>
      <c r="F43" s="11">
        <f t="shared" si="0"/>
        <v>1800</v>
      </c>
      <c r="G43" s="14"/>
      <c r="H43" s="11">
        <v>1692.02</v>
      </c>
      <c r="I43" s="11">
        <v>107.98</v>
      </c>
      <c r="J43" s="11"/>
      <c r="K43" s="11">
        <f t="shared" si="1"/>
        <v>1800</v>
      </c>
      <c r="L43" s="15">
        <f t="shared" si="2"/>
        <v>15</v>
      </c>
      <c r="M43" s="11">
        <v>15</v>
      </c>
      <c r="N43" s="11"/>
      <c r="Q43" s="8" t="e">
        <f>+#REF!</f>
        <v>#REF!</v>
      </c>
      <c r="R43" s="16">
        <f t="shared" si="3"/>
        <v>1800</v>
      </c>
      <c r="S43" s="8"/>
      <c r="T43" s="17" t="str">
        <f t="shared" si="4"/>
        <v>NUNEZ LIMON MOISES</v>
      </c>
    </row>
    <row r="44" spans="1:20" x14ac:dyDescent="0.25">
      <c r="A44" s="2" t="s">
        <v>77</v>
      </c>
      <c r="B44" s="11">
        <f>+H44/15*L44</f>
        <v>1094.8</v>
      </c>
      <c r="C44" s="11">
        <f>+I44/15*L44</f>
        <v>0</v>
      </c>
      <c r="E44" s="11">
        <f>+J44/15*L44</f>
        <v>78.13333333333334</v>
      </c>
      <c r="F44" s="11">
        <f t="shared" si="0"/>
        <v>1016.6666666666666</v>
      </c>
      <c r="G44" s="14"/>
      <c r="H44" s="11">
        <v>3284.4</v>
      </c>
      <c r="I44" s="11"/>
      <c r="J44" s="11">
        <v>234.4</v>
      </c>
      <c r="K44" s="11">
        <f t="shared" si="1"/>
        <v>3050</v>
      </c>
      <c r="L44" s="15">
        <f t="shared" si="2"/>
        <v>5</v>
      </c>
      <c r="M44" s="11">
        <v>15</v>
      </c>
      <c r="N44" s="11">
        <f>-1-1-8</f>
        <v>-10</v>
      </c>
      <c r="Q44" s="8" t="e">
        <f>+#REF!</f>
        <v>#REF!</v>
      </c>
      <c r="R44" s="16">
        <f t="shared" si="3"/>
        <v>1016.6666666666666</v>
      </c>
      <c r="S44" s="8"/>
      <c r="T44" s="17" t="str">
        <f t="shared" si="4"/>
        <v>PLASCENCIA DELGADILLO VICTOR</v>
      </c>
    </row>
    <row r="45" spans="1:20" x14ac:dyDescent="0.25">
      <c r="A45" s="2" t="s">
        <v>75</v>
      </c>
      <c r="B45" s="11">
        <f>+H45</f>
        <v>3284.4</v>
      </c>
      <c r="C45" s="11">
        <f>+I45/15*L45</f>
        <v>0</v>
      </c>
      <c r="D45" s="11">
        <f>+H45/15*N45</f>
        <v>0</v>
      </c>
      <c r="E45" s="11">
        <f>+J45/15*L45</f>
        <v>234.4</v>
      </c>
      <c r="F45" s="11">
        <f t="shared" si="0"/>
        <v>3050</v>
      </c>
      <c r="G45" s="14"/>
      <c r="H45" s="11">
        <v>3284.4</v>
      </c>
      <c r="I45" s="11"/>
      <c r="J45" s="11">
        <v>234.4</v>
      </c>
      <c r="K45" s="11">
        <f t="shared" si="1"/>
        <v>3050</v>
      </c>
      <c r="L45" s="15">
        <f t="shared" si="2"/>
        <v>15</v>
      </c>
      <c r="M45" s="11">
        <v>15</v>
      </c>
      <c r="Q45" s="8" t="e">
        <f>+#REF!</f>
        <v>#REF!</v>
      </c>
      <c r="R45" s="16">
        <f t="shared" si="3"/>
        <v>3050</v>
      </c>
      <c r="S45" s="8"/>
      <c r="T45" s="17" t="str">
        <f t="shared" si="4"/>
        <v>QUEZADA SANDOVAL J REYES SAUL</v>
      </c>
    </row>
    <row r="46" spans="1:20" x14ac:dyDescent="0.25">
      <c r="A46" s="2" t="s">
        <v>10</v>
      </c>
      <c r="B46" s="11">
        <f>+H46</f>
        <v>3366.56</v>
      </c>
      <c r="C46" s="11">
        <f>+I46/15*L46</f>
        <v>0</v>
      </c>
      <c r="D46" s="11">
        <f>+H46/15*N46</f>
        <v>0</v>
      </c>
      <c r="E46" s="11">
        <f>+J46/15*L46</f>
        <v>116.56</v>
      </c>
      <c r="F46" s="11">
        <f t="shared" si="0"/>
        <v>3250</v>
      </c>
      <c r="G46" s="14"/>
      <c r="H46" s="11">
        <v>3366.56</v>
      </c>
      <c r="I46" s="11"/>
      <c r="J46" s="11">
        <v>116.56</v>
      </c>
      <c r="K46" s="11">
        <f t="shared" si="1"/>
        <v>3250</v>
      </c>
      <c r="L46" s="15">
        <f t="shared" si="2"/>
        <v>15</v>
      </c>
      <c r="M46" s="11">
        <v>15</v>
      </c>
      <c r="Q46" s="8" t="e">
        <f>+#REF!</f>
        <v>#REF!</v>
      </c>
      <c r="R46" s="16">
        <f t="shared" si="3"/>
        <v>3250</v>
      </c>
      <c r="S46" s="8"/>
      <c r="T46" s="17" t="str">
        <f t="shared" si="4"/>
        <v>QUINTERO TEJEDA VALENTIN</v>
      </c>
    </row>
    <row r="47" spans="1:20" x14ac:dyDescent="0.25">
      <c r="A47" s="2" t="s">
        <v>79</v>
      </c>
      <c r="B47" s="11">
        <f>+H47</f>
        <v>3062.98</v>
      </c>
      <c r="C47" s="11">
        <f>+I47/15*L47</f>
        <v>0</v>
      </c>
      <c r="D47" s="11">
        <f>+H47/15*N47</f>
        <v>0</v>
      </c>
      <c r="E47" s="11">
        <f>+J47/15*L47</f>
        <v>62.97999999999999</v>
      </c>
      <c r="F47" s="11">
        <f t="shared" si="0"/>
        <v>3000</v>
      </c>
      <c r="G47" s="14"/>
      <c r="H47" s="11">
        <v>3062.98</v>
      </c>
      <c r="I47" s="11"/>
      <c r="J47" s="11">
        <v>62.98</v>
      </c>
      <c r="K47" s="11">
        <f t="shared" si="1"/>
        <v>3000</v>
      </c>
      <c r="L47" s="15">
        <f t="shared" si="2"/>
        <v>15</v>
      </c>
      <c r="M47" s="11">
        <v>15</v>
      </c>
      <c r="Q47" s="8" t="e">
        <f>+#REF!</f>
        <v>#REF!</v>
      </c>
      <c r="R47" s="16">
        <f t="shared" si="3"/>
        <v>3000</v>
      </c>
      <c r="S47" s="8"/>
      <c r="T47" s="17" t="str">
        <f t="shared" si="4"/>
        <v>RAMIREZ RAMIREZ GERARDO</v>
      </c>
    </row>
    <row r="48" spans="1:20" x14ac:dyDescent="0.25">
      <c r="A48" s="2" t="s">
        <v>33</v>
      </c>
      <c r="B48" s="11">
        <f>+H48</f>
        <v>3284.4</v>
      </c>
      <c r="C48" s="11">
        <f>+I48/15*L48</f>
        <v>0</v>
      </c>
      <c r="D48" s="11">
        <f>+H48/15*N48</f>
        <v>0</v>
      </c>
      <c r="E48" s="11">
        <f>+J48/15*L48</f>
        <v>234.4</v>
      </c>
      <c r="F48" s="11">
        <f t="shared" si="0"/>
        <v>3050</v>
      </c>
      <c r="G48" s="14"/>
      <c r="H48" s="11">
        <v>3284.4</v>
      </c>
      <c r="I48" s="11"/>
      <c r="J48" s="11">
        <v>234.4</v>
      </c>
      <c r="K48" s="11">
        <f t="shared" si="1"/>
        <v>3050</v>
      </c>
      <c r="L48" s="15">
        <f t="shared" si="2"/>
        <v>15</v>
      </c>
      <c r="M48" s="11">
        <v>15</v>
      </c>
      <c r="Q48" s="8" t="e">
        <f>+#REF!</f>
        <v>#REF!</v>
      </c>
      <c r="R48" s="16">
        <f t="shared" si="3"/>
        <v>3050</v>
      </c>
      <c r="S48" s="8"/>
      <c r="T48" s="17" t="str">
        <f t="shared" si="4"/>
        <v>RAMIREZ RAMIREZ LUIS FERNANDO</v>
      </c>
    </row>
    <row r="49" spans="1:20" x14ac:dyDescent="0.25">
      <c r="A49" s="2" t="s">
        <v>11</v>
      </c>
      <c r="B49" s="11">
        <f>+H49</f>
        <v>3789.32</v>
      </c>
      <c r="C49" s="11">
        <f>+I49/15*L49</f>
        <v>0</v>
      </c>
      <c r="D49" s="11">
        <f>+H49/15*N49</f>
        <v>0</v>
      </c>
      <c r="E49" s="11">
        <f>+J49/15*L49</f>
        <v>289.32</v>
      </c>
      <c r="F49" s="11">
        <f t="shared" si="0"/>
        <v>3500</v>
      </c>
      <c r="G49" s="14"/>
      <c r="H49" s="11">
        <v>3789.32</v>
      </c>
      <c r="I49" s="11"/>
      <c r="J49" s="11">
        <v>289.32</v>
      </c>
      <c r="K49" s="11">
        <f t="shared" si="1"/>
        <v>3500</v>
      </c>
      <c r="L49" s="15">
        <f t="shared" si="2"/>
        <v>15</v>
      </c>
      <c r="M49" s="11">
        <v>15</v>
      </c>
      <c r="Q49" s="8" t="e">
        <f>+#REF!</f>
        <v>#REF!</v>
      </c>
      <c r="R49" s="16">
        <f t="shared" si="3"/>
        <v>3500</v>
      </c>
      <c r="S49" s="8"/>
      <c r="T49" s="17" t="str">
        <f t="shared" si="4"/>
        <v>REYES RODRIGUEZ JESUS</v>
      </c>
    </row>
    <row r="50" spans="1:20" x14ac:dyDescent="0.25">
      <c r="A50" s="2" t="s">
        <v>12</v>
      </c>
      <c r="B50" s="11">
        <f>+H50</f>
        <v>3366.56</v>
      </c>
      <c r="C50" s="11">
        <f>+I50/15*L50</f>
        <v>0</v>
      </c>
      <c r="D50" s="11">
        <f>+H50/15*N50</f>
        <v>0</v>
      </c>
      <c r="E50" s="11">
        <f>+J50/15*L50</f>
        <v>116.56</v>
      </c>
      <c r="F50" s="11">
        <f t="shared" si="0"/>
        <v>3250</v>
      </c>
      <c r="G50" s="14"/>
      <c r="H50" s="11">
        <v>3366.56</v>
      </c>
      <c r="I50" s="11"/>
      <c r="J50" s="11">
        <v>116.56</v>
      </c>
      <c r="K50" s="11">
        <f t="shared" si="1"/>
        <v>3250</v>
      </c>
      <c r="L50" s="15">
        <f t="shared" si="2"/>
        <v>15</v>
      </c>
      <c r="M50" s="11">
        <v>15</v>
      </c>
      <c r="Q50" s="8" t="e">
        <f>+#REF!</f>
        <v>#REF!</v>
      </c>
      <c r="R50" s="16">
        <f t="shared" si="3"/>
        <v>3250</v>
      </c>
      <c r="S50" s="8"/>
      <c r="T50" s="17" t="str">
        <f t="shared" si="4"/>
        <v>REYNOSO GUTIERREZ BLAS</v>
      </c>
    </row>
    <row r="51" spans="1:20" x14ac:dyDescent="0.25">
      <c r="A51" s="2" t="s">
        <v>30</v>
      </c>
      <c r="B51" s="11">
        <f>+H51</f>
        <v>3789.32</v>
      </c>
      <c r="C51" s="11">
        <f>+I51/15*L51</f>
        <v>0</v>
      </c>
      <c r="D51" s="11">
        <f>+H51/15*N51</f>
        <v>0</v>
      </c>
      <c r="E51" s="11">
        <f>+J51/15*L51</f>
        <v>289.32</v>
      </c>
      <c r="F51" s="11">
        <f t="shared" si="0"/>
        <v>3500</v>
      </c>
      <c r="G51" s="14"/>
      <c r="H51" s="11">
        <v>3789.32</v>
      </c>
      <c r="I51" s="11"/>
      <c r="J51" s="11">
        <v>289.32</v>
      </c>
      <c r="K51" s="11">
        <f t="shared" si="1"/>
        <v>3500</v>
      </c>
      <c r="L51" s="15">
        <f t="shared" si="2"/>
        <v>15</v>
      </c>
      <c r="M51" s="11">
        <v>15</v>
      </c>
      <c r="Q51" s="8" t="e">
        <f>+#REF!</f>
        <v>#REF!</v>
      </c>
      <c r="R51" s="16">
        <f t="shared" si="3"/>
        <v>3500</v>
      </c>
      <c r="S51" s="8"/>
      <c r="T51" s="17" t="str">
        <f t="shared" si="4"/>
        <v>RODRIGUEZ CASILLAS CARLOS</v>
      </c>
    </row>
    <row r="52" spans="1:20" x14ac:dyDescent="0.25">
      <c r="A52" s="2" t="s">
        <v>41</v>
      </c>
      <c r="B52" s="11">
        <f>+H52/15*L52</f>
        <v>3536.6986666666671</v>
      </c>
      <c r="C52" s="11">
        <f>+I52/15*L52</f>
        <v>0</v>
      </c>
      <c r="E52" s="11">
        <f>+J52/15*L52</f>
        <v>270.03199999999998</v>
      </c>
      <c r="F52" s="11">
        <f t="shared" si="0"/>
        <v>3266.666666666667</v>
      </c>
      <c r="G52" s="14"/>
      <c r="H52" s="11">
        <v>3789.32</v>
      </c>
      <c r="I52" s="11"/>
      <c r="J52" s="11">
        <v>289.32</v>
      </c>
      <c r="K52" s="11">
        <f t="shared" si="1"/>
        <v>3500</v>
      </c>
      <c r="L52" s="15">
        <f t="shared" si="2"/>
        <v>14</v>
      </c>
      <c r="M52" s="11">
        <v>15</v>
      </c>
      <c r="N52" s="2">
        <v>-1</v>
      </c>
      <c r="Q52" s="8" t="e">
        <f>+#REF!</f>
        <v>#REF!</v>
      </c>
      <c r="R52" s="16">
        <f t="shared" si="3"/>
        <v>3266.666666666667</v>
      </c>
      <c r="S52" s="8"/>
      <c r="T52" s="17" t="str">
        <f t="shared" si="4"/>
        <v>RODRIGUEZ PEÑA JAVIER</v>
      </c>
    </row>
    <row r="53" spans="1:20" x14ac:dyDescent="0.25">
      <c r="A53" s="2" t="s">
        <v>39</v>
      </c>
      <c r="B53" s="11">
        <f>+H53</f>
        <v>1371.51</v>
      </c>
      <c r="C53" s="11">
        <f>+I53/15*L53</f>
        <v>128.49</v>
      </c>
      <c r="D53" s="11">
        <f>+H53/15*N53</f>
        <v>0</v>
      </c>
      <c r="E53" s="11">
        <f>+J53/15*L53</f>
        <v>0</v>
      </c>
      <c r="F53" s="11">
        <f t="shared" si="0"/>
        <v>1500</v>
      </c>
      <c r="G53" s="14"/>
      <c r="H53" s="11">
        <v>1371.51</v>
      </c>
      <c r="I53" s="11">
        <v>128.49</v>
      </c>
      <c r="J53" s="11"/>
      <c r="K53" s="11">
        <f t="shared" si="1"/>
        <v>1500</v>
      </c>
      <c r="L53" s="15">
        <f t="shared" si="2"/>
        <v>15</v>
      </c>
      <c r="M53" s="11">
        <v>15</v>
      </c>
      <c r="Q53" s="8" t="e">
        <f>+#REF!</f>
        <v>#REF!</v>
      </c>
      <c r="R53" s="16">
        <f t="shared" si="3"/>
        <v>1500</v>
      </c>
      <c r="S53" s="8"/>
      <c r="T53" s="17" t="str">
        <f t="shared" si="4"/>
        <v>RODRIGUEZ REOS MAGDALENA</v>
      </c>
    </row>
    <row r="54" spans="1:20" x14ac:dyDescent="0.25">
      <c r="A54" s="2" t="s">
        <v>40</v>
      </c>
      <c r="B54" s="11">
        <f>+H54/15*L54</f>
        <v>2846.48</v>
      </c>
      <c r="C54" s="11">
        <f>+I54/15*L54</f>
        <v>0</v>
      </c>
      <c r="E54" s="11">
        <f>+J54/15*L54</f>
        <v>203.14666666666668</v>
      </c>
      <c r="F54" s="11">
        <f t="shared" si="0"/>
        <v>2643.3333333333335</v>
      </c>
      <c r="G54" s="14"/>
      <c r="H54" s="11">
        <v>3284.4</v>
      </c>
      <c r="I54" s="11"/>
      <c r="J54" s="11">
        <v>234.4</v>
      </c>
      <c r="K54" s="11">
        <f t="shared" si="1"/>
        <v>3050</v>
      </c>
      <c r="L54" s="15">
        <f t="shared" si="2"/>
        <v>13</v>
      </c>
      <c r="M54" s="11">
        <v>15</v>
      </c>
      <c r="N54" s="11">
        <f>-1-1</f>
        <v>-2</v>
      </c>
      <c r="Q54" s="8" t="e">
        <f>+#REF!</f>
        <v>#REF!</v>
      </c>
      <c r="R54" s="16">
        <f t="shared" si="3"/>
        <v>2643.3333333333335</v>
      </c>
      <c r="S54" s="8"/>
      <c r="T54" s="17" t="str">
        <f t="shared" si="4"/>
        <v>ROMERO DELGADILLO OSCAR</v>
      </c>
    </row>
    <row r="55" spans="1:20" x14ac:dyDescent="0.25">
      <c r="A55" s="2" t="s">
        <v>48</v>
      </c>
      <c r="B55" s="11">
        <f>+H55</f>
        <v>837.11</v>
      </c>
      <c r="C55" s="11">
        <f>+I55/15*L55</f>
        <v>162.88999999999999</v>
      </c>
      <c r="D55" s="11">
        <f>+H55/15*N55</f>
        <v>0</v>
      </c>
      <c r="E55" s="11">
        <f>+J55/15*L55</f>
        <v>0</v>
      </c>
      <c r="F55" s="11">
        <f t="shared" si="0"/>
        <v>1000</v>
      </c>
      <c r="G55" s="14"/>
      <c r="H55" s="11">
        <v>837.11</v>
      </c>
      <c r="I55" s="11">
        <v>162.88999999999999</v>
      </c>
      <c r="J55" s="11"/>
      <c r="K55" s="11">
        <f t="shared" si="1"/>
        <v>1000</v>
      </c>
      <c r="L55" s="15">
        <f t="shared" si="2"/>
        <v>15</v>
      </c>
      <c r="M55" s="11">
        <v>15</v>
      </c>
      <c r="Q55" s="8" t="e">
        <f>+#REF!</f>
        <v>#REF!</v>
      </c>
      <c r="R55" s="16">
        <f t="shared" si="3"/>
        <v>1000</v>
      </c>
      <c r="S55" s="8"/>
      <c r="T55" s="17" t="str">
        <f t="shared" si="4"/>
        <v>SALDAÑA MERCADO EVA</v>
      </c>
    </row>
    <row r="56" spans="1:20" x14ac:dyDescent="0.25">
      <c r="A56" s="2" t="s">
        <v>64</v>
      </c>
      <c r="B56" s="11">
        <f>+H56</f>
        <v>3789.32</v>
      </c>
      <c r="C56" s="11">
        <f>+I56/15*L56</f>
        <v>0</v>
      </c>
      <c r="D56" s="11">
        <f>+H56/15*N56</f>
        <v>0</v>
      </c>
      <c r="E56" s="11">
        <f>+J56/15*L56</f>
        <v>289.32</v>
      </c>
      <c r="F56" s="11">
        <f t="shared" si="0"/>
        <v>3500</v>
      </c>
      <c r="G56" s="14"/>
      <c r="H56" s="11">
        <v>3789.32</v>
      </c>
      <c r="I56" s="11"/>
      <c r="J56" s="11">
        <v>289.32</v>
      </c>
      <c r="K56" s="11">
        <f t="shared" si="1"/>
        <v>3500</v>
      </c>
      <c r="L56" s="15">
        <f t="shared" si="2"/>
        <v>15</v>
      </c>
      <c r="M56" s="11">
        <v>15</v>
      </c>
      <c r="Q56" s="8" t="e">
        <f>+#REF!</f>
        <v>#REF!</v>
      </c>
      <c r="R56" s="16">
        <f t="shared" si="3"/>
        <v>3500</v>
      </c>
      <c r="S56" s="8"/>
      <c r="T56" s="17" t="str">
        <f t="shared" si="4"/>
        <v>SANCHEZ CRUZ JOSE GUADALUPE</v>
      </c>
    </row>
    <row r="57" spans="1:20" x14ac:dyDescent="0.25">
      <c r="A57" s="2" t="s">
        <v>13</v>
      </c>
      <c r="B57" s="11">
        <f>+H57</f>
        <v>1918.6</v>
      </c>
      <c r="C57" s="11">
        <f>+I57/15*L57</f>
        <v>81.400000000000006</v>
      </c>
      <c r="D57" s="11">
        <f>+H57/15*N57</f>
        <v>0</v>
      </c>
      <c r="E57" s="11">
        <f>+J57/15*L57</f>
        <v>0</v>
      </c>
      <c r="F57" s="11">
        <f t="shared" si="0"/>
        <v>2000</v>
      </c>
      <c r="G57" s="14"/>
      <c r="H57" s="11">
        <v>1918.6</v>
      </c>
      <c r="I57" s="11">
        <v>81.400000000000006</v>
      </c>
      <c r="J57" s="11"/>
      <c r="K57" s="11">
        <f t="shared" si="1"/>
        <v>2000</v>
      </c>
      <c r="L57" s="15">
        <f t="shared" si="2"/>
        <v>15</v>
      </c>
      <c r="M57" s="11">
        <v>15</v>
      </c>
      <c r="Q57" s="8" t="e">
        <f>+#REF!</f>
        <v>#REF!</v>
      </c>
      <c r="R57" s="16">
        <f t="shared" si="3"/>
        <v>2000</v>
      </c>
      <c r="S57" s="8"/>
      <c r="T57" s="17" t="str">
        <f t="shared" si="4"/>
        <v>SANCHEZ GONZALEZ EVA VIRIDIANA</v>
      </c>
    </row>
    <row r="58" spans="1:20" x14ac:dyDescent="0.25">
      <c r="A58" s="2" t="s">
        <v>34</v>
      </c>
      <c r="B58" s="11">
        <f>+H58</f>
        <v>3284.4</v>
      </c>
      <c r="C58" s="11">
        <f>+I58/15*L58</f>
        <v>0</v>
      </c>
      <c r="D58" s="11">
        <f>+H58/15*N58</f>
        <v>0</v>
      </c>
      <c r="E58" s="11">
        <f>+J58/15*L58</f>
        <v>234.4</v>
      </c>
      <c r="F58" s="11">
        <f t="shared" si="0"/>
        <v>3050</v>
      </c>
      <c r="G58" s="14"/>
      <c r="H58" s="11">
        <v>3284.4</v>
      </c>
      <c r="I58" s="11"/>
      <c r="J58" s="11">
        <v>234.4</v>
      </c>
      <c r="K58" s="11">
        <f t="shared" si="1"/>
        <v>3050</v>
      </c>
      <c r="L58" s="15">
        <f t="shared" si="2"/>
        <v>15</v>
      </c>
      <c r="M58" s="11">
        <v>15</v>
      </c>
      <c r="N58" s="11"/>
      <c r="Q58" s="8" t="e">
        <f>+#REF!</f>
        <v>#REF!</v>
      </c>
      <c r="R58" s="16">
        <f t="shared" si="3"/>
        <v>3050</v>
      </c>
      <c r="S58" s="8"/>
      <c r="T58" s="17" t="str">
        <f t="shared" si="4"/>
        <v>SANCHEZ GUZMAN MARCO ANTONIO</v>
      </c>
    </row>
    <row r="59" spans="1:20" x14ac:dyDescent="0.25">
      <c r="A59" s="2" t="s">
        <v>88</v>
      </c>
      <c r="B59" s="11">
        <f>+H59</f>
        <v>3366.56</v>
      </c>
      <c r="C59" s="11">
        <f>+I59/15*L59</f>
        <v>0</v>
      </c>
      <c r="D59" s="11">
        <f>+H59/15*N59</f>
        <v>0</v>
      </c>
      <c r="E59" s="11">
        <f>+J59/15*L59</f>
        <v>116.56</v>
      </c>
      <c r="F59" s="11">
        <f t="shared" si="0"/>
        <v>3250</v>
      </c>
      <c r="G59" s="14"/>
      <c r="H59" s="11">
        <v>3366.56</v>
      </c>
      <c r="I59" s="11"/>
      <c r="J59" s="11">
        <v>116.56</v>
      </c>
      <c r="K59" s="11">
        <f t="shared" si="1"/>
        <v>3250</v>
      </c>
      <c r="L59" s="15">
        <f t="shared" si="2"/>
        <v>15</v>
      </c>
      <c r="M59" s="11">
        <v>15</v>
      </c>
      <c r="N59" s="11"/>
      <c r="Q59" s="8" t="e">
        <f>+#REF!</f>
        <v>#REF!</v>
      </c>
      <c r="R59" s="16">
        <f t="shared" si="3"/>
        <v>3250</v>
      </c>
      <c r="S59" s="8"/>
      <c r="T59" s="17" t="str">
        <f t="shared" si="4"/>
        <v>SUAREZ FLORES GUSTAVO</v>
      </c>
    </row>
    <row r="60" spans="1:20" x14ac:dyDescent="0.25">
      <c r="A60" s="2" t="s">
        <v>27</v>
      </c>
      <c r="B60" s="11">
        <f>+H60</f>
        <v>3789.32</v>
      </c>
      <c r="C60" s="11">
        <f>+I60/15*L60</f>
        <v>0</v>
      </c>
      <c r="D60" s="11">
        <f>+H60/15*N60</f>
        <v>0</v>
      </c>
      <c r="E60" s="11">
        <f>+J60/15*L60</f>
        <v>289.32</v>
      </c>
      <c r="F60" s="11">
        <f t="shared" si="0"/>
        <v>3500</v>
      </c>
      <c r="G60" s="14"/>
      <c r="H60" s="11">
        <v>3789.32</v>
      </c>
      <c r="I60" s="11"/>
      <c r="J60" s="11">
        <v>289.32</v>
      </c>
      <c r="K60" s="11">
        <f t="shared" si="1"/>
        <v>3500</v>
      </c>
      <c r="L60" s="15">
        <f t="shared" si="2"/>
        <v>15</v>
      </c>
      <c r="M60" s="11">
        <v>15</v>
      </c>
      <c r="Q60" s="8" t="e">
        <f>+#REF!</f>
        <v>#REF!</v>
      </c>
      <c r="R60" s="16">
        <f t="shared" si="3"/>
        <v>3500</v>
      </c>
      <c r="S60" s="8"/>
      <c r="T60" s="17" t="str">
        <f t="shared" si="4"/>
        <v>SUAREZ TORRES AGUSTIN</v>
      </c>
    </row>
    <row r="61" spans="1:20" x14ac:dyDescent="0.25">
      <c r="A61" s="2" t="s">
        <v>35</v>
      </c>
      <c r="B61" s="11">
        <f>+H61/15*L61</f>
        <v>3536.6986666666671</v>
      </c>
      <c r="C61" s="11">
        <f>+I61/15*L61</f>
        <v>0</v>
      </c>
      <c r="E61" s="11">
        <f>+J61/15*L61</f>
        <v>270.03199999999998</v>
      </c>
      <c r="F61" s="11">
        <f t="shared" si="0"/>
        <v>3266.666666666667</v>
      </c>
      <c r="G61" s="14"/>
      <c r="H61" s="11">
        <v>3789.32</v>
      </c>
      <c r="I61" s="11"/>
      <c r="J61" s="11">
        <v>289.32</v>
      </c>
      <c r="K61" s="11">
        <f t="shared" si="1"/>
        <v>3500</v>
      </c>
      <c r="L61" s="15">
        <f t="shared" si="2"/>
        <v>14</v>
      </c>
      <c r="M61" s="11">
        <v>15</v>
      </c>
      <c r="N61" s="2">
        <v>-1</v>
      </c>
      <c r="Q61" s="8" t="e">
        <f>+#REF!</f>
        <v>#REF!</v>
      </c>
      <c r="R61" s="16">
        <f t="shared" si="3"/>
        <v>3266.666666666667</v>
      </c>
      <c r="S61" s="8"/>
      <c r="T61" s="17" t="str">
        <f t="shared" si="4"/>
        <v>VILLEGAS GONZALEZ PLACIDO</v>
      </c>
    </row>
    <row r="62" spans="1:20" x14ac:dyDescent="0.25">
      <c r="B62" s="20">
        <f>SUM(B5:B61)</f>
        <v>189483.84</v>
      </c>
      <c r="C62" s="20">
        <f t="shared" ref="C62:F62" si="8">SUM(C5:C61)</f>
        <v>492.88</v>
      </c>
      <c r="D62" s="20">
        <f t="shared" si="8"/>
        <v>3590.9973333333332</v>
      </c>
      <c r="E62" s="20">
        <f t="shared" si="8"/>
        <v>12134.883999999993</v>
      </c>
      <c r="F62" s="20">
        <f t="shared" si="8"/>
        <v>181432.83333333334</v>
      </c>
      <c r="H62" s="15">
        <f>SUM(H5:H61)</f>
        <v>194357.66</v>
      </c>
      <c r="I62" s="15">
        <f t="shared" ref="I62:J62" si="9">SUM(I5:I61)</f>
        <v>492.88</v>
      </c>
      <c r="J62" s="15">
        <f t="shared" si="9"/>
        <v>12331.039999999992</v>
      </c>
      <c r="K62" s="15">
        <f>SUM(K5:K61)</f>
        <v>182519.5</v>
      </c>
      <c r="L62" s="15"/>
      <c r="M62" s="15"/>
      <c r="N62" s="15"/>
      <c r="O62" s="15"/>
      <c r="P62" s="15"/>
      <c r="Q62" s="15"/>
      <c r="R62" s="15">
        <f t="shared" ref="R62" si="10">SUM(R5:R61)</f>
        <v>180826.83333333334</v>
      </c>
    </row>
  </sheetData>
  <autoFilter ref="A1:R62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G1"/>
    <mergeCell ref="A2:G2"/>
  </mergeCells>
  <pageMargins left="0.31496062992125984" right="0.31496062992125984" top="0.94488188976377963" bottom="0.74803149606299213" header="0.31496062992125984" footer="0.31496062992125984"/>
  <pageSetup scale="9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selection sqref="A1:XFD1048576"/>
    </sheetView>
  </sheetViews>
  <sheetFormatPr baseColWidth="10" defaultRowHeight="15" x14ac:dyDescent="0.25"/>
  <cols>
    <col min="1" max="1" width="36.140625" style="2" customWidth="1"/>
    <col min="2" max="2" width="13.85546875" style="11" customWidth="1"/>
    <col min="3" max="3" width="8" style="11" bestFit="1" customWidth="1"/>
    <col min="4" max="4" width="15.42578125" style="11" bestFit="1" customWidth="1"/>
    <col min="5" max="5" width="10.5703125" style="11" bestFit="1" customWidth="1"/>
    <col min="6" max="6" width="11.5703125" style="11" bestFit="1" customWidth="1"/>
    <col min="7" max="7" width="45.85546875" style="2" customWidth="1"/>
    <col min="8" max="11" width="11.42578125" style="2"/>
    <col min="12" max="12" width="7" style="2" bestFit="1" customWidth="1"/>
    <col min="13" max="13" width="3" style="2" customWidth="1"/>
    <col min="14" max="16384" width="11.42578125" style="2"/>
  </cols>
  <sheetData>
    <row r="1" spans="1:15" x14ac:dyDescent="0.25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</row>
    <row r="2" spans="1:15" x14ac:dyDescent="0.25">
      <c r="A2" s="9" t="s">
        <v>91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4" spans="1:15" s="8" customFormat="1" x14ac:dyDescent="0.25">
      <c r="A4" s="8" t="s">
        <v>0</v>
      </c>
      <c r="B4" s="12" t="s">
        <v>18</v>
      </c>
      <c r="C4" s="12" t="s">
        <v>55</v>
      </c>
      <c r="D4" s="12" t="s">
        <v>17</v>
      </c>
      <c r="E4" s="12" t="s">
        <v>19</v>
      </c>
      <c r="F4" s="12" t="s">
        <v>20</v>
      </c>
      <c r="G4" s="8" t="s">
        <v>56</v>
      </c>
      <c r="H4" s="8" t="s">
        <v>18</v>
      </c>
      <c r="I4" s="8" t="s">
        <v>55</v>
      </c>
      <c r="J4" s="8" t="s">
        <v>19</v>
      </c>
      <c r="K4" s="8" t="s">
        <v>20</v>
      </c>
      <c r="N4" s="8" t="s">
        <v>60</v>
      </c>
      <c r="O4" s="8" t="s">
        <v>61</v>
      </c>
    </row>
    <row r="5" spans="1:15" s="8" customFormat="1" x14ac:dyDescent="0.25">
      <c r="A5" s="2" t="s">
        <v>70</v>
      </c>
      <c r="B5" s="11">
        <f t="shared" ref="B5:B60" si="0">+H5</f>
        <v>4069.28</v>
      </c>
      <c r="C5" s="11">
        <f t="shared" ref="C5:C29" si="1">+I5/15*L5</f>
        <v>0</v>
      </c>
      <c r="D5" s="11">
        <f>+H5/15*N5</f>
        <v>0</v>
      </c>
      <c r="E5" s="11">
        <f t="shared" ref="E5:E60" si="2">+J5/15*L5</f>
        <v>319.77999999999997</v>
      </c>
      <c r="F5" s="11">
        <f t="shared" ref="F5:F60" si="3">+B5+C5+D5-E5</f>
        <v>3749.5</v>
      </c>
      <c r="G5" s="14"/>
      <c r="H5" s="11">
        <v>4069.28</v>
      </c>
      <c r="I5" s="11"/>
      <c r="J5" s="11">
        <v>319.77999999999997</v>
      </c>
      <c r="K5" s="11">
        <f t="shared" ref="K5:K60" si="4">+H5+I5-J5</f>
        <v>3749.5</v>
      </c>
      <c r="L5" s="15">
        <f>+M5+N5</f>
        <v>15</v>
      </c>
      <c r="M5" s="11">
        <v>15</v>
      </c>
    </row>
    <row r="6" spans="1:15" s="8" customFormat="1" x14ac:dyDescent="0.25">
      <c r="A6" s="2" t="s">
        <v>72</v>
      </c>
      <c r="B6" s="11">
        <f t="shared" si="0"/>
        <v>3284.4</v>
      </c>
      <c r="C6" s="11">
        <f t="shared" si="1"/>
        <v>0</v>
      </c>
      <c r="D6" s="11">
        <f t="shared" ref="D6:D60" si="5">+H6/15*N6</f>
        <v>0</v>
      </c>
      <c r="E6" s="11">
        <f t="shared" si="2"/>
        <v>234.4</v>
      </c>
      <c r="F6" s="11">
        <f t="shared" si="3"/>
        <v>3050</v>
      </c>
      <c r="G6" s="18"/>
      <c r="H6" s="11">
        <v>3284.4</v>
      </c>
      <c r="I6" s="11"/>
      <c r="J6" s="11">
        <v>234.4</v>
      </c>
      <c r="K6" s="11">
        <f t="shared" si="4"/>
        <v>3050</v>
      </c>
      <c r="L6" s="15">
        <f t="shared" ref="L6:L60" si="6">+M6+N6</f>
        <v>15</v>
      </c>
      <c r="M6" s="11">
        <v>15</v>
      </c>
    </row>
    <row r="7" spans="1:15" x14ac:dyDescent="0.25">
      <c r="A7" s="2" t="s">
        <v>32</v>
      </c>
      <c r="B7" s="11">
        <f t="shared" si="0"/>
        <v>4947.79</v>
      </c>
      <c r="C7" s="11">
        <f t="shared" si="1"/>
        <v>0</v>
      </c>
      <c r="D7" s="11">
        <f t="shared" si="5"/>
        <v>0</v>
      </c>
      <c r="E7" s="11">
        <f t="shared" si="2"/>
        <v>447.79</v>
      </c>
      <c r="F7" s="11">
        <f t="shared" si="3"/>
        <v>4500</v>
      </c>
      <c r="G7" s="14"/>
      <c r="H7" s="11">
        <v>4947.79</v>
      </c>
      <c r="I7" s="11"/>
      <c r="J7" s="11">
        <v>447.79</v>
      </c>
      <c r="K7" s="11">
        <f t="shared" si="4"/>
        <v>4500</v>
      </c>
      <c r="L7" s="15">
        <f t="shared" si="6"/>
        <v>15</v>
      </c>
      <c r="M7" s="11">
        <v>15</v>
      </c>
      <c r="N7" s="11"/>
    </row>
    <row r="8" spans="1:15" x14ac:dyDescent="0.25">
      <c r="A8" s="2" t="s">
        <v>1</v>
      </c>
      <c r="B8" s="11">
        <f t="shared" si="0"/>
        <v>3284.4</v>
      </c>
      <c r="C8" s="11">
        <f t="shared" si="1"/>
        <v>0</v>
      </c>
      <c r="D8" s="11">
        <f t="shared" si="5"/>
        <v>0</v>
      </c>
      <c r="E8" s="11">
        <f t="shared" si="2"/>
        <v>234.4</v>
      </c>
      <c r="F8" s="11">
        <f t="shared" si="3"/>
        <v>3050</v>
      </c>
      <c r="G8" s="18"/>
      <c r="H8" s="11">
        <v>3284.4</v>
      </c>
      <c r="I8" s="11"/>
      <c r="J8" s="11">
        <v>234.4</v>
      </c>
      <c r="K8" s="11">
        <f t="shared" si="4"/>
        <v>3050</v>
      </c>
      <c r="L8" s="15">
        <f t="shared" si="6"/>
        <v>15</v>
      </c>
      <c r="M8" s="11">
        <v>15</v>
      </c>
      <c r="N8" s="11"/>
    </row>
    <row r="9" spans="1:15" x14ac:dyDescent="0.25">
      <c r="A9" s="2" t="s">
        <v>2</v>
      </c>
      <c r="B9" s="11">
        <f t="shared" si="0"/>
        <v>3366.56</v>
      </c>
      <c r="C9" s="11">
        <f t="shared" si="1"/>
        <v>0</v>
      </c>
      <c r="D9" s="11">
        <f t="shared" si="5"/>
        <v>224.43733333333333</v>
      </c>
      <c r="E9" s="11">
        <f t="shared" si="2"/>
        <v>124.33066666666667</v>
      </c>
      <c r="F9" s="11">
        <f t="shared" si="3"/>
        <v>3466.6666666666665</v>
      </c>
      <c r="G9" s="14"/>
      <c r="H9" s="11">
        <v>3366.56</v>
      </c>
      <c r="I9" s="11"/>
      <c r="J9" s="11">
        <v>116.56</v>
      </c>
      <c r="K9" s="11">
        <f t="shared" si="4"/>
        <v>3250</v>
      </c>
      <c r="L9" s="15">
        <f t="shared" si="6"/>
        <v>16</v>
      </c>
      <c r="M9" s="11">
        <v>15</v>
      </c>
      <c r="N9" s="11">
        <v>1</v>
      </c>
    </row>
    <row r="10" spans="1:15" x14ac:dyDescent="0.25">
      <c r="A10" s="2" t="s">
        <v>29</v>
      </c>
      <c r="B10" s="11">
        <f t="shared" si="0"/>
        <v>3789.32</v>
      </c>
      <c r="C10" s="11">
        <f t="shared" si="1"/>
        <v>0</v>
      </c>
      <c r="D10" s="11">
        <f t="shared" si="5"/>
        <v>0</v>
      </c>
      <c r="E10" s="11">
        <f t="shared" si="2"/>
        <v>289.32</v>
      </c>
      <c r="F10" s="11">
        <f t="shared" si="3"/>
        <v>3500</v>
      </c>
      <c r="G10" s="14"/>
      <c r="H10" s="11">
        <v>3789.32</v>
      </c>
      <c r="I10" s="11"/>
      <c r="J10" s="11">
        <v>289.32</v>
      </c>
      <c r="K10" s="11">
        <f t="shared" si="4"/>
        <v>3500</v>
      </c>
      <c r="L10" s="15">
        <f t="shared" si="6"/>
        <v>15</v>
      </c>
      <c r="M10" s="11">
        <v>15</v>
      </c>
    </row>
    <row r="11" spans="1:15" x14ac:dyDescent="0.25">
      <c r="A11" s="2" t="s">
        <v>31</v>
      </c>
      <c r="B11" s="11">
        <f t="shared" si="0"/>
        <v>2597.1799999999998</v>
      </c>
      <c r="C11" s="11">
        <f t="shared" si="1"/>
        <v>2.82</v>
      </c>
      <c r="D11" s="11">
        <f t="shared" si="5"/>
        <v>0</v>
      </c>
      <c r="E11" s="11">
        <f t="shared" si="2"/>
        <v>0</v>
      </c>
      <c r="F11" s="11">
        <f t="shared" si="3"/>
        <v>2600</v>
      </c>
      <c r="G11" s="14"/>
      <c r="H11" s="11">
        <v>2597.1799999999998</v>
      </c>
      <c r="I11" s="11">
        <v>2.82</v>
      </c>
      <c r="J11" s="11"/>
      <c r="K11" s="11">
        <f t="shared" si="4"/>
        <v>2600</v>
      </c>
      <c r="L11" s="15">
        <f t="shared" si="6"/>
        <v>15</v>
      </c>
      <c r="M11" s="11">
        <v>15</v>
      </c>
    </row>
    <row r="12" spans="1:15" x14ac:dyDescent="0.25">
      <c r="A12" s="2" t="s">
        <v>14</v>
      </c>
      <c r="B12" s="11">
        <f t="shared" si="0"/>
        <v>8396.83</v>
      </c>
      <c r="C12" s="11">
        <f t="shared" si="1"/>
        <v>0</v>
      </c>
      <c r="D12" s="11">
        <f t="shared" si="5"/>
        <v>559.7886666666667</v>
      </c>
      <c r="E12" s="11">
        <f t="shared" si="2"/>
        <v>1223.2853333333333</v>
      </c>
      <c r="F12" s="11">
        <f t="shared" si="3"/>
        <v>7733.3333333333339</v>
      </c>
      <c r="G12" s="14"/>
      <c r="H12" s="11">
        <v>8396.83</v>
      </c>
      <c r="I12" s="11"/>
      <c r="J12" s="11">
        <v>1146.83</v>
      </c>
      <c r="K12" s="11">
        <f t="shared" si="4"/>
        <v>7250</v>
      </c>
      <c r="L12" s="15">
        <f t="shared" si="6"/>
        <v>16</v>
      </c>
      <c r="M12" s="11">
        <v>15</v>
      </c>
      <c r="N12" s="11">
        <v>1</v>
      </c>
    </row>
    <row r="13" spans="1:15" x14ac:dyDescent="0.25">
      <c r="A13" s="2" t="s">
        <v>3</v>
      </c>
      <c r="B13" s="11">
        <f t="shared" si="0"/>
        <v>3789.32</v>
      </c>
      <c r="C13" s="11">
        <f t="shared" si="1"/>
        <v>0</v>
      </c>
      <c r="D13" s="11">
        <f t="shared" si="5"/>
        <v>0</v>
      </c>
      <c r="E13" s="11">
        <f t="shared" si="2"/>
        <v>289.32</v>
      </c>
      <c r="F13" s="11">
        <f t="shared" si="3"/>
        <v>3500</v>
      </c>
      <c r="G13" s="14"/>
      <c r="H13" s="11">
        <v>3789.32</v>
      </c>
      <c r="I13" s="11"/>
      <c r="J13" s="11">
        <v>289.32</v>
      </c>
      <c r="K13" s="11">
        <f t="shared" si="4"/>
        <v>3500</v>
      </c>
      <c r="L13" s="15">
        <f t="shared" si="6"/>
        <v>15</v>
      </c>
      <c r="M13" s="11">
        <v>15</v>
      </c>
    </row>
    <row r="14" spans="1:15" x14ac:dyDescent="0.25">
      <c r="A14" s="2" t="s">
        <v>78</v>
      </c>
      <c r="B14" s="11">
        <f t="shared" si="0"/>
        <v>3366.56</v>
      </c>
      <c r="C14" s="11">
        <f t="shared" si="1"/>
        <v>0</v>
      </c>
      <c r="D14" s="11">
        <f t="shared" si="5"/>
        <v>0</v>
      </c>
      <c r="E14" s="11">
        <f t="shared" si="2"/>
        <v>116.56</v>
      </c>
      <c r="F14" s="11">
        <f t="shared" si="3"/>
        <v>3250</v>
      </c>
      <c r="G14" s="14"/>
      <c r="H14" s="11">
        <v>3366.56</v>
      </c>
      <c r="I14" s="11"/>
      <c r="J14" s="11">
        <v>116.56</v>
      </c>
      <c r="K14" s="11">
        <f t="shared" si="4"/>
        <v>3250</v>
      </c>
      <c r="L14" s="15">
        <f t="shared" si="6"/>
        <v>15</v>
      </c>
      <c r="M14" s="11">
        <v>15</v>
      </c>
    </row>
    <row r="15" spans="1:15" x14ac:dyDescent="0.25">
      <c r="A15" s="2" t="s">
        <v>82</v>
      </c>
      <c r="B15" s="11">
        <f t="shared" si="0"/>
        <v>3284.4</v>
      </c>
      <c r="C15" s="11">
        <f t="shared" si="1"/>
        <v>0</v>
      </c>
      <c r="D15" s="11">
        <f t="shared" si="5"/>
        <v>0</v>
      </c>
      <c r="E15" s="11">
        <f t="shared" si="2"/>
        <v>234.4</v>
      </c>
      <c r="F15" s="11">
        <f t="shared" si="3"/>
        <v>3050</v>
      </c>
      <c r="G15" s="14"/>
      <c r="H15" s="11">
        <v>3284.4</v>
      </c>
      <c r="I15" s="11"/>
      <c r="J15" s="11">
        <v>234.4</v>
      </c>
      <c r="K15" s="11">
        <f t="shared" si="4"/>
        <v>3050</v>
      </c>
      <c r="L15" s="15">
        <f t="shared" si="6"/>
        <v>15</v>
      </c>
      <c r="M15" s="11">
        <v>15</v>
      </c>
    </row>
    <row r="16" spans="1:15" x14ac:dyDescent="0.25">
      <c r="A16" s="2" t="s">
        <v>81</v>
      </c>
      <c r="B16" s="11">
        <f t="shared" si="0"/>
        <v>3284.4</v>
      </c>
      <c r="C16" s="11">
        <f t="shared" si="1"/>
        <v>0</v>
      </c>
      <c r="D16" s="11">
        <f t="shared" si="5"/>
        <v>656.88</v>
      </c>
      <c r="E16" s="11">
        <f t="shared" si="2"/>
        <v>281.28000000000003</v>
      </c>
      <c r="F16" s="11">
        <f t="shared" si="3"/>
        <v>3660</v>
      </c>
      <c r="G16" s="14"/>
      <c r="H16" s="11">
        <v>3284.4</v>
      </c>
      <c r="I16" s="11"/>
      <c r="J16" s="11">
        <v>234.4</v>
      </c>
      <c r="K16" s="11">
        <f t="shared" si="4"/>
        <v>3050</v>
      </c>
      <c r="L16" s="15">
        <f t="shared" si="6"/>
        <v>18</v>
      </c>
      <c r="M16" s="11">
        <v>15</v>
      </c>
      <c r="N16" s="2">
        <v>3</v>
      </c>
    </row>
    <row r="17" spans="1:14" x14ac:dyDescent="0.25">
      <c r="A17" s="2" t="s">
        <v>65</v>
      </c>
      <c r="B17" s="11">
        <f t="shared" si="0"/>
        <v>3789.32</v>
      </c>
      <c r="C17" s="11">
        <f t="shared" si="1"/>
        <v>0</v>
      </c>
      <c r="D17" s="11">
        <f t="shared" si="5"/>
        <v>0</v>
      </c>
      <c r="E17" s="11">
        <f t="shared" si="2"/>
        <v>289.32</v>
      </c>
      <c r="F17" s="11">
        <f t="shared" si="3"/>
        <v>3500</v>
      </c>
      <c r="G17" s="14"/>
      <c r="H17" s="11">
        <v>3789.32</v>
      </c>
      <c r="I17" s="11"/>
      <c r="J17" s="11">
        <v>289.32</v>
      </c>
      <c r="K17" s="11">
        <f t="shared" si="4"/>
        <v>3500</v>
      </c>
      <c r="L17" s="15">
        <f t="shared" si="6"/>
        <v>15</v>
      </c>
      <c r="M17" s="11">
        <v>15</v>
      </c>
    </row>
    <row r="18" spans="1:14" x14ac:dyDescent="0.25">
      <c r="A18" s="2" t="s">
        <v>26</v>
      </c>
      <c r="B18" s="11">
        <f t="shared" si="0"/>
        <v>3284.4</v>
      </c>
      <c r="C18" s="11">
        <f t="shared" si="1"/>
        <v>0</v>
      </c>
      <c r="D18" s="11">
        <f t="shared" si="5"/>
        <v>0</v>
      </c>
      <c r="E18" s="11">
        <f t="shared" si="2"/>
        <v>234.4</v>
      </c>
      <c r="F18" s="11">
        <f t="shared" si="3"/>
        <v>3050</v>
      </c>
      <c r="G18" s="14"/>
      <c r="H18" s="11">
        <v>3284.4</v>
      </c>
      <c r="I18" s="11"/>
      <c r="J18" s="11">
        <v>234.4</v>
      </c>
      <c r="K18" s="11">
        <f t="shared" si="4"/>
        <v>3050</v>
      </c>
      <c r="L18" s="15">
        <f t="shared" si="6"/>
        <v>15</v>
      </c>
      <c r="M18" s="11">
        <v>15</v>
      </c>
      <c r="N18" s="11"/>
    </row>
    <row r="19" spans="1:14" x14ac:dyDescent="0.25">
      <c r="A19" s="2" t="s">
        <v>4</v>
      </c>
      <c r="B19" s="11">
        <f t="shared" si="0"/>
        <v>3789.32</v>
      </c>
      <c r="C19" s="11">
        <f t="shared" si="1"/>
        <v>0</v>
      </c>
      <c r="D19" s="11">
        <f t="shared" si="5"/>
        <v>1082.6592482666667</v>
      </c>
      <c r="E19" s="11">
        <f t="shared" si="2"/>
        <v>371.9825816</v>
      </c>
      <c r="F19" s="11">
        <f t="shared" si="3"/>
        <v>4499.9966666666669</v>
      </c>
      <c r="G19" s="18"/>
      <c r="H19" s="11">
        <v>3789.32</v>
      </c>
      <c r="I19" s="11"/>
      <c r="J19" s="11">
        <v>289.32</v>
      </c>
      <c r="K19" s="11">
        <f t="shared" si="4"/>
        <v>3500</v>
      </c>
      <c r="L19" s="15">
        <f t="shared" si="6"/>
        <v>19.285699999999999</v>
      </c>
      <c r="M19" s="11">
        <v>15</v>
      </c>
      <c r="N19" s="11">
        <v>4.2857000000000003</v>
      </c>
    </row>
    <row r="20" spans="1:14" x14ac:dyDescent="0.25">
      <c r="A20" s="2" t="s">
        <v>80</v>
      </c>
      <c r="B20" s="11">
        <f t="shared" si="0"/>
        <v>3366.56</v>
      </c>
      <c r="C20" s="11">
        <f t="shared" si="1"/>
        <v>0</v>
      </c>
      <c r="D20" s="11">
        <f t="shared" si="5"/>
        <v>224.43733333333333</v>
      </c>
      <c r="E20" s="11">
        <f t="shared" si="2"/>
        <v>124.33066666666667</v>
      </c>
      <c r="F20" s="11">
        <f t="shared" si="3"/>
        <v>3466.6666666666665</v>
      </c>
      <c r="G20" s="14"/>
      <c r="H20" s="11">
        <v>3366.56</v>
      </c>
      <c r="I20" s="11"/>
      <c r="J20" s="11">
        <v>116.56</v>
      </c>
      <c r="K20" s="11">
        <f t="shared" si="4"/>
        <v>3250</v>
      </c>
      <c r="L20" s="15">
        <f t="shared" si="6"/>
        <v>16</v>
      </c>
      <c r="M20" s="11">
        <v>15</v>
      </c>
      <c r="N20" s="2">
        <v>1</v>
      </c>
    </row>
    <row r="21" spans="1:14" x14ac:dyDescent="0.25">
      <c r="A21" s="2" t="s">
        <v>6</v>
      </c>
      <c r="B21" s="11">
        <f t="shared" si="0"/>
        <v>4352.55</v>
      </c>
      <c r="C21" s="11">
        <f t="shared" si="1"/>
        <v>0</v>
      </c>
      <c r="D21" s="11">
        <f t="shared" si="5"/>
        <v>0</v>
      </c>
      <c r="E21" s="11">
        <f t="shared" si="2"/>
        <v>352.55</v>
      </c>
      <c r="F21" s="11">
        <f t="shared" si="3"/>
        <v>4000</v>
      </c>
      <c r="G21" s="14"/>
      <c r="H21" s="11">
        <v>4352.55</v>
      </c>
      <c r="I21" s="11"/>
      <c r="J21" s="11">
        <v>352.55</v>
      </c>
      <c r="K21" s="11">
        <f t="shared" si="4"/>
        <v>4000</v>
      </c>
      <c r="L21" s="15">
        <f t="shared" si="6"/>
        <v>15</v>
      </c>
      <c r="M21" s="11">
        <v>15</v>
      </c>
    </row>
    <row r="22" spans="1:14" x14ac:dyDescent="0.25">
      <c r="A22" s="2" t="s">
        <v>7</v>
      </c>
      <c r="B22" s="11">
        <f t="shared" si="0"/>
        <v>3366.56</v>
      </c>
      <c r="C22" s="11">
        <f t="shared" si="1"/>
        <v>0</v>
      </c>
      <c r="D22" s="11">
        <f t="shared" si="5"/>
        <v>0</v>
      </c>
      <c r="E22" s="11">
        <f t="shared" si="2"/>
        <v>116.56</v>
      </c>
      <c r="F22" s="11">
        <f t="shared" si="3"/>
        <v>3250</v>
      </c>
      <c r="G22" s="14"/>
      <c r="H22" s="11">
        <v>3366.56</v>
      </c>
      <c r="I22" s="11"/>
      <c r="J22" s="11">
        <v>116.56</v>
      </c>
      <c r="K22" s="11">
        <f t="shared" si="4"/>
        <v>3250</v>
      </c>
      <c r="L22" s="15">
        <f t="shared" si="6"/>
        <v>15</v>
      </c>
      <c r="M22" s="11">
        <v>15</v>
      </c>
      <c r="N22" s="11"/>
    </row>
    <row r="23" spans="1:14" x14ac:dyDescent="0.25">
      <c r="A23" s="2" t="s">
        <v>15</v>
      </c>
      <c r="B23" s="11">
        <f t="shared" si="0"/>
        <v>3366.56</v>
      </c>
      <c r="C23" s="11">
        <f t="shared" si="1"/>
        <v>0</v>
      </c>
      <c r="D23" s="11">
        <f t="shared" si="5"/>
        <v>224.43733333333333</v>
      </c>
      <c r="E23" s="11">
        <f t="shared" si="2"/>
        <v>124.33066666666667</v>
      </c>
      <c r="F23" s="11">
        <f t="shared" si="3"/>
        <v>3466.6666666666665</v>
      </c>
      <c r="G23" s="14"/>
      <c r="H23" s="11">
        <v>3366.56</v>
      </c>
      <c r="I23" s="11"/>
      <c r="J23" s="11">
        <v>116.56</v>
      </c>
      <c r="K23" s="11">
        <f t="shared" si="4"/>
        <v>3250</v>
      </c>
      <c r="L23" s="15">
        <f t="shared" si="6"/>
        <v>16</v>
      </c>
      <c r="M23" s="11">
        <v>15</v>
      </c>
      <c r="N23" s="2">
        <v>1</v>
      </c>
    </row>
    <row r="24" spans="1:14" x14ac:dyDescent="0.25">
      <c r="A24" s="2" t="s">
        <v>71</v>
      </c>
      <c r="B24" s="11">
        <f t="shared" si="0"/>
        <v>3284.4</v>
      </c>
      <c r="C24" s="11">
        <f t="shared" si="1"/>
        <v>0</v>
      </c>
      <c r="D24" s="11">
        <f t="shared" si="5"/>
        <v>0</v>
      </c>
      <c r="E24" s="11">
        <f t="shared" si="2"/>
        <v>234.4</v>
      </c>
      <c r="F24" s="11">
        <f t="shared" si="3"/>
        <v>3050</v>
      </c>
      <c r="G24" s="14"/>
      <c r="H24" s="11">
        <v>3284.4</v>
      </c>
      <c r="I24" s="11"/>
      <c r="J24" s="11">
        <v>234.4</v>
      </c>
      <c r="K24" s="11">
        <f t="shared" si="4"/>
        <v>3050</v>
      </c>
      <c r="L24" s="15">
        <f t="shared" si="6"/>
        <v>15</v>
      </c>
      <c r="M24" s="11">
        <v>15</v>
      </c>
    </row>
    <row r="25" spans="1:14" x14ac:dyDescent="0.25">
      <c r="A25" s="2" t="s">
        <v>68</v>
      </c>
      <c r="B25" s="11">
        <f t="shared" si="0"/>
        <v>3789.32</v>
      </c>
      <c r="C25" s="11">
        <f t="shared" si="1"/>
        <v>0</v>
      </c>
      <c r="D25" s="11">
        <f t="shared" si="5"/>
        <v>0</v>
      </c>
      <c r="E25" s="11">
        <f t="shared" si="2"/>
        <v>289.32</v>
      </c>
      <c r="F25" s="11">
        <f t="shared" si="3"/>
        <v>3500</v>
      </c>
      <c r="G25" s="14"/>
      <c r="H25" s="11">
        <v>3789.32</v>
      </c>
      <c r="I25" s="11"/>
      <c r="J25" s="11">
        <v>289.32</v>
      </c>
      <c r="K25" s="11">
        <f t="shared" si="4"/>
        <v>3500</v>
      </c>
      <c r="L25" s="15">
        <f t="shared" si="6"/>
        <v>15</v>
      </c>
      <c r="M25" s="11">
        <v>15</v>
      </c>
    </row>
    <row r="26" spans="1:14" x14ac:dyDescent="0.25">
      <c r="A26" s="2" t="s">
        <v>38</v>
      </c>
      <c r="B26" s="11">
        <f>+H26/15*L26</f>
        <v>3284.0773333333336</v>
      </c>
      <c r="C26" s="11">
        <f t="shared" si="1"/>
        <v>0</v>
      </c>
      <c r="E26" s="11">
        <f t="shared" si="2"/>
        <v>250.744</v>
      </c>
      <c r="F26" s="11">
        <f t="shared" si="3"/>
        <v>3033.3333333333335</v>
      </c>
      <c r="G26" s="14"/>
      <c r="H26" s="11">
        <v>3789.32</v>
      </c>
      <c r="I26" s="11"/>
      <c r="J26" s="11">
        <v>289.32</v>
      </c>
      <c r="K26" s="11">
        <f t="shared" si="4"/>
        <v>3500</v>
      </c>
      <c r="L26" s="15">
        <f t="shared" si="6"/>
        <v>13</v>
      </c>
      <c r="M26" s="11">
        <v>15</v>
      </c>
      <c r="N26" s="11">
        <v>-2</v>
      </c>
    </row>
    <row r="27" spans="1:14" x14ac:dyDescent="0.25">
      <c r="A27" s="2" t="s">
        <v>74</v>
      </c>
      <c r="B27" s="11">
        <f>+H27/15*L27</f>
        <v>218.96</v>
      </c>
      <c r="C27" s="11">
        <f t="shared" si="1"/>
        <v>0</v>
      </c>
      <c r="E27" s="11">
        <f>+J27/15*L27</f>
        <v>15.626666666666667</v>
      </c>
      <c r="F27" s="11">
        <f t="shared" si="3"/>
        <v>203.33333333333334</v>
      </c>
      <c r="G27" s="14"/>
      <c r="H27" s="11">
        <v>3284.4</v>
      </c>
      <c r="I27" s="11"/>
      <c r="J27" s="11">
        <v>234.4</v>
      </c>
      <c r="K27" s="11">
        <f t="shared" si="4"/>
        <v>3050</v>
      </c>
      <c r="L27" s="15">
        <f t="shared" si="6"/>
        <v>1</v>
      </c>
      <c r="M27" s="11">
        <v>15</v>
      </c>
      <c r="N27" s="2">
        <v>-14</v>
      </c>
    </row>
    <row r="28" spans="1:14" x14ac:dyDescent="0.25">
      <c r="A28" s="2" t="s">
        <v>45</v>
      </c>
      <c r="B28" s="11">
        <f t="shared" si="0"/>
        <v>3366.56</v>
      </c>
      <c r="C28" s="11">
        <f t="shared" si="1"/>
        <v>0</v>
      </c>
      <c r="D28" s="11">
        <f t="shared" si="5"/>
        <v>0</v>
      </c>
      <c r="E28" s="11">
        <f t="shared" si="2"/>
        <v>116.56</v>
      </c>
      <c r="F28" s="11">
        <f t="shared" si="3"/>
        <v>3250</v>
      </c>
      <c r="G28" s="14"/>
      <c r="H28" s="11">
        <v>3366.56</v>
      </c>
      <c r="I28" s="11"/>
      <c r="J28" s="11">
        <v>116.56</v>
      </c>
      <c r="K28" s="11">
        <f t="shared" ref="K28" si="7">+H28+I28-J28</f>
        <v>3250</v>
      </c>
      <c r="L28" s="15">
        <f t="shared" si="6"/>
        <v>15</v>
      </c>
      <c r="M28" s="11">
        <v>15</v>
      </c>
    </row>
    <row r="29" spans="1:14" x14ac:dyDescent="0.25">
      <c r="A29" s="2" t="s">
        <v>8</v>
      </c>
      <c r="B29" s="11">
        <f t="shared" si="0"/>
        <v>3789.32</v>
      </c>
      <c r="C29" s="11">
        <f t="shared" si="1"/>
        <v>0</v>
      </c>
      <c r="D29" s="11">
        <f t="shared" si="5"/>
        <v>0</v>
      </c>
      <c r="E29" s="11">
        <f t="shared" si="2"/>
        <v>289.32</v>
      </c>
      <c r="F29" s="11">
        <f t="shared" si="3"/>
        <v>3500</v>
      </c>
      <c r="G29" s="14"/>
      <c r="H29" s="11">
        <v>3789.32</v>
      </c>
      <c r="I29" s="11"/>
      <c r="J29" s="11">
        <v>289.32</v>
      </c>
      <c r="K29" s="11">
        <f t="shared" si="4"/>
        <v>3500</v>
      </c>
      <c r="L29" s="15">
        <f t="shared" si="6"/>
        <v>15</v>
      </c>
      <c r="M29" s="11">
        <v>15</v>
      </c>
    </row>
    <row r="30" spans="1:14" x14ac:dyDescent="0.25">
      <c r="A30" s="2" t="s">
        <v>63</v>
      </c>
      <c r="B30" s="11">
        <f t="shared" si="0"/>
        <v>2782.46</v>
      </c>
      <c r="D30" s="11">
        <f t="shared" si="5"/>
        <v>0</v>
      </c>
      <c r="E30" s="11">
        <f t="shared" si="2"/>
        <v>32.46</v>
      </c>
      <c r="F30" s="11">
        <f t="shared" si="3"/>
        <v>2750</v>
      </c>
      <c r="G30" s="14"/>
      <c r="H30" s="11">
        <v>2782.46</v>
      </c>
      <c r="I30" s="11"/>
      <c r="J30" s="11">
        <v>32.46</v>
      </c>
      <c r="K30" s="11">
        <f t="shared" si="4"/>
        <v>2750</v>
      </c>
      <c r="L30" s="15">
        <f t="shared" si="6"/>
        <v>15</v>
      </c>
      <c r="M30" s="11">
        <v>15</v>
      </c>
    </row>
    <row r="31" spans="1:14" x14ac:dyDescent="0.25">
      <c r="A31" s="2" t="s">
        <v>44</v>
      </c>
      <c r="B31" s="11">
        <f t="shared" si="0"/>
        <v>3789.32</v>
      </c>
      <c r="C31" s="11">
        <f t="shared" ref="C31:C60" si="8">+I31/15*L31</f>
        <v>0</v>
      </c>
      <c r="D31" s="11">
        <f t="shared" si="5"/>
        <v>0</v>
      </c>
      <c r="E31" s="11">
        <f t="shared" si="2"/>
        <v>289.32</v>
      </c>
      <c r="F31" s="11">
        <f t="shared" si="3"/>
        <v>3500</v>
      </c>
      <c r="G31" s="14"/>
      <c r="H31" s="11">
        <v>3789.32</v>
      </c>
      <c r="I31" s="11"/>
      <c r="J31" s="11">
        <v>289.32</v>
      </c>
      <c r="K31" s="11">
        <f t="shared" si="4"/>
        <v>3500</v>
      </c>
      <c r="L31" s="15">
        <f t="shared" si="6"/>
        <v>15</v>
      </c>
      <c r="M31" s="11">
        <v>15</v>
      </c>
    </row>
    <row r="32" spans="1:14" x14ac:dyDescent="0.25">
      <c r="A32" s="2" t="s">
        <v>16</v>
      </c>
      <c r="B32" s="11">
        <f t="shared" si="0"/>
        <v>2563.52</v>
      </c>
      <c r="C32" s="11">
        <f t="shared" si="8"/>
        <v>6.48</v>
      </c>
      <c r="D32" s="11">
        <f t="shared" si="5"/>
        <v>0</v>
      </c>
      <c r="E32" s="11">
        <f t="shared" si="2"/>
        <v>0</v>
      </c>
      <c r="F32" s="11">
        <f t="shared" si="3"/>
        <v>2570</v>
      </c>
      <c r="G32" s="14"/>
      <c r="H32" s="11">
        <v>2563.52</v>
      </c>
      <c r="I32" s="11">
        <v>6.48</v>
      </c>
      <c r="J32" s="11"/>
      <c r="K32" s="11">
        <f t="shared" si="4"/>
        <v>2570</v>
      </c>
      <c r="L32" s="15">
        <f t="shared" si="6"/>
        <v>15</v>
      </c>
      <c r="M32" s="11">
        <v>15</v>
      </c>
    </row>
    <row r="33" spans="1:21" x14ac:dyDescent="0.25">
      <c r="A33" s="2" t="s">
        <v>69</v>
      </c>
      <c r="B33" s="11">
        <f>+H33/15*L33</f>
        <v>3065.44</v>
      </c>
      <c r="C33" s="11">
        <f t="shared" si="8"/>
        <v>0</v>
      </c>
      <c r="E33" s="11">
        <f t="shared" si="2"/>
        <v>218.77333333333334</v>
      </c>
      <c r="F33" s="11">
        <f t="shared" si="3"/>
        <v>2846.6666666666665</v>
      </c>
      <c r="G33" s="14"/>
      <c r="H33" s="11">
        <v>3284.4</v>
      </c>
      <c r="I33" s="11"/>
      <c r="J33" s="11">
        <v>234.4</v>
      </c>
      <c r="K33" s="11">
        <f t="shared" si="4"/>
        <v>3050</v>
      </c>
      <c r="L33" s="15">
        <f t="shared" si="6"/>
        <v>14</v>
      </c>
      <c r="M33" s="11">
        <v>15</v>
      </c>
      <c r="N33" s="2">
        <v>-1</v>
      </c>
    </row>
    <row r="34" spans="1:21" x14ac:dyDescent="0.25">
      <c r="A34" s="2" t="s">
        <v>28</v>
      </c>
      <c r="B34" s="11">
        <f t="shared" si="0"/>
        <v>3789.32</v>
      </c>
      <c r="C34" s="11">
        <f t="shared" si="8"/>
        <v>0</v>
      </c>
      <c r="D34" s="11">
        <f t="shared" si="5"/>
        <v>0</v>
      </c>
      <c r="E34" s="11">
        <f t="shared" si="2"/>
        <v>289.32</v>
      </c>
      <c r="F34" s="11">
        <f t="shared" si="3"/>
        <v>3500</v>
      </c>
      <c r="G34" s="14"/>
      <c r="H34" s="11">
        <v>3789.32</v>
      </c>
      <c r="I34" s="11"/>
      <c r="J34" s="11">
        <v>289.32</v>
      </c>
      <c r="K34" s="11">
        <f t="shared" si="4"/>
        <v>3500</v>
      </c>
      <c r="L34" s="15">
        <f t="shared" si="6"/>
        <v>15</v>
      </c>
      <c r="M34" s="11">
        <v>15</v>
      </c>
    </row>
    <row r="35" spans="1:21" x14ac:dyDescent="0.25">
      <c r="A35" s="2" t="s">
        <v>90</v>
      </c>
      <c r="B35" s="11">
        <f t="shared" ref="B35" si="9">+H35</f>
        <v>2597.1799999999998</v>
      </c>
      <c r="C35" s="11">
        <f t="shared" ref="C35" si="10">+I35/15*L35</f>
        <v>2.82</v>
      </c>
      <c r="D35" s="11">
        <f t="shared" si="5"/>
        <v>0</v>
      </c>
      <c r="E35" s="11">
        <f t="shared" ref="E35" si="11">+J35/15*L35</f>
        <v>0</v>
      </c>
      <c r="F35" s="11">
        <f t="shared" ref="F35" si="12">+B35+C35+D35-E35</f>
        <v>2600</v>
      </c>
      <c r="G35" s="14"/>
      <c r="H35" s="11">
        <v>2597.1799999999998</v>
      </c>
      <c r="I35" s="11">
        <v>2.82</v>
      </c>
      <c r="J35" s="11"/>
      <c r="K35" s="11">
        <f t="shared" ref="K35" si="13">+H35+I35-J35</f>
        <v>2600</v>
      </c>
      <c r="L35" s="15">
        <f t="shared" ref="L35" si="14">+M35+N35</f>
        <v>15</v>
      </c>
      <c r="M35" s="11">
        <v>15</v>
      </c>
    </row>
    <row r="36" spans="1:21" x14ac:dyDescent="0.25">
      <c r="A36" s="2" t="s">
        <v>76</v>
      </c>
      <c r="B36" s="11">
        <f t="shared" si="0"/>
        <v>3284.4</v>
      </c>
      <c r="C36" s="11">
        <f t="shared" si="8"/>
        <v>0</v>
      </c>
      <c r="D36" s="11">
        <f t="shared" si="5"/>
        <v>656.88</v>
      </c>
      <c r="E36" s="11">
        <f t="shared" si="2"/>
        <v>281.28000000000003</v>
      </c>
      <c r="F36" s="11">
        <f t="shared" si="3"/>
        <v>3660</v>
      </c>
      <c r="G36" s="14"/>
      <c r="H36" s="11">
        <v>3284.4</v>
      </c>
      <c r="I36" s="11"/>
      <c r="J36" s="11">
        <v>234.4</v>
      </c>
      <c r="K36" s="11">
        <f t="shared" si="4"/>
        <v>3050</v>
      </c>
      <c r="L36" s="15">
        <f t="shared" si="6"/>
        <v>18</v>
      </c>
      <c r="M36" s="11">
        <v>15</v>
      </c>
      <c r="N36" s="2">
        <v>3</v>
      </c>
    </row>
    <row r="37" spans="1:21" x14ac:dyDescent="0.25">
      <c r="A37" s="2" t="s">
        <v>36</v>
      </c>
      <c r="B37" s="11">
        <f t="shared" si="0"/>
        <v>3284.4</v>
      </c>
      <c r="C37" s="11">
        <f t="shared" si="8"/>
        <v>0</v>
      </c>
      <c r="D37" s="11">
        <f t="shared" si="5"/>
        <v>0</v>
      </c>
      <c r="E37" s="11">
        <f t="shared" si="2"/>
        <v>234.4</v>
      </c>
      <c r="F37" s="11">
        <f t="shared" si="3"/>
        <v>3050</v>
      </c>
      <c r="G37" s="14"/>
      <c r="H37" s="11">
        <v>3284.4</v>
      </c>
      <c r="I37" s="11"/>
      <c r="J37" s="11">
        <v>234.4</v>
      </c>
      <c r="K37" s="11">
        <f t="shared" si="4"/>
        <v>3050</v>
      </c>
      <c r="L37" s="15">
        <f t="shared" si="6"/>
        <v>15</v>
      </c>
      <c r="M37" s="11">
        <v>15</v>
      </c>
    </row>
    <row r="38" spans="1:21" x14ac:dyDescent="0.25">
      <c r="A38" s="2" t="s">
        <v>83</v>
      </c>
      <c r="B38" s="11">
        <f t="shared" si="0"/>
        <v>3284.4</v>
      </c>
      <c r="C38" s="11">
        <f t="shared" si="8"/>
        <v>0</v>
      </c>
      <c r="D38" s="11">
        <f t="shared" si="5"/>
        <v>0</v>
      </c>
      <c r="E38" s="11">
        <f t="shared" si="2"/>
        <v>234.4</v>
      </c>
      <c r="F38" s="11">
        <f t="shared" si="3"/>
        <v>3050</v>
      </c>
      <c r="G38" s="14"/>
      <c r="H38" s="11">
        <v>3284.4</v>
      </c>
      <c r="I38" s="11"/>
      <c r="J38" s="11">
        <v>234.4</v>
      </c>
      <c r="K38" s="11">
        <f t="shared" si="4"/>
        <v>3050</v>
      </c>
      <c r="L38" s="15">
        <f t="shared" si="6"/>
        <v>15</v>
      </c>
      <c r="M38" s="11">
        <v>15</v>
      </c>
    </row>
    <row r="39" spans="1:21" x14ac:dyDescent="0.25">
      <c r="A39" s="2" t="s">
        <v>37</v>
      </c>
      <c r="B39" s="11">
        <f t="shared" si="0"/>
        <v>3284.4</v>
      </c>
      <c r="C39" s="11">
        <f t="shared" si="8"/>
        <v>0</v>
      </c>
      <c r="D39" s="11">
        <f t="shared" si="5"/>
        <v>0</v>
      </c>
      <c r="E39" s="11">
        <f t="shared" si="2"/>
        <v>234.4</v>
      </c>
      <c r="F39" s="11">
        <f t="shared" si="3"/>
        <v>3050</v>
      </c>
      <c r="G39" s="18"/>
      <c r="H39" s="11">
        <v>3284.4</v>
      </c>
      <c r="I39" s="11"/>
      <c r="J39" s="11">
        <v>234.4</v>
      </c>
      <c r="K39" s="11">
        <f t="shared" si="4"/>
        <v>3050</v>
      </c>
      <c r="L39" s="15">
        <f t="shared" si="6"/>
        <v>15</v>
      </c>
      <c r="M39" s="11">
        <v>15</v>
      </c>
      <c r="N39" s="11"/>
    </row>
    <row r="40" spans="1:21" x14ac:dyDescent="0.25">
      <c r="A40" s="2" t="s">
        <v>9</v>
      </c>
      <c r="B40" s="11">
        <f t="shared" si="0"/>
        <v>3284.4</v>
      </c>
      <c r="C40" s="11">
        <f t="shared" si="8"/>
        <v>0</v>
      </c>
      <c r="D40" s="11">
        <f t="shared" si="5"/>
        <v>0</v>
      </c>
      <c r="E40" s="11">
        <f t="shared" si="2"/>
        <v>234.4</v>
      </c>
      <c r="F40" s="11">
        <f t="shared" si="3"/>
        <v>3050</v>
      </c>
      <c r="G40" s="14"/>
      <c r="H40" s="11">
        <v>3284.4</v>
      </c>
      <c r="I40" s="11"/>
      <c r="J40" s="11">
        <v>234.4</v>
      </c>
      <c r="K40" s="11">
        <f t="shared" si="4"/>
        <v>3050</v>
      </c>
      <c r="L40" s="15">
        <f t="shared" si="6"/>
        <v>15</v>
      </c>
      <c r="M40" s="11">
        <v>15</v>
      </c>
      <c r="N40" s="11"/>
    </row>
    <row r="41" spans="1:21" x14ac:dyDescent="0.25">
      <c r="A41" s="2" t="s">
        <v>89</v>
      </c>
      <c r="B41" s="11">
        <f t="shared" ref="B41" si="15">+H41</f>
        <v>3284.4</v>
      </c>
      <c r="C41" s="11">
        <f t="shared" ref="C41" si="16">+I41/15*L41</f>
        <v>0</v>
      </c>
      <c r="D41" s="11">
        <f t="shared" si="5"/>
        <v>656.88</v>
      </c>
      <c r="E41" s="11">
        <f t="shared" ref="E41" si="17">+J41/15*L41</f>
        <v>281.28000000000003</v>
      </c>
      <c r="F41" s="11">
        <f t="shared" ref="F41" si="18">+B41+C41+D41-E41</f>
        <v>3660</v>
      </c>
      <c r="G41" s="14"/>
      <c r="H41" s="11">
        <v>3284.4</v>
      </c>
      <c r="I41" s="11"/>
      <c r="J41" s="11">
        <v>234.4</v>
      </c>
      <c r="K41" s="11">
        <f t="shared" ref="K41" si="19">+H41+I41-J41</f>
        <v>3050</v>
      </c>
      <c r="L41" s="15">
        <f t="shared" ref="L41" si="20">+M41+N41</f>
        <v>18</v>
      </c>
      <c r="M41" s="11">
        <v>15</v>
      </c>
      <c r="N41" s="11">
        <v>3</v>
      </c>
    </row>
    <row r="42" spans="1:21" x14ac:dyDescent="0.25">
      <c r="A42" s="2" t="s">
        <v>73</v>
      </c>
      <c r="B42" s="11">
        <f t="shared" si="0"/>
        <v>1692.02</v>
      </c>
      <c r="C42" s="11">
        <f t="shared" si="8"/>
        <v>107.98</v>
      </c>
      <c r="D42" s="11">
        <f t="shared" si="5"/>
        <v>0</v>
      </c>
      <c r="E42" s="11">
        <f t="shared" si="2"/>
        <v>0</v>
      </c>
      <c r="F42" s="11">
        <f t="shared" si="3"/>
        <v>1800</v>
      </c>
      <c r="G42" s="14"/>
      <c r="H42" s="11">
        <v>1692.02</v>
      </c>
      <c r="I42" s="11">
        <v>107.98</v>
      </c>
      <c r="J42" s="11"/>
      <c r="K42" s="11">
        <f t="shared" si="4"/>
        <v>1800</v>
      </c>
      <c r="L42" s="15">
        <f t="shared" si="6"/>
        <v>15</v>
      </c>
      <c r="M42" s="11">
        <v>15</v>
      </c>
      <c r="N42" s="11"/>
      <c r="U42" s="2" t="s">
        <v>87</v>
      </c>
    </row>
    <row r="43" spans="1:21" x14ac:dyDescent="0.25">
      <c r="A43" s="2" t="s">
        <v>77</v>
      </c>
      <c r="B43" s="11">
        <f t="shared" si="0"/>
        <v>3284.4</v>
      </c>
      <c r="C43" s="11">
        <f t="shared" si="8"/>
        <v>0</v>
      </c>
      <c r="D43" s="11">
        <f t="shared" si="5"/>
        <v>0</v>
      </c>
      <c r="E43" s="11">
        <f t="shared" si="2"/>
        <v>234.4</v>
      </c>
      <c r="F43" s="11">
        <f t="shared" si="3"/>
        <v>3050</v>
      </c>
      <c r="G43" s="14"/>
      <c r="H43" s="11">
        <v>3284.4</v>
      </c>
      <c r="I43" s="11"/>
      <c r="J43" s="11">
        <v>234.4</v>
      </c>
      <c r="K43" s="11">
        <f t="shared" si="4"/>
        <v>3050</v>
      </c>
      <c r="L43" s="15">
        <f t="shared" si="6"/>
        <v>15</v>
      </c>
      <c r="M43" s="11">
        <v>15</v>
      </c>
      <c r="N43" s="11"/>
    </row>
    <row r="44" spans="1:21" x14ac:dyDescent="0.25">
      <c r="A44" s="2" t="s">
        <v>75</v>
      </c>
      <c r="B44" s="11">
        <f t="shared" si="0"/>
        <v>3284.4</v>
      </c>
      <c r="C44" s="11">
        <f t="shared" si="8"/>
        <v>0</v>
      </c>
      <c r="D44" s="11">
        <f t="shared" si="5"/>
        <v>0</v>
      </c>
      <c r="E44" s="11">
        <f t="shared" si="2"/>
        <v>234.4</v>
      </c>
      <c r="F44" s="11">
        <f t="shared" si="3"/>
        <v>3050</v>
      </c>
      <c r="G44" s="14"/>
      <c r="H44" s="11">
        <v>3284.4</v>
      </c>
      <c r="I44" s="11"/>
      <c r="J44" s="11">
        <v>234.4</v>
      </c>
      <c r="K44" s="11">
        <f t="shared" si="4"/>
        <v>3050</v>
      </c>
      <c r="L44" s="15">
        <f t="shared" si="6"/>
        <v>15</v>
      </c>
      <c r="M44" s="11">
        <v>15</v>
      </c>
    </row>
    <row r="45" spans="1:21" x14ac:dyDescent="0.25">
      <c r="A45" s="2" t="s">
        <v>10</v>
      </c>
      <c r="B45" s="11">
        <f t="shared" si="0"/>
        <v>3366.56</v>
      </c>
      <c r="C45" s="11">
        <f t="shared" si="8"/>
        <v>0</v>
      </c>
      <c r="D45" s="11">
        <f t="shared" si="5"/>
        <v>224.43733333333333</v>
      </c>
      <c r="E45" s="11">
        <f t="shared" si="2"/>
        <v>124.33066666666667</v>
      </c>
      <c r="F45" s="11">
        <f t="shared" si="3"/>
        <v>3466.6666666666665</v>
      </c>
      <c r="G45" s="14"/>
      <c r="H45" s="11">
        <v>3366.56</v>
      </c>
      <c r="I45" s="11"/>
      <c r="J45" s="11">
        <v>116.56</v>
      </c>
      <c r="K45" s="11">
        <f t="shared" si="4"/>
        <v>3250</v>
      </c>
      <c r="L45" s="15">
        <f t="shared" si="6"/>
        <v>16</v>
      </c>
      <c r="M45" s="11">
        <v>15</v>
      </c>
      <c r="N45" s="2">
        <v>1</v>
      </c>
    </row>
    <row r="46" spans="1:21" x14ac:dyDescent="0.25">
      <c r="A46" s="2" t="s">
        <v>79</v>
      </c>
      <c r="B46" s="11">
        <f t="shared" si="0"/>
        <v>3062.98</v>
      </c>
      <c r="C46" s="11">
        <f t="shared" si="8"/>
        <v>0</v>
      </c>
      <c r="D46" s="11">
        <f t="shared" si="5"/>
        <v>0</v>
      </c>
      <c r="E46" s="11">
        <f t="shared" si="2"/>
        <v>62.97999999999999</v>
      </c>
      <c r="F46" s="11">
        <f t="shared" si="3"/>
        <v>3000</v>
      </c>
      <c r="G46" s="14"/>
      <c r="H46" s="11">
        <v>3062.98</v>
      </c>
      <c r="I46" s="11"/>
      <c r="J46" s="11">
        <v>62.98</v>
      </c>
      <c r="K46" s="11">
        <f t="shared" si="4"/>
        <v>3000</v>
      </c>
      <c r="L46" s="15">
        <f t="shared" si="6"/>
        <v>15</v>
      </c>
      <c r="M46" s="11">
        <v>15</v>
      </c>
    </row>
    <row r="47" spans="1:21" x14ac:dyDescent="0.25">
      <c r="A47" s="2" t="s">
        <v>33</v>
      </c>
      <c r="B47" s="11">
        <f t="shared" si="0"/>
        <v>3284.4</v>
      </c>
      <c r="C47" s="11">
        <f t="shared" si="8"/>
        <v>0</v>
      </c>
      <c r="D47" s="11">
        <f t="shared" si="5"/>
        <v>0</v>
      </c>
      <c r="E47" s="11">
        <f t="shared" si="2"/>
        <v>234.4</v>
      </c>
      <c r="F47" s="11">
        <f t="shared" si="3"/>
        <v>3050</v>
      </c>
      <c r="G47" s="14"/>
      <c r="H47" s="11">
        <v>3284.4</v>
      </c>
      <c r="I47" s="11"/>
      <c r="J47" s="11">
        <v>234.4</v>
      </c>
      <c r="K47" s="11">
        <f t="shared" si="4"/>
        <v>3050</v>
      </c>
      <c r="L47" s="15">
        <f t="shared" si="6"/>
        <v>15</v>
      </c>
      <c r="M47" s="11">
        <v>15</v>
      </c>
    </row>
    <row r="48" spans="1:21" x14ac:dyDescent="0.25">
      <c r="A48" s="2" t="s">
        <v>11</v>
      </c>
      <c r="B48" s="11">
        <f t="shared" si="0"/>
        <v>3789.32</v>
      </c>
      <c r="C48" s="11">
        <f t="shared" si="8"/>
        <v>0</v>
      </c>
      <c r="D48" s="11">
        <f t="shared" si="5"/>
        <v>0</v>
      </c>
      <c r="E48" s="11">
        <f t="shared" si="2"/>
        <v>289.32</v>
      </c>
      <c r="F48" s="11">
        <f t="shared" si="3"/>
        <v>3500</v>
      </c>
      <c r="G48" s="14"/>
      <c r="H48" s="11">
        <v>3789.32</v>
      </c>
      <c r="I48" s="11"/>
      <c r="J48" s="11">
        <v>289.32</v>
      </c>
      <c r="K48" s="11">
        <f t="shared" si="4"/>
        <v>3500</v>
      </c>
      <c r="L48" s="15">
        <f t="shared" si="6"/>
        <v>15</v>
      </c>
      <c r="M48" s="11">
        <v>15</v>
      </c>
    </row>
    <row r="49" spans="1:14" x14ac:dyDescent="0.25">
      <c r="A49" s="2" t="s">
        <v>12</v>
      </c>
      <c r="B49" s="11">
        <f t="shared" si="0"/>
        <v>3366.56</v>
      </c>
      <c r="C49" s="11">
        <f t="shared" si="8"/>
        <v>0</v>
      </c>
      <c r="D49" s="11">
        <f t="shared" si="5"/>
        <v>224.43733333333333</v>
      </c>
      <c r="E49" s="11">
        <f t="shared" si="2"/>
        <v>124.33066666666667</v>
      </c>
      <c r="F49" s="11">
        <f t="shared" si="3"/>
        <v>3466.6666666666665</v>
      </c>
      <c r="G49" s="14"/>
      <c r="H49" s="11">
        <v>3366.56</v>
      </c>
      <c r="I49" s="11"/>
      <c r="J49" s="11">
        <v>116.56</v>
      </c>
      <c r="K49" s="11">
        <f t="shared" si="4"/>
        <v>3250</v>
      </c>
      <c r="L49" s="15">
        <f t="shared" si="6"/>
        <v>16</v>
      </c>
      <c r="M49" s="11">
        <v>15</v>
      </c>
      <c r="N49" s="2">
        <v>1</v>
      </c>
    </row>
    <row r="50" spans="1:14" x14ac:dyDescent="0.25">
      <c r="A50" s="2" t="s">
        <v>30</v>
      </c>
      <c r="B50" s="11">
        <f t="shared" si="0"/>
        <v>3789.32</v>
      </c>
      <c r="C50" s="11">
        <f t="shared" si="8"/>
        <v>0</v>
      </c>
      <c r="D50" s="11">
        <f t="shared" si="5"/>
        <v>0</v>
      </c>
      <c r="E50" s="11">
        <f t="shared" si="2"/>
        <v>289.32</v>
      </c>
      <c r="F50" s="11">
        <f t="shared" si="3"/>
        <v>3500</v>
      </c>
      <c r="G50" s="14"/>
      <c r="H50" s="11">
        <v>3789.32</v>
      </c>
      <c r="I50" s="11"/>
      <c r="J50" s="11">
        <v>289.32</v>
      </c>
      <c r="K50" s="11">
        <f t="shared" si="4"/>
        <v>3500</v>
      </c>
      <c r="L50" s="15">
        <f t="shared" si="6"/>
        <v>15</v>
      </c>
      <c r="M50" s="11">
        <v>15</v>
      </c>
    </row>
    <row r="51" spans="1:14" x14ac:dyDescent="0.25">
      <c r="A51" s="2" t="s">
        <v>41</v>
      </c>
      <c r="B51" s="11">
        <f>+H51/15*L51</f>
        <v>2020.9706666666668</v>
      </c>
      <c r="C51" s="11">
        <f t="shared" si="8"/>
        <v>0</v>
      </c>
      <c r="E51" s="11">
        <f t="shared" si="2"/>
        <v>154.304</v>
      </c>
      <c r="F51" s="11">
        <f t="shared" si="3"/>
        <v>1866.6666666666667</v>
      </c>
      <c r="G51" s="14"/>
      <c r="H51" s="11">
        <v>3789.32</v>
      </c>
      <c r="I51" s="11"/>
      <c r="J51" s="11">
        <v>289.32</v>
      </c>
      <c r="K51" s="11">
        <f t="shared" si="4"/>
        <v>3500</v>
      </c>
      <c r="L51" s="15">
        <f t="shared" si="6"/>
        <v>8</v>
      </c>
      <c r="M51" s="11">
        <v>15</v>
      </c>
      <c r="N51" s="2">
        <v>-7</v>
      </c>
    </row>
    <row r="52" spans="1:14" x14ac:dyDescent="0.25">
      <c r="A52" s="2" t="s">
        <v>39</v>
      </c>
      <c r="B52" s="11">
        <f t="shared" si="0"/>
        <v>1371.51</v>
      </c>
      <c r="C52" s="11">
        <f t="shared" si="8"/>
        <v>128.49</v>
      </c>
      <c r="D52" s="11">
        <f t="shared" si="5"/>
        <v>0</v>
      </c>
      <c r="E52" s="11">
        <f t="shared" si="2"/>
        <v>0</v>
      </c>
      <c r="F52" s="11">
        <f t="shared" si="3"/>
        <v>1500</v>
      </c>
      <c r="G52" s="14"/>
      <c r="H52" s="11">
        <v>1371.51</v>
      </c>
      <c r="I52" s="11">
        <v>128.49</v>
      </c>
      <c r="J52" s="11"/>
      <c r="K52" s="11">
        <f t="shared" si="4"/>
        <v>1500</v>
      </c>
      <c r="L52" s="15">
        <f t="shared" si="6"/>
        <v>15</v>
      </c>
      <c r="M52" s="11">
        <v>15</v>
      </c>
    </row>
    <row r="53" spans="1:14" x14ac:dyDescent="0.25">
      <c r="A53" s="2" t="s">
        <v>40</v>
      </c>
      <c r="B53" s="11">
        <f t="shared" si="0"/>
        <v>3284.4</v>
      </c>
      <c r="C53" s="11">
        <f t="shared" si="8"/>
        <v>0</v>
      </c>
      <c r="D53" s="11">
        <f t="shared" si="5"/>
        <v>0</v>
      </c>
      <c r="E53" s="11">
        <f t="shared" si="2"/>
        <v>234.4</v>
      </c>
      <c r="F53" s="11">
        <f t="shared" si="3"/>
        <v>3050</v>
      </c>
      <c r="G53" s="14"/>
      <c r="H53" s="11">
        <v>3284.4</v>
      </c>
      <c r="I53" s="11"/>
      <c r="J53" s="11">
        <v>234.4</v>
      </c>
      <c r="K53" s="11">
        <f t="shared" si="4"/>
        <v>3050</v>
      </c>
      <c r="L53" s="15">
        <f t="shared" si="6"/>
        <v>15</v>
      </c>
      <c r="M53" s="11">
        <v>15</v>
      </c>
      <c r="N53" s="11"/>
    </row>
    <row r="54" spans="1:14" x14ac:dyDescent="0.25">
      <c r="A54" s="2" t="s">
        <v>48</v>
      </c>
      <c r="B54" s="11">
        <f t="shared" si="0"/>
        <v>837.11</v>
      </c>
      <c r="C54" s="11">
        <f t="shared" si="8"/>
        <v>162.88999999999999</v>
      </c>
      <c r="D54" s="11">
        <f t="shared" si="5"/>
        <v>0</v>
      </c>
      <c r="E54" s="11">
        <f t="shared" si="2"/>
        <v>0</v>
      </c>
      <c r="F54" s="11">
        <f t="shared" si="3"/>
        <v>1000</v>
      </c>
      <c r="G54" s="14"/>
      <c r="H54" s="11">
        <v>837.11</v>
      </c>
      <c r="I54" s="11">
        <v>162.88999999999999</v>
      </c>
      <c r="J54" s="11"/>
      <c r="K54" s="11">
        <f t="shared" si="4"/>
        <v>1000</v>
      </c>
      <c r="L54" s="15">
        <f t="shared" si="6"/>
        <v>15</v>
      </c>
      <c r="M54" s="11">
        <v>15</v>
      </c>
    </row>
    <row r="55" spans="1:14" x14ac:dyDescent="0.25">
      <c r="A55" s="2" t="s">
        <v>64</v>
      </c>
      <c r="B55" s="11">
        <f t="shared" si="0"/>
        <v>3789.32</v>
      </c>
      <c r="C55" s="11">
        <f t="shared" si="8"/>
        <v>0</v>
      </c>
      <c r="D55" s="11">
        <f t="shared" si="5"/>
        <v>0</v>
      </c>
      <c r="E55" s="11">
        <f t="shared" si="2"/>
        <v>289.32</v>
      </c>
      <c r="F55" s="11">
        <f t="shared" si="3"/>
        <v>3500</v>
      </c>
      <c r="G55" s="14"/>
      <c r="H55" s="11">
        <v>3789.32</v>
      </c>
      <c r="I55" s="11"/>
      <c r="J55" s="11">
        <v>289.32</v>
      </c>
      <c r="K55" s="11">
        <f t="shared" si="4"/>
        <v>3500</v>
      </c>
      <c r="L55" s="15">
        <f t="shared" si="6"/>
        <v>15</v>
      </c>
      <c r="M55" s="11">
        <v>15</v>
      </c>
    </row>
    <row r="56" spans="1:14" x14ac:dyDescent="0.25">
      <c r="A56" s="2" t="s">
        <v>13</v>
      </c>
      <c r="B56" s="11">
        <f t="shared" si="0"/>
        <v>1918.6</v>
      </c>
      <c r="C56" s="11">
        <f t="shared" si="8"/>
        <v>81.400000000000006</v>
      </c>
      <c r="D56" s="11">
        <f t="shared" si="5"/>
        <v>0</v>
      </c>
      <c r="E56" s="11">
        <f t="shared" si="2"/>
        <v>0</v>
      </c>
      <c r="F56" s="11">
        <f t="shared" si="3"/>
        <v>2000</v>
      </c>
      <c r="G56" s="14"/>
      <c r="H56" s="11">
        <v>1918.6</v>
      </c>
      <c r="I56" s="11">
        <v>81.400000000000006</v>
      </c>
      <c r="J56" s="11"/>
      <c r="K56" s="11">
        <f t="shared" si="4"/>
        <v>2000</v>
      </c>
      <c r="L56" s="15">
        <f t="shared" si="6"/>
        <v>15</v>
      </c>
      <c r="M56" s="11">
        <v>15</v>
      </c>
    </row>
    <row r="57" spans="1:14" x14ac:dyDescent="0.25">
      <c r="A57" s="2" t="s">
        <v>34</v>
      </c>
      <c r="B57" s="11">
        <f t="shared" si="0"/>
        <v>3284.4</v>
      </c>
      <c r="C57" s="11">
        <f t="shared" si="8"/>
        <v>0</v>
      </c>
      <c r="D57" s="11">
        <f t="shared" si="5"/>
        <v>0</v>
      </c>
      <c r="E57" s="11">
        <f t="shared" si="2"/>
        <v>234.4</v>
      </c>
      <c r="F57" s="11">
        <f t="shared" si="3"/>
        <v>3050</v>
      </c>
      <c r="G57" s="14"/>
      <c r="H57" s="11">
        <v>3284.4</v>
      </c>
      <c r="I57" s="11"/>
      <c r="J57" s="11">
        <v>234.4</v>
      </c>
      <c r="K57" s="11">
        <f t="shared" si="4"/>
        <v>3050</v>
      </c>
      <c r="L57" s="15">
        <f t="shared" si="6"/>
        <v>15</v>
      </c>
      <c r="M57" s="11">
        <v>15</v>
      </c>
      <c r="N57" s="11"/>
    </row>
    <row r="58" spans="1:14" x14ac:dyDescent="0.25">
      <c r="A58" s="2" t="s">
        <v>88</v>
      </c>
      <c r="B58" s="11">
        <f t="shared" ref="B58" si="21">+H58</f>
        <v>3366.56</v>
      </c>
      <c r="C58" s="11">
        <f t="shared" ref="C58" si="22">+I58/15*L58</f>
        <v>0</v>
      </c>
      <c r="D58" s="11">
        <f t="shared" si="5"/>
        <v>0</v>
      </c>
      <c r="E58" s="11">
        <f t="shared" ref="E58" si="23">+J58/15*L58</f>
        <v>116.56</v>
      </c>
      <c r="F58" s="11">
        <f t="shared" ref="F58" si="24">+B58+C58+D58-E58</f>
        <v>3250</v>
      </c>
      <c r="G58" s="14"/>
      <c r="H58" s="11">
        <v>3366.56</v>
      </c>
      <c r="I58" s="11"/>
      <c r="J58" s="11">
        <v>116.56</v>
      </c>
      <c r="K58" s="11">
        <f t="shared" ref="K58" si="25">+H58+I58-J58</f>
        <v>3250</v>
      </c>
      <c r="L58" s="15">
        <f t="shared" ref="L58" si="26">+M58+N58</f>
        <v>15</v>
      </c>
      <c r="M58" s="11">
        <v>15</v>
      </c>
      <c r="N58" s="11"/>
    </row>
    <row r="59" spans="1:14" x14ac:dyDescent="0.25">
      <c r="A59" s="2" t="s">
        <v>27</v>
      </c>
      <c r="B59" s="11">
        <f t="shared" si="0"/>
        <v>2597.1799999999998</v>
      </c>
      <c r="C59" s="11">
        <f t="shared" si="8"/>
        <v>2.82</v>
      </c>
      <c r="D59" s="11">
        <f t="shared" si="5"/>
        <v>0</v>
      </c>
      <c r="E59" s="11">
        <f t="shared" si="2"/>
        <v>0</v>
      </c>
      <c r="F59" s="11">
        <f t="shared" si="3"/>
        <v>2600</v>
      </c>
      <c r="G59" s="14"/>
      <c r="H59" s="11">
        <v>2597.1799999999998</v>
      </c>
      <c r="I59" s="11">
        <v>2.82</v>
      </c>
      <c r="J59" s="11"/>
      <c r="K59" s="11">
        <f t="shared" si="4"/>
        <v>2600</v>
      </c>
      <c r="L59" s="15">
        <f t="shared" si="6"/>
        <v>15</v>
      </c>
      <c r="M59" s="11">
        <v>15</v>
      </c>
    </row>
    <row r="60" spans="1:14" x14ac:dyDescent="0.25">
      <c r="A60" s="2" t="s">
        <v>35</v>
      </c>
      <c r="B60" s="11">
        <f t="shared" si="0"/>
        <v>3789.32</v>
      </c>
      <c r="C60" s="11">
        <f t="shared" si="8"/>
        <v>0</v>
      </c>
      <c r="D60" s="11">
        <f t="shared" si="5"/>
        <v>0</v>
      </c>
      <c r="E60" s="11">
        <f t="shared" si="2"/>
        <v>289.32</v>
      </c>
      <c r="F60" s="11">
        <f t="shared" si="3"/>
        <v>3500</v>
      </c>
      <c r="G60" s="14"/>
      <c r="H60" s="11">
        <v>3789.32</v>
      </c>
      <c r="I60" s="11"/>
      <c r="J60" s="11">
        <v>289.32</v>
      </c>
      <c r="K60" s="11">
        <f t="shared" si="4"/>
        <v>3500</v>
      </c>
      <c r="L60" s="15">
        <f t="shared" si="6"/>
        <v>15</v>
      </c>
      <c r="M60" s="11">
        <v>15</v>
      </c>
    </row>
    <row r="61" spans="1:14" x14ac:dyDescent="0.25">
      <c r="B61" s="20">
        <f>SUM(B5:B60)</f>
        <v>183981.318</v>
      </c>
      <c r="C61" s="20">
        <f t="shared" ref="C61:F61" si="27">SUM(C5:C60)</f>
        <v>495.7</v>
      </c>
      <c r="D61" s="20">
        <f t="shared" si="27"/>
        <v>4735.2745815999997</v>
      </c>
      <c r="E61" s="20">
        <f t="shared" si="27"/>
        <v>11846.129248266663</v>
      </c>
      <c r="F61" s="20">
        <f t="shared" si="27"/>
        <v>177366.1633333333</v>
      </c>
      <c r="K61" s="15">
        <f>SUM(K5:K60)</f>
        <v>178119.5</v>
      </c>
    </row>
  </sheetData>
  <autoFilter ref="A1:N61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G1"/>
    <mergeCell ref="A2:G2"/>
  </mergeCells>
  <pageMargins left="0.31496062992125984" right="0.31496062992125984" top="0.94488188976377963" bottom="0.74803149606299213" header="0.31496062992125984" footer="0.31496062992125984"/>
  <pageSetup scale="9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workbookViewId="0">
      <selection sqref="A1:XFD1048576"/>
    </sheetView>
  </sheetViews>
  <sheetFormatPr baseColWidth="10" defaultRowHeight="15" x14ac:dyDescent="0.25"/>
  <cols>
    <col min="1" max="1" width="36.140625" style="2" customWidth="1"/>
    <col min="2" max="2" width="13.85546875" style="11" customWidth="1"/>
    <col min="3" max="3" width="8" style="11" bestFit="1" customWidth="1"/>
    <col min="4" max="4" width="15.42578125" style="11" bestFit="1" customWidth="1"/>
    <col min="5" max="5" width="10.5703125" style="11" bestFit="1" customWidth="1"/>
    <col min="6" max="6" width="11.5703125" style="11" bestFit="1" customWidth="1"/>
    <col min="7" max="7" width="45.85546875" style="2" customWidth="1"/>
    <col min="8" max="11" width="11.42578125" style="2"/>
    <col min="12" max="12" width="7" style="2" bestFit="1" customWidth="1"/>
    <col min="13" max="13" width="3" style="2" customWidth="1"/>
    <col min="14" max="16384" width="11.42578125" style="2"/>
  </cols>
  <sheetData>
    <row r="1" spans="1:15" x14ac:dyDescent="0.25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</row>
    <row r="2" spans="1:15" x14ac:dyDescent="0.25">
      <c r="A2" s="9" t="s">
        <v>84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4" spans="1:15" s="8" customFormat="1" x14ac:dyDescent="0.25">
      <c r="A4" s="8" t="s">
        <v>0</v>
      </c>
      <c r="B4" s="12" t="s">
        <v>18</v>
      </c>
      <c r="C4" s="12" t="s">
        <v>55</v>
      </c>
      <c r="D4" s="12" t="s">
        <v>17</v>
      </c>
      <c r="E4" s="12" t="s">
        <v>19</v>
      </c>
      <c r="F4" s="12" t="s">
        <v>20</v>
      </c>
      <c r="G4" s="8" t="s">
        <v>56</v>
      </c>
      <c r="H4" s="8" t="s">
        <v>18</v>
      </c>
      <c r="I4" s="8" t="s">
        <v>55</v>
      </c>
      <c r="J4" s="8" t="s">
        <v>19</v>
      </c>
      <c r="K4" s="8" t="s">
        <v>20</v>
      </c>
      <c r="N4" s="8" t="s">
        <v>60</v>
      </c>
      <c r="O4" s="8" t="s">
        <v>61</v>
      </c>
    </row>
    <row r="5" spans="1:15" s="8" customFormat="1" x14ac:dyDescent="0.25">
      <c r="A5" s="2" t="s">
        <v>70</v>
      </c>
      <c r="B5" s="11">
        <f t="shared" ref="B5:B10" si="0">+H5</f>
        <v>4069.28</v>
      </c>
      <c r="C5" s="11">
        <f t="shared" ref="C5:C29" si="1">+I5/15*L5</f>
        <v>0</v>
      </c>
      <c r="D5" s="11">
        <f t="shared" ref="D5:D32" si="2">+H5/15*N5</f>
        <v>0</v>
      </c>
      <c r="E5" s="11">
        <f t="shared" ref="E5:E36" si="3">+J5/15*L5</f>
        <v>319.77999999999997</v>
      </c>
      <c r="F5" s="11">
        <f t="shared" ref="F5:F36" si="4">+B5+C5+D5-E5</f>
        <v>3749.5</v>
      </c>
      <c r="G5" s="14"/>
      <c r="H5" s="11">
        <v>4069.28</v>
      </c>
      <c r="I5" s="11"/>
      <c r="J5" s="11">
        <v>319.77999999999997</v>
      </c>
      <c r="K5" s="11">
        <f t="shared" ref="K5:K36" si="5">+H5+I5-J5</f>
        <v>3749.5</v>
      </c>
      <c r="L5" s="15">
        <f>+M5+N5</f>
        <v>15</v>
      </c>
      <c r="M5" s="11">
        <v>15</v>
      </c>
    </row>
    <row r="6" spans="1:15" s="8" customFormat="1" x14ac:dyDescent="0.25">
      <c r="A6" s="2" t="s">
        <v>72</v>
      </c>
      <c r="B6" s="11">
        <f t="shared" si="0"/>
        <v>3284.4</v>
      </c>
      <c r="C6" s="11">
        <f t="shared" si="1"/>
        <v>0</v>
      </c>
      <c r="D6" s="11">
        <f t="shared" si="2"/>
        <v>547.4</v>
      </c>
      <c r="E6" s="11">
        <f t="shared" si="3"/>
        <v>273.4666666666667</v>
      </c>
      <c r="F6" s="11">
        <f t="shared" si="4"/>
        <v>3558.3333333333335</v>
      </c>
      <c r="G6" s="18"/>
      <c r="H6" s="11">
        <v>3284.4</v>
      </c>
      <c r="I6" s="11"/>
      <c r="J6" s="11">
        <v>234.4</v>
      </c>
      <c r="K6" s="11">
        <f t="shared" si="5"/>
        <v>3050</v>
      </c>
      <c r="L6" s="15">
        <f t="shared" ref="L6:L57" si="6">+M6+N6</f>
        <v>17.5</v>
      </c>
      <c r="M6" s="11">
        <v>15</v>
      </c>
      <c r="N6" s="8">
        <v>2.5</v>
      </c>
    </row>
    <row r="7" spans="1:15" x14ac:dyDescent="0.25">
      <c r="A7" s="2" t="s">
        <v>32</v>
      </c>
      <c r="B7" s="11">
        <f t="shared" si="0"/>
        <v>4947.79</v>
      </c>
      <c r="C7" s="11">
        <f t="shared" si="1"/>
        <v>0</v>
      </c>
      <c r="D7" s="11">
        <f t="shared" si="2"/>
        <v>1613.969098</v>
      </c>
      <c r="E7" s="11">
        <f t="shared" si="3"/>
        <v>593.85909800000002</v>
      </c>
      <c r="F7" s="11">
        <f t="shared" si="4"/>
        <v>5967.9000000000005</v>
      </c>
      <c r="G7" s="14"/>
      <c r="H7" s="11">
        <v>4947.79</v>
      </c>
      <c r="I7" s="11"/>
      <c r="J7" s="11">
        <v>447.79</v>
      </c>
      <c r="K7" s="11">
        <f t="shared" si="5"/>
        <v>4500</v>
      </c>
      <c r="L7" s="15">
        <f t="shared" si="6"/>
        <v>19.893000000000001</v>
      </c>
      <c r="M7" s="11">
        <v>15</v>
      </c>
      <c r="N7" s="11">
        <v>4.8929999999999998</v>
      </c>
    </row>
    <row r="8" spans="1:15" x14ac:dyDescent="0.25">
      <c r="A8" s="2" t="s">
        <v>1</v>
      </c>
      <c r="B8" s="11">
        <f t="shared" si="0"/>
        <v>3284.4</v>
      </c>
      <c r="C8" s="11">
        <f t="shared" si="1"/>
        <v>0</v>
      </c>
      <c r="D8" s="11">
        <f t="shared" si="2"/>
        <v>547.4</v>
      </c>
      <c r="E8" s="11">
        <f t="shared" si="3"/>
        <v>273.4666666666667</v>
      </c>
      <c r="F8" s="11">
        <f t="shared" si="4"/>
        <v>3558.3333333333335</v>
      </c>
      <c r="G8" s="18"/>
      <c r="H8" s="11">
        <v>3284.4</v>
      </c>
      <c r="I8" s="11"/>
      <c r="J8" s="11">
        <v>234.4</v>
      </c>
      <c r="K8" s="11">
        <f t="shared" si="5"/>
        <v>3050</v>
      </c>
      <c r="L8" s="15">
        <f t="shared" si="6"/>
        <v>17.5</v>
      </c>
      <c r="M8" s="11">
        <v>15</v>
      </c>
      <c r="N8" s="11">
        <v>2.5</v>
      </c>
    </row>
    <row r="9" spans="1:15" x14ac:dyDescent="0.25">
      <c r="A9" s="2" t="s">
        <v>2</v>
      </c>
      <c r="B9" s="11">
        <f t="shared" si="0"/>
        <v>3366.56</v>
      </c>
      <c r="C9" s="11">
        <f t="shared" si="1"/>
        <v>0</v>
      </c>
      <c r="D9" s="11">
        <f t="shared" si="2"/>
        <v>0</v>
      </c>
      <c r="E9" s="11">
        <f t="shared" si="3"/>
        <v>116.56</v>
      </c>
      <c r="F9" s="11">
        <f t="shared" si="4"/>
        <v>3250</v>
      </c>
      <c r="G9" s="14"/>
      <c r="H9" s="11">
        <v>3366.56</v>
      </c>
      <c r="I9" s="11"/>
      <c r="J9" s="11">
        <v>116.56</v>
      </c>
      <c r="K9" s="11">
        <f t="shared" si="5"/>
        <v>3250</v>
      </c>
      <c r="L9" s="15">
        <f t="shared" si="6"/>
        <v>15</v>
      </c>
      <c r="M9" s="11">
        <v>15</v>
      </c>
      <c r="N9" s="11"/>
    </row>
    <row r="10" spans="1:15" x14ac:dyDescent="0.25">
      <c r="A10" s="2" t="s">
        <v>29</v>
      </c>
      <c r="B10" s="11">
        <f t="shared" si="0"/>
        <v>3789.32</v>
      </c>
      <c r="C10" s="11">
        <f t="shared" si="1"/>
        <v>0</v>
      </c>
      <c r="D10" s="11">
        <f t="shared" si="2"/>
        <v>0</v>
      </c>
      <c r="E10" s="11">
        <f t="shared" si="3"/>
        <v>289.32</v>
      </c>
      <c r="F10" s="11">
        <f t="shared" si="4"/>
        <v>3500</v>
      </c>
      <c r="G10" s="14"/>
      <c r="H10" s="11">
        <v>3789.32</v>
      </c>
      <c r="I10" s="11"/>
      <c r="J10" s="11">
        <v>289.32</v>
      </c>
      <c r="K10" s="11">
        <f t="shared" si="5"/>
        <v>3500</v>
      </c>
      <c r="L10" s="15">
        <f t="shared" si="6"/>
        <v>15</v>
      </c>
      <c r="M10" s="11">
        <v>15</v>
      </c>
    </row>
    <row r="11" spans="1:15" x14ac:dyDescent="0.25">
      <c r="A11" s="2" t="s">
        <v>31</v>
      </c>
      <c r="B11" s="11">
        <f>+H11-450</f>
        <v>2147.1799999999998</v>
      </c>
      <c r="C11" s="11">
        <f t="shared" si="1"/>
        <v>3.29</v>
      </c>
      <c r="D11" s="11">
        <f t="shared" si="2"/>
        <v>432.86333333333334</v>
      </c>
      <c r="E11" s="11">
        <f t="shared" si="3"/>
        <v>0</v>
      </c>
      <c r="F11" s="11">
        <f t="shared" si="4"/>
        <v>2583.333333333333</v>
      </c>
      <c r="G11" s="14"/>
      <c r="H11" s="11">
        <v>2597.1799999999998</v>
      </c>
      <c r="I11" s="11">
        <v>2.82</v>
      </c>
      <c r="J11" s="11"/>
      <c r="K11" s="11">
        <f t="shared" si="5"/>
        <v>2600</v>
      </c>
      <c r="L11" s="15">
        <f t="shared" si="6"/>
        <v>17.5</v>
      </c>
      <c r="M11" s="11">
        <v>15</v>
      </c>
      <c r="N11" s="2">
        <v>2.5</v>
      </c>
      <c r="O11" s="2" t="s">
        <v>85</v>
      </c>
    </row>
    <row r="12" spans="1:15" x14ac:dyDescent="0.25">
      <c r="A12" s="2" t="s">
        <v>14</v>
      </c>
      <c r="B12" s="11">
        <f t="shared" ref="B12:B32" si="7">+H12</f>
        <v>8396.83</v>
      </c>
      <c r="C12" s="11">
        <f t="shared" si="1"/>
        <v>0</v>
      </c>
      <c r="D12" s="11">
        <f t="shared" si="2"/>
        <v>0</v>
      </c>
      <c r="E12" s="11">
        <f t="shared" si="3"/>
        <v>1146.83</v>
      </c>
      <c r="F12" s="11">
        <f t="shared" si="4"/>
        <v>7250</v>
      </c>
      <c r="G12" s="14"/>
      <c r="H12" s="11">
        <v>8396.83</v>
      </c>
      <c r="I12" s="11"/>
      <c r="J12" s="11">
        <v>1146.83</v>
      </c>
      <c r="K12" s="11">
        <f t="shared" si="5"/>
        <v>7250</v>
      </c>
      <c r="L12" s="15">
        <f t="shared" si="6"/>
        <v>15</v>
      </c>
      <c r="M12" s="11">
        <v>15</v>
      </c>
      <c r="N12" s="11"/>
    </row>
    <row r="13" spans="1:15" x14ac:dyDescent="0.25">
      <c r="A13" s="2" t="s">
        <v>3</v>
      </c>
      <c r="B13" s="11">
        <f t="shared" si="7"/>
        <v>3789.32</v>
      </c>
      <c r="C13" s="11">
        <f t="shared" si="1"/>
        <v>0</v>
      </c>
      <c r="D13" s="11">
        <f t="shared" si="2"/>
        <v>0</v>
      </c>
      <c r="E13" s="11">
        <f t="shared" si="3"/>
        <v>289.32</v>
      </c>
      <c r="F13" s="11">
        <f t="shared" si="4"/>
        <v>3500</v>
      </c>
      <c r="G13" s="14"/>
      <c r="H13" s="11">
        <v>3789.32</v>
      </c>
      <c r="I13" s="11"/>
      <c r="J13" s="11">
        <v>289.32</v>
      </c>
      <c r="K13" s="11">
        <f t="shared" si="5"/>
        <v>3500</v>
      </c>
      <c r="L13" s="15">
        <f t="shared" si="6"/>
        <v>15</v>
      </c>
      <c r="M13" s="11">
        <v>15</v>
      </c>
    </row>
    <row r="14" spans="1:15" x14ac:dyDescent="0.25">
      <c r="A14" s="2" t="s">
        <v>78</v>
      </c>
      <c r="B14" s="11">
        <f t="shared" si="7"/>
        <v>3366.56</v>
      </c>
      <c r="C14" s="11">
        <f t="shared" si="1"/>
        <v>0</v>
      </c>
      <c r="D14" s="11">
        <f t="shared" si="2"/>
        <v>0</v>
      </c>
      <c r="E14" s="11">
        <f t="shared" si="3"/>
        <v>116.56</v>
      </c>
      <c r="F14" s="11">
        <f t="shared" si="4"/>
        <v>3250</v>
      </c>
      <c r="G14" s="14"/>
      <c r="H14" s="11">
        <v>3366.56</v>
      </c>
      <c r="I14" s="11"/>
      <c r="J14" s="11">
        <v>116.56</v>
      </c>
      <c r="K14" s="11">
        <f t="shared" si="5"/>
        <v>3250</v>
      </c>
      <c r="L14" s="15">
        <f t="shared" si="6"/>
        <v>15</v>
      </c>
      <c r="M14" s="11">
        <v>15</v>
      </c>
    </row>
    <row r="15" spans="1:15" x14ac:dyDescent="0.25">
      <c r="A15" s="2" t="s">
        <v>82</v>
      </c>
      <c r="B15" s="11">
        <f t="shared" si="7"/>
        <v>3284.4</v>
      </c>
      <c r="C15" s="11">
        <f t="shared" si="1"/>
        <v>0</v>
      </c>
      <c r="D15" s="11">
        <f t="shared" si="2"/>
        <v>437.92</v>
      </c>
      <c r="E15" s="11">
        <f t="shared" si="3"/>
        <v>265.65333333333336</v>
      </c>
      <c r="F15" s="11">
        <f t="shared" si="4"/>
        <v>3456.666666666667</v>
      </c>
      <c r="G15" s="14"/>
      <c r="H15" s="11">
        <v>3284.4</v>
      </c>
      <c r="I15" s="11"/>
      <c r="J15" s="11">
        <v>234.4</v>
      </c>
      <c r="K15" s="11">
        <f t="shared" si="5"/>
        <v>3050</v>
      </c>
      <c r="L15" s="15">
        <f t="shared" si="6"/>
        <v>17</v>
      </c>
      <c r="M15" s="11">
        <v>15</v>
      </c>
      <c r="N15" s="2">
        <v>2</v>
      </c>
    </row>
    <row r="16" spans="1:15" x14ac:dyDescent="0.25">
      <c r="A16" s="2" t="s">
        <v>81</v>
      </c>
      <c r="B16" s="11">
        <f t="shared" si="7"/>
        <v>3284.4</v>
      </c>
      <c r="C16" s="11">
        <f t="shared" si="1"/>
        <v>0</v>
      </c>
      <c r="D16" s="11">
        <f t="shared" si="2"/>
        <v>437.92</v>
      </c>
      <c r="E16" s="11">
        <f t="shared" si="3"/>
        <v>265.65333333333336</v>
      </c>
      <c r="F16" s="11">
        <f t="shared" si="4"/>
        <v>3456.666666666667</v>
      </c>
      <c r="G16" s="14"/>
      <c r="H16" s="11">
        <v>3284.4</v>
      </c>
      <c r="I16" s="11"/>
      <c r="J16" s="11">
        <v>234.4</v>
      </c>
      <c r="K16" s="11">
        <f t="shared" si="5"/>
        <v>3050</v>
      </c>
      <c r="L16" s="15">
        <f t="shared" si="6"/>
        <v>17</v>
      </c>
      <c r="M16" s="11">
        <v>15</v>
      </c>
      <c r="N16" s="2">
        <v>2</v>
      </c>
    </row>
    <row r="17" spans="1:14" x14ac:dyDescent="0.25">
      <c r="A17" s="2" t="s">
        <v>65</v>
      </c>
      <c r="B17" s="11">
        <f t="shared" si="7"/>
        <v>3789.32</v>
      </c>
      <c r="C17" s="11">
        <f t="shared" si="1"/>
        <v>0</v>
      </c>
      <c r="D17" s="11">
        <f t="shared" si="2"/>
        <v>0</v>
      </c>
      <c r="E17" s="11">
        <f t="shared" si="3"/>
        <v>289.32</v>
      </c>
      <c r="F17" s="11">
        <f t="shared" si="4"/>
        <v>3500</v>
      </c>
      <c r="G17" s="14"/>
      <c r="H17" s="11">
        <v>3789.32</v>
      </c>
      <c r="I17" s="11"/>
      <c r="J17" s="11">
        <v>289.32</v>
      </c>
      <c r="K17" s="11">
        <f t="shared" si="5"/>
        <v>3500</v>
      </c>
      <c r="L17" s="15">
        <f t="shared" si="6"/>
        <v>15</v>
      </c>
      <c r="M17" s="11">
        <v>15</v>
      </c>
    </row>
    <row r="18" spans="1:14" x14ac:dyDescent="0.25">
      <c r="A18" s="2" t="s">
        <v>26</v>
      </c>
      <c r="B18" s="11">
        <f t="shared" si="7"/>
        <v>3284.4</v>
      </c>
      <c r="C18" s="11">
        <f t="shared" si="1"/>
        <v>0</v>
      </c>
      <c r="D18" s="11">
        <f t="shared" si="2"/>
        <v>0</v>
      </c>
      <c r="E18" s="11">
        <f t="shared" si="3"/>
        <v>234.4</v>
      </c>
      <c r="F18" s="11">
        <f t="shared" si="4"/>
        <v>3050</v>
      </c>
      <c r="G18" s="14"/>
      <c r="H18" s="11">
        <v>3284.4</v>
      </c>
      <c r="I18" s="11"/>
      <c r="J18" s="11">
        <v>234.4</v>
      </c>
      <c r="K18" s="11">
        <f t="shared" si="5"/>
        <v>3050</v>
      </c>
      <c r="L18" s="15">
        <f t="shared" si="6"/>
        <v>15</v>
      </c>
      <c r="M18" s="11">
        <v>15</v>
      </c>
      <c r="N18" s="11"/>
    </row>
    <row r="19" spans="1:14" x14ac:dyDescent="0.25">
      <c r="A19" s="2" t="s">
        <v>4</v>
      </c>
      <c r="B19" s="11">
        <f t="shared" si="7"/>
        <v>3789.32</v>
      </c>
      <c r="C19" s="11">
        <f t="shared" si="1"/>
        <v>0</v>
      </c>
      <c r="D19" s="11">
        <f t="shared" si="2"/>
        <v>0</v>
      </c>
      <c r="E19" s="11">
        <f t="shared" si="3"/>
        <v>289.32</v>
      </c>
      <c r="F19" s="11">
        <f t="shared" si="4"/>
        <v>3500</v>
      </c>
      <c r="G19" s="18"/>
      <c r="H19" s="11">
        <v>3789.32</v>
      </c>
      <c r="I19" s="11"/>
      <c r="J19" s="11">
        <v>289.32</v>
      </c>
      <c r="K19" s="11">
        <f t="shared" si="5"/>
        <v>3500</v>
      </c>
      <c r="L19" s="15">
        <f t="shared" si="6"/>
        <v>15</v>
      </c>
      <c r="M19" s="11">
        <v>15</v>
      </c>
      <c r="N19" s="11"/>
    </row>
    <row r="20" spans="1:14" x14ac:dyDescent="0.25">
      <c r="A20" s="2" t="s">
        <v>80</v>
      </c>
      <c r="B20" s="11">
        <f t="shared" si="7"/>
        <v>3366.56</v>
      </c>
      <c r="C20" s="11">
        <f t="shared" si="1"/>
        <v>0</v>
      </c>
      <c r="D20" s="11">
        <f t="shared" si="2"/>
        <v>0</v>
      </c>
      <c r="E20" s="11">
        <f t="shared" si="3"/>
        <v>116.56</v>
      </c>
      <c r="F20" s="11">
        <f t="shared" si="4"/>
        <v>3250</v>
      </c>
      <c r="G20" s="14"/>
      <c r="H20" s="11">
        <v>3366.56</v>
      </c>
      <c r="I20" s="11"/>
      <c r="J20" s="11">
        <v>116.56</v>
      </c>
      <c r="K20" s="11">
        <f t="shared" si="5"/>
        <v>3250</v>
      </c>
      <c r="L20" s="15">
        <f t="shared" si="6"/>
        <v>15</v>
      </c>
      <c r="M20" s="11">
        <v>15</v>
      </c>
    </row>
    <row r="21" spans="1:14" x14ac:dyDescent="0.25">
      <c r="A21" s="2" t="s">
        <v>6</v>
      </c>
      <c r="B21" s="11">
        <f t="shared" si="7"/>
        <v>4352.55</v>
      </c>
      <c r="C21" s="11">
        <f t="shared" si="1"/>
        <v>0</v>
      </c>
      <c r="D21" s="11">
        <f t="shared" si="2"/>
        <v>0</v>
      </c>
      <c r="E21" s="11">
        <f t="shared" si="3"/>
        <v>352.55</v>
      </c>
      <c r="F21" s="11">
        <f t="shared" si="4"/>
        <v>4000</v>
      </c>
      <c r="G21" s="14"/>
      <c r="H21" s="11">
        <v>4352.55</v>
      </c>
      <c r="I21" s="11"/>
      <c r="J21" s="11">
        <v>352.55</v>
      </c>
      <c r="K21" s="11">
        <f t="shared" si="5"/>
        <v>4000</v>
      </c>
      <c r="L21" s="15">
        <f t="shared" si="6"/>
        <v>15</v>
      </c>
      <c r="M21" s="11">
        <v>15</v>
      </c>
    </row>
    <row r="22" spans="1:14" x14ac:dyDescent="0.25">
      <c r="A22" s="2" t="s">
        <v>7</v>
      </c>
      <c r="B22" s="11">
        <f t="shared" si="7"/>
        <v>3366.56</v>
      </c>
      <c r="C22" s="11">
        <f t="shared" si="1"/>
        <v>0</v>
      </c>
      <c r="D22" s="11">
        <f t="shared" si="2"/>
        <v>0</v>
      </c>
      <c r="E22" s="11">
        <f t="shared" si="3"/>
        <v>116.56</v>
      </c>
      <c r="F22" s="11">
        <f t="shared" si="4"/>
        <v>3250</v>
      </c>
      <c r="G22" s="14"/>
      <c r="H22" s="11">
        <v>3366.56</v>
      </c>
      <c r="I22" s="11"/>
      <c r="J22" s="11">
        <v>116.56</v>
      </c>
      <c r="K22" s="11">
        <f t="shared" si="5"/>
        <v>3250</v>
      </c>
      <c r="L22" s="15">
        <f t="shared" si="6"/>
        <v>15</v>
      </c>
      <c r="M22" s="11">
        <v>15</v>
      </c>
      <c r="N22" s="11"/>
    </row>
    <row r="23" spans="1:14" x14ac:dyDescent="0.25">
      <c r="A23" s="2" t="s">
        <v>15</v>
      </c>
      <c r="B23" s="11">
        <f t="shared" si="7"/>
        <v>3366.56</v>
      </c>
      <c r="C23" s="11">
        <f t="shared" si="1"/>
        <v>0</v>
      </c>
      <c r="D23" s="11">
        <f t="shared" si="2"/>
        <v>0</v>
      </c>
      <c r="E23" s="11">
        <f t="shared" si="3"/>
        <v>116.56</v>
      </c>
      <c r="F23" s="11">
        <f t="shared" si="4"/>
        <v>3250</v>
      </c>
      <c r="G23" s="14"/>
      <c r="H23" s="11">
        <v>3366.56</v>
      </c>
      <c r="I23" s="11"/>
      <c r="J23" s="11">
        <v>116.56</v>
      </c>
      <c r="K23" s="11">
        <f t="shared" si="5"/>
        <v>3250</v>
      </c>
      <c r="L23" s="15">
        <f t="shared" si="6"/>
        <v>15</v>
      </c>
      <c r="M23" s="11">
        <v>15</v>
      </c>
    </row>
    <row r="24" spans="1:14" x14ac:dyDescent="0.25">
      <c r="A24" s="2" t="s">
        <v>71</v>
      </c>
      <c r="B24" s="11">
        <f t="shared" si="7"/>
        <v>3284.4</v>
      </c>
      <c r="C24" s="11">
        <f t="shared" si="1"/>
        <v>0</v>
      </c>
      <c r="D24" s="11">
        <f t="shared" si="2"/>
        <v>547.4</v>
      </c>
      <c r="E24" s="11">
        <f t="shared" si="3"/>
        <v>273.4666666666667</v>
      </c>
      <c r="F24" s="11">
        <f t="shared" si="4"/>
        <v>3558.3333333333335</v>
      </c>
      <c r="G24" s="14"/>
      <c r="H24" s="11">
        <v>3284.4</v>
      </c>
      <c r="I24" s="11"/>
      <c r="J24" s="11">
        <v>234.4</v>
      </c>
      <c r="K24" s="11">
        <f t="shared" si="5"/>
        <v>3050</v>
      </c>
      <c r="L24" s="15">
        <f t="shared" si="6"/>
        <v>17.5</v>
      </c>
      <c r="M24" s="11">
        <v>15</v>
      </c>
      <c r="N24" s="2">
        <v>2.5</v>
      </c>
    </row>
    <row r="25" spans="1:14" x14ac:dyDescent="0.25">
      <c r="A25" s="2" t="s">
        <v>68</v>
      </c>
      <c r="B25" s="11">
        <f t="shared" si="7"/>
        <v>3789.32</v>
      </c>
      <c r="C25" s="11">
        <f t="shared" si="1"/>
        <v>0</v>
      </c>
      <c r="D25" s="11">
        <f t="shared" si="2"/>
        <v>1136.796</v>
      </c>
      <c r="E25" s="11">
        <f t="shared" si="3"/>
        <v>376.11599999999999</v>
      </c>
      <c r="F25" s="11">
        <f t="shared" si="4"/>
        <v>4550</v>
      </c>
      <c r="G25" s="14"/>
      <c r="H25" s="11">
        <v>3789.32</v>
      </c>
      <c r="I25" s="11"/>
      <c r="J25" s="11">
        <v>289.32</v>
      </c>
      <c r="K25" s="11">
        <f t="shared" si="5"/>
        <v>3500</v>
      </c>
      <c r="L25" s="15">
        <f t="shared" si="6"/>
        <v>19.5</v>
      </c>
      <c r="M25" s="11">
        <v>15</v>
      </c>
      <c r="N25" s="2">
        <v>4.5</v>
      </c>
    </row>
    <row r="26" spans="1:14" x14ac:dyDescent="0.25">
      <c r="A26" s="2" t="s">
        <v>38</v>
      </c>
      <c r="B26" s="11">
        <f t="shared" si="7"/>
        <v>3789.32</v>
      </c>
      <c r="C26" s="11">
        <f t="shared" si="1"/>
        <v>0</v>
      </c>
      <c r="D26" s="11">
        <f t="shared" si="2"/>
        <v>0</v>
      </c>
      <c r="E26" s="11">
        <f t="shared" si="3"/>
        <v>289.32</v>
      </c>
      <c r="F26" s="11">
        <f t="shared" si="4"/>
        <v>3500</v>
      </c>
      <c r="G26" s="14"/>
      <c r="H26" s="11">
        <v>3789.32</v>
      </c>
      <c r="I26" s="11"/>
      <c r="J26" s="11">
        <v>289.32</v>
      </c>
      <c r="K26" s="11">
        <f t="shared" si="5"/>
        <v>3500</v>
      </c>
      <c r="L26" s="15">
        <f t="shared" si="6"/>
        <v>15</v>
      </c>
      <c r="M26" s="11">
        <v>15</v>
      </c>
      <c r="N26" s="11"/>
    </row>
    <row r="27" spans="1:14" x14ac:dyDescent="0.25">
      <c r="A27" s="2" t="s">
        <v>74</v>
      </c>
      <c r="B27" s="11">
        <f t="shared" si="7"/>
        <v>3284.4</v>
      </c>
      <c r="C27" s="11">
        <f t="shared" si="1"/>
        <v>0</v>
      </c>
      <c r="D27" s="11">
        <f t="shared" si="2"/>
        <v>0</v>
      </c>
      <c r="E27" s="11">
        <f t="shared" si="3"/>
        <v>234.4</v>
      </c>
      <c r="F27" s="11">
        <f t="shared" si="4"/>
        <v>3050</v>
      </c>
      <c r="G27" s="14"/>
      <c r="H27" s="11">
        <v>3284.4</v>
      </c>
      <c r="I27" s="11"/>
      <c r="J27" s="11">
        <v>234.4</v>
      </c>
      <c r="K27" s="11">
        <f t="shared" si="5"/>
        <v>3050</v>
      </c>
      <c r="L27" s="15">
        <f t="shared" si="6"/>
        <v>15</v>
      </c>
      <c r="M27" s="11">
        <v>15</v>
      </c>
    </row>
    <row r="28" spans="1:14" x14ac:dyDescent="0.25">
      <c r="A28" s="2" t="s">
        <v>45</v>
      </c>
      <c r="B28" s="11">
        <f t="shared" si="7"/>
        <v>2597.1799999999998</v>
      </c>
      <c r="C28" s="11">
        <f t="shared" si="1"/>
        <v>2.82</v>
      </c>
      <c r="D28" s="11">
        <f t="shared" si="2"/>
        <v>0</v>
      </c>
      <c r="E28" s="11">
        <f t="shared" si="3"/>
        <v>0</v>
      </c>
      <c r="F28" s="11">
        <f t="shared" si="4"/>
        <v>2600</v>
      </c>
      <c r="G28" s="14"/>
      <c r="H28" s="11">
        <v>2597.1799999999998</v>
      </c>
      <c r="I28" s="11">
        <v>2.82</v>
      </c>
      <c r="J28" s="11"/>
      <c r="K28" s="11">
        <f t="shared" si="5"/>
        <v>2600</v>
      </c>
      <c r="L28" s="15">
        <f t="shared" si="6"/>
        <v>15</v>
      </c>
      <c r="M28" s="11">
        <v>15</v>
      </c>
    </row>
    <row r="29" spans="1:14" x14ac:dyDescent="0.25">
      <c r="A29" s="2" t="s">
        <v>8</v>
      </c>
      <c r="B29" s="11">
        <f t="shared" si="7"/>
        <v>3789.32</v>
      </c>
      <c r="C29" s="11">
        <f t="shared" si="1"/>
        <v>0</v>
      </c>
      <c r="D29" s="11">
        <f t="shared" si="2"/>
        <v>0</v>
      </c>
      <c r="E29" s="11">
        <f t="shared" si="3"/>
        <v>289.32</v>
      </c>
      <c r="F29" s="11">
        <f t="shared" si="4"/>
        <v>3500</v>
      </c>
      <c r="G29" s="14"/>
      <c r="H29" s="11">
        <v>3789.32</v>
      </c>
      <c r="I29" s="11"/>
      <c r="J29" s="11">
        <v>289.32</v>
      </c>
      <c r="K29" s="11">
        <f t="shared" si="5"/>
        <v>3500</v>
      </c>
      <c r="L29" s="15">
        <f t="shared" si="6"/>
        <v>15</v>
      </c>
      <c r="M29" s="11">
        <v>15</v>
      </c>
    </row>
    <row r="30" spans="1:14" x14ac:dyDescent="0.25">
      <c r="A30" s="2" t="s">
        <v>63</v>
      </c>
      <c r="B30" s="11">
        <f t="shared" si="7"/>
        <v>2782.46</v>
      </c>
      <c r="D30" s="11">
        <f t="shared" si="2"/>
        <v>0</v>
      </c>
      <c r="E30" s="11">
        <f t="shared" si="3"/>
        <v>32.46</v>
      </c>
      <c r="F30" s="11">
        <f t="shared" si="4"/>
        <v>2750</v>
      </c>
      <c r="G30" s="14"/>
      <c r="H30" s="11">
        <v>2782.46</v>
      </c>
      <c r="I30" s="11"/>
      <c r="J30" s="11">
        <v>32.46</v>
      </c>
      <c r="K30" s="11">
        <f t="shared" si="5"/>
        <v>2750</v>
      </c>
      <c r="L30" s="15">
        <f t="shared" si="6"/>
        <v>15</v>
      </c>
      <c r="M30" s="11">
        <v>15</v>
      </c>
    </row>
    <row r="31" spans="1:14" x14ac:dyDescent="0.25">
      <c r="A31" s="2" t="s">
        <v>44</v>
      </c>
      <c r="B31" s="11">
        <f t="shared" si="7"/>
        <v>3789.32</v>
      </c>
      <c r="C31" s="11">
        <f t="shared" ref="C31:C57" si="8">+I31/15*L31</f>
        <v>0</v>
      </c>
      <c r="D31" s="11">
        <f t="shared" si="2"/>
        <v>0</v>
      </c>
      <c r="E31" s="11">
        <f t="shared" si="3"/>
        <v>289.32</v>
      </c>
      <c r="F31" s="11">
        <f t="shared" si="4"/>
        <v>3500</v>
      </c>
      <c r="G31" s="14"/>
      <c r="H31" s="11">
        <v>3789.32</v>
      </c>
      <c r="I31" s="11"/>
      <c r="J31" s="11">
        <v>289.32</v>
      </c>
      <c r="K31" s="11">
        <f t="shared" si="5"/>
        <v>3500</v>
      </c>
      <c r="L31" s="15">
        <f t="shared" si="6"/>
        <v>15</v>
      </c>
      <c r="M31" s="11">
        <v>15</v>
      </c>
    </row>
    <row r="32" spans="1:14" x14ac:dyDescent="0.25">
      <c r="A32" s="2" t="s">
        <v>16</v>
      </c>
      <c r="B32" s="11">
        <f t="shared" si="7"/>
        <v>2563.52</v>
      </c>
      <c r="C32" s="11">
        <f t="shared" si="8"/>
        <v>6.48</v>
      </c>
      <c r="D32" s="11">
        <f t="shared" si="2"/>
        <v>0</v>
      </c>
      <c r="E32" s="11">
        <f t="shared" si="3"/>
        <v>0</v>
      </c>
      <c r="F32" s="11">
        <f t="shared" si="4"/>
        <v>2570</v>
      </c>
      <c r="G32" s="14"/>
      <c r="H32" s="11">
        <v>2563.52</v>
      </c>
      <c r="I32" s="11">
        <v>6.48</v>
      </c>
      <c r="J32" s="11"/>
      <c r="K32" s="11">
        <f t="shared" si="5"/>
        <v>2570</v>
      </c>
      <c r="L32" s="15">
        <f t="shared" si="6"/>
        <v>15</v>
      </c>
      <c r="M32" s="11">
        <v>15</v>
      </c>
    </row>
    <row r="33" spans="1:21" x14ac:dyDescent="0.25">
      <c r="A33" s="2" t="s">
        <v>69</v>
      </c>
      <c r="B33" s="11">
        <f>+H33/M33*L33</f>
        <v>2846.48</v>
      </c>
      <c r="C33" s="11">
        <f t="shared" si="8"/>
        <v>0</v>
      </c>
      <c r="E33" s="11">
        <f t="shared" si="3"/>
        <v>203.14666666666668</v>
      </c>
      <c r="F33" s="11">
        <f t="shared" si="4"/>
        <v>2643.3333333333335</v>
      </c>
      <c r="G33" s="14"/>
      <c r="H33" s="11">
        <v>3284.4</v>
      </c>
      <c r="I33" s="11"/>
      <c r="J33" s="11">
        <v>234.4</v>
      </c>
      <c r="K33" s="11">
        <f t="shared" si="5"/>
        <v>3050</v>
      </c>
      <c r="L33" s="15">
        <f t="shared" si="6"/>
        <v>13</v>
      </c>
      <c r="M33" s="11">
        <v>15</v>
      </c>
      <c r="N33" s="2">
        <v>-2</v>
      </c>
      <c r="O33" s="2" t="s">
        <v>87</v>
      </c>
    </row>
    <row r="34" spans="1:21" x14ac:dyDescent="0.25">
      <c r="A34" s="2" t="s">
        <v>28</v>
      </c>
      <c r="B34" s="11">
        <f>+H34</f>
        <v>3789.32</v>
      </c>
      <c r="C34" s="11">
        <f t="shared" si="8"/>
        <v>0</v>
      </c>
      <c r="D34" s="11">
        <f>+H34/15*N34</f>
        <v>0</v>
      </c>
      <c r="E34" s="11">
        <f t="shared" si="3"/>
        <v>289.32</v>
      </c>
      <c r="F34" s="11">
        <f t="shared" si="4"/>
        <v>3500</v>
      </c>
      <c r="G34" s="14"/>
      <c r="H34" s="11">
        <v>3789.32</v>
      </c>
      <c r="I34" s="11"/>
      <c r="J34" s="11">
        <v>289.32</v>
      </c>
      <c r="K34" s="11">
        <f t="shared" si="5"/>
        <v>3500</v>
      </c>
      <c r="L34" s="15">
        <f t="shared" si="6"/>
        <v>15</v>
      </c>
      <c r="M34" s="11">
        <v>15</v>
      </c>
    </row>
    <row r="35" spans="1:21" x14ac:dyDescent="0.25">
      <c r="A35" s="2" t="s">
        <v>76</v>
      </c>
      <c r="B35" s="11">
        <f>+H35/M35*L35</f>
        <v>3065.44</v>
      </c>
      <c r="C35" s="11">
        <f t="shared" si="8"/>
        <v>0</v>
      </c>
      <c r="E35" s="11">
        <f t="shared" si="3"/>
        <v>218.77333333333334</v>
      </c>
      <c r="F35" s="11">
        <f t="shared" si="4"/>
        <v>2846.6666666666665</v>
      </c>
      <c r="G35" s="14"/>
      <c r="H35" s="11">
        <v>3284.4</v>
      </c>
      <c r="I35" s="11"/>
      <c r="J35" s="11">
        <v>234.4</v>
      </c>
      <c r="K35" s="11">
        <f t="shared" si="5"/>
        <v>3050</v>
      </c>
      <c r="L35" s="15">
        <f t="shared" si="6"/>
        <v>14</v>
      </c>
      <c r="M35" s="11">
        <v>15</v>
      </c>
      <c r="N35" s="2">
        <v>-1</v>
      </c>
      <c r="O35" s="2" t="s">
        <v>87</v>
      </c>
    </row>
    <row r="36" spans="1:21" x14ac:dyDescent="0.25">
      <c r="A36" s="2" t="s">
        <v>36</v>
      </c>
      <c r="B36" s="11">
        <f t="shared" ref="B36:B48" si="9">+H36</f>
        <v>3284.4</v>
      </c>
      <c r="C36" s="11">
        <f t="shared" si="8"/>
        <v>0</v>
      </c>
      <c r="D36" s="11">
        <f t="shared" ref="D36:D48" si="10">+H36/15*N36</f>
        <v>0</v>
      </c>
      <c r="E36" s="11">
        <f t="shared" si="3"/>
        <v>234.4</v>
      </c>
      <c r="F36" s="11">
        <f t="shared" si="4"/>
        <v>3050</v>
      </c>
      <c r="G36" s="14"/>
      <c r="H36" s="11">
        <v>3284.4</v>
      </c>
      <c r="I36" s="11"/>
      <c r="J36" s="11">
        <v>234.4</v>
      </c>
      <c r="K36" s="11">
        <f t="shared" si="5"/>
        <v>3050</v>
      </c>
      <c r="L36" s="15">
        <f t="shared" si="6"/>
        <v>15</v>
      </c>
      <c r="M36" s="11">
        <v>15</v>
      </c>
    </row>
    <row r="37" spans="1:21" x14ac:dyDescent="0.25">
      <c r="A37" s="2" t="s">
        <v>83</v>
      </c>
      <c r="B37" s="11">
        <f t="shared" si="9"/>
        <v>3284.4</v>
      </c>
      <c r="C37" s="11">
        <f t="shared" si="8"/>
        <v>0</v>
      </c>
      <c r="D37" s="11">
        <f t="shared" si="10"/>
        <v>547.4</v>
      </c>
      <c r="E37" s="11">
        <f t="shared" ref="E37:E57" si="11">+J37/15*L37</f>
        <v>273.4666666666667</v>
      </c>
      <c r="F37" s="11">
        <f t="shared" ref="F37:F57" si="12">+B37+C37+D37-E37</f>
        <v>3558.3333333333335</v>
      </c>
      <c r="G37" s="14"/>
      <c r="H37" s="11">
        <v>3284.4</v>
      </c>
      <c r="I37" s="11"/>
      <c r="J37" s="11">
        <v>234.4</v>
      </c>
      <c r="K37" s="11">
        <f t="shared" ref="K37:K57" si="13">+H37+I37-J37</f>
        <v>3050</v>
      </c>
      <c r="L37" s="15">
        <f t="shared" si="6"/>
        <v>17.5</v>
      </c>
      <c r="M37" s="11">
        <v>15</v>
      </c>
      <c r="N37" s="2">
        <v>2.5</v>
      </c>
    </row>
    <row r="38" spans="1:21" x14ac:dyDescent="0.25">
      <c r="A38" s="2" t="s">
        <v>37</v>
      </c>
      <c r="B38" s="11">
        <f t="shared" si="9"/>
        <v>3284.4</v>
      </c>
      <c r="C38" s="11">
        <f t="shared" si="8"/>
        <v>0</v>
      </c>
      <c r="D38" s="11">
        <f t="shared" si="10"/>
        <v>437.92</v>
      </c>
      <c r="E38" s="11">
        <f t="shared" si="11"/>
        <v>265.65333333333336</v>
      </c>
      <c r="F38" s="11">
        <f t="shared" si="12"/>
        <v>3456.666666666667</v>
      </c>
      <c r="G38" s="18"/>
      <c r="H38" s="11">
        <v>3284.4</v>
      </c>
      <c r="I38" s="11"/>
      <c r="J38" s="11">
        <v>234.4</v>
      </c>
      <c r="K38" s="11">
        <f t="shared" si="13"/>
        <v>3050</v>
      </c>
      <c r="L38" s="15">
        <f t="shared" si="6"/>
        <v>17</v>
      </c>
      <c r="M38" s="11">
        <v>15</v>
      </c>
      <c r="N38" s="11">
        <v>2</v>
      </c>
    </row>
    <row r="39" spans="1:21" x14ac:dyDescent="0.25">
      <c r="A39" s="2" t="s">
        <v>9</v>
      </c>
      <c r="B39" s="11">
        <f t="shared" si="9"/>
        <v>3284.4</v>
      </c>
      <c r="C39" s="11">
        <f t="shared" si="8"/>
        <v>0</v>
      </c>
      <c r="D39" s="11">
        <f t="shared" si="10"/>
        <v>547.4</v>
      </c>
      <c r="E39" s="11">
        <f t="shared" si="11"/>
        <v>273.4666666666667</v>
      </c>
      <c r="F39" s="11">
        <f t="shared" si="12"/>
        <v>3558.3333333333335</v>
      </c>
      <c r="G39" s="14"/>
      <c r="H39" s="11">
        <v>3284.4</v>
      </c>
      <c r="I39" s="11"/>
      <c r="J39" s="11">
        <v>234.4</v>
      </c>
      <c r="K39" s="11">
        <f t="shared" si="13"/>
        <v>3050</v>
      </c>
      <c r="L39" s="15">
        <f t="shared" si="6"/>
        <v>17.5</v>
      </c>
      <c r="M39" s="11">
        <v>15</v>
      </c>
      <c r="N39" s="11">
        <v>2.5</v>
      </c>
    </row>
    <row r="40" spans="1:21" x14ac:dyDescent="0.25">
      <c r="A40" s="2" t="s">
        <v>73</v>
      </c>
      <c r="B40" s="11">
        <f t="shared" si="9"/>
        <v>1692.02</v>
      </c>
      <c r="C40" s="11">
        <f t="shared" si="8"/>
        <v>107.98</v>
      </c>
      <c r="D40" s="11">
        <f t="shared" si="10"/>
        <v>0</v>
      </c>
      <c r="E40" s="11">
        <f t="shared" si="11"/>
        <v>0</v>
      </c>
      <c r="F40" s="11">
        <f t="shared" si="12"/>
        <v>1800</v>
      </c>
      <c r="G40" s="14"/>
      <c r="H40" s="11">
        <v>1692.02</v>
      </c>
      <c r="I40" s="11">
        <v>107.98</v>
      </c>
      <c r="J40" s="11"/>
      <c r="K40" s="11">
        <f t="shared" si="13"/>
        <v>1800</v>
      </c>
      <c r="L40" s="15">
        <f t="shared" si="6"/>
        <v>15</v>
      </c>
      <c r="M40" s="11">
        <v>15</v>
      </c>
      <c r="N40" s="11"/>
    </row>
    <row r="41" spans="1:21" x14ac:dyDescent="0.25">
      <c r="A41" s="2" t="s">
        <v>77</v>
      </c>
      <c r="B41" s="11">
        <f t="shared" si="9"/>
        <v>3284.4</v>
      </c>
      <c r="C41" s="11">
        <f t="shared" si="8"/>
        <v>0</v>
      </c>
      <c r="D41" s="11">
        <f t="shared" si="10"/>
        <v>547.4</v>
      </c>
      <c r="E41" s="11">
        <f t="shared" si="11"/>
        <v>273.4666666666667</v>
      </c>
      <c r="F41" s="11">
        <f t="shared" si="12"/>
        <v>3558.3333333333335</v>
      </c>
      <c r="G41" s="14"/>
      <c r="H41" s="11">
        <v>3284.4</v>
      </c>
      <c r="I41" s="11"/>
      <c r="J41" s="11">
        <v>234.4</v>
      </c>
      <c r="K41" s="11">
        <f t="shared" si="13"/>
        <v>3050</v>
      </c>
      <c r="L41" s="15">
        <f t="shared" si="6"/>
        <v>17.5</v>
      </c>
      <c r="M41" s="11">
        <v>15</v>
      </c>
      <c r="N41" s="11">
        <v>2.5</v>
      </c>
      <c r="U41" s="2" t="s">
        <v>87</v>
      </c>
    </row>
    <row r="42" spans="1:21" x14ac:dyDescent="0.25">
      <c r="A42" s="2" t="s">
        <v>75</v>
      </c>
      <c r="B42" s="11">
        <f t="shared" si="9"/>
        <v>3284.4</v>
      </c>
      <c r="C42" s="11">
        <f t="shared" si="8"/>
        <v>0</v>
      </c>
      <c r="D42" s="11">
        <f t="shared" si="10"/>
        <v>0</v>
      </c>
      <c r="E42" s="11">
        <f t="shared" si="11"/>
        <v>234.4</v>
      </c>
      <c r="F42" s="11">
        <f t="shared" si="12"/>
        <v>3050</v>
      </c>
      <c r="G42" s="14"/>
      <c r="H42" s="11">
        <v>3284.4</v>
      </c>
      <c r="I42" s="11"/>
      <c r="J42" s="11">
        <v>234.4</v>
      </c>
      <c r="K42" s="11">
        <f t="shared" si="13"/>
        <v>3050</v>
      </c>
      <c r="L42" s="15">
        <f t="shared" si="6"/>
        <v>15</v>
      </c>
      <c r="M42" s="11">
        <v>15</v>
      </c>
    </row>
    <row r="43" spans="1:21" x14ac:dyDescent="0.25">
      <c r="A43" s="2" t="s">
        <v>10</v>
      </c>
      <c r="B43" s="11">
        <f t="shared" si="9"/>
        <v>3366.56</v>
      </c>
      <c r="C43" s="11">
        <f t="shared" si="8"/>
        <v>0</v>
      </c>
      <c r="D43" s="11">
        <f t="shared" si="10"/>
        <v>224.43733333333333</v>
      </c>
      <c r="E43" s="11">
        <f t="shared" si="11"/>
        <v>124.33066666666667</v>
      </c>
      <c r="F43" s="11">
        <f t="shared" si="12"/>
        <v>3466.6666666666665</v>
      </c>
      <c r="G43" s="14"/>
      <c r="H43" s="11">
        <v>3366.56</v>
      </c>
      <c r="I43" s="11"/>
      <c r="J43" s="11">
        <v>116.56</v>
      </c>
      <c r="K43" s="11">
        <f t="shared" si="13"/>
        <v>3250</v>
      </c>
      <c r="L43" s="15">
        <f t="shared" si="6"/>
        <v>16</v>
      </c>
      <c r="M43" s="11">
        <v>15</v>
      </c>
      <c r="N43" s="2">
        <v>1</v>
      </c>
    </row>
    <row r="44" spans="1:21" x14ac:dyDescent="0.25">
      <c r="A44" s="2" t="s">
        <v>79</v>
      </c>
      <c r="B44" s="11">
        <f t="shared" si="9"/>
        <v>3062.98</v>
      </c>
      <c r="C44" s="11">
        <f t="shared" si="8"/>
        <v>0</v>
      </c>
      <c r="D44" s="11">
        <f t="shared" si="10"/>
        <v>0</v>
      </c>
      <c r="E44" s="11">
        <f t="shared" si="11"/>
        <v>62.97999999999999</v>
      </c>
      <c r="F44" s="11">
        <f t="shared" si="12"/>
        <v>3000</v>
      </c>
      <c r="G44" s="14"/>
      <c r="H44" s="11">
        <v>3062.98</v>
      </c>
      <c r="I44" s="11"/>
      <c r="J44" s="11">
        <v>62.98</v>
      </c>
      <c r="K44" s="11">
        <f t="shared" si="13"/>
        <v>3000</v>
      </c>
      <c r="L44" s="15">
        <f t="shared" si="6"/>
        <v>15</v>
      </c>
      <c r="M44" s="11">
        <v>15</v>
      </c>
    </row>
    <row r="45" spans="1:21" x14ac:dyDescent="0.25">
      <c r="A45" s="2" t="s">
        <v>33</v>
      </c>
      <c r="B45" s="11">
        <f t="shared" si="9"/>
        <v>3284.4</v>
      </c>
      <c r="C45" s="11">
        <f t="shared" si="8"/>
        <v>0</v>
      </c>
      <c r="D45" s="11">
        <f t="shared" si="10"/>
        <v>0</v>
      </c>
      <c r="E45" s="11">
        <f t="shared" si="11"/>
        <v>234.4</v>
      </c>
      <c r="F45" s="11">
        <f t="shared" si="12"/>
        <v>3050</v>
      </c>
      <c r="G45" s="14"/>
      <c r="H45" s="11">
        <v>3284.4</v>
      </c>
      <c r="I45" s="11"/>
      <c r="J45" s="11">
        <v>234.4</v>
      </c>
      <c r="K45" s="11">
        <f t="shared" si="13"/>
        <v>3050</v>
      </c>
      <c r="L45" s="15">
        <f t="shared" si="6"/>
        <v>15</v>
      </c>
      <c r="M45" s="11">
        <v>15</v>
      </c>
    </row>
    <row r="46" spans="1:21" x14ac:dyDescent="0.25">
      <c r="A46" s="2" t="s">
        <v>11</v>
      </c>
      <c r="B46" s="11">
        <f t="shared" si="9"/>
        <v>3789.32</v>
      </c>
      <c r="C46" s="11">
        <f t="shared" si="8"/>
        <v>0</v>
      </c>
      <c r="D46" s="11">
        <f t="shared" si="10"/>
        <v>0</v>
      </c>
      <c r="E46" s="11">
        <f t="shared" si="11"/>
        <v>289.32</v>
      </c>
      <c r="F46" s="11">
        <f t="shared" si="12"/>
        <v>3500</v>
      </c>
      <c r="G46" s="14"/>
      <c r="H46" s="11">
        <v>3789.32</v>
      </c>
      <c r="I46" s="11"/>
      <c r="J46" s="11">
        <v>289.32</v>
      </c>
      <c r="K46" s="11">
        <f t="shared" si="13"/>
        <v>3500</v>
      </c>
      <c r="L46" s="15">
        <f t="shared" si="6"/>
        <v>15</v>
      </c>
      <c r="M46" s="11">
        <v>15</v>
      </c>
    </row>
    <row r="47" spans="1:21" x14ac:dyDescent="0.25">
      <c r="A47" s="2" t="s">
        <v>12</v>
      </c>
      <c r="B47" s="11">
        <f t="shared" si="9"/>
        <v>3366.56</v>
      </c>
      <c r="C47" s="11">
        <f t="shared" si="8"/>
        <v>0</v>
      </c>
      <c r="D47" s="11">
        <f t="shared" si="10"/>
        <v>0</v>
      </c>
      <c r="E47" s="11">
        <f t="shared" si="11"/>
        <v>116.56</v>
      </c>
      <c r="F47" s="11">
        <f t="shared" si="12"/>
        <v>3250</v>
      </c>
      <c r="G47" s="14"/>
      <c r="H47" s="11">
        <v>3366.56</v>
      </c>
      <c r="I47" s="11"/>
      <c r="J47" s="11">
        <v>116.56</v>
      </c>
      <c r="K47" s="11">
        <f t="shared" si="13"/>
        <v>3250</v>
      </c>
      <c r="L47" s="15">
        <f t="shared" si="6"/>
        <v>15</v>
      </c>
      <c r="M47" s="11">
        <v>15</v>
      </c>
    </row>
    <row r="48" spans="1:21" x14ac:dyDescent="0.25">
      <c r="A48" s="2" t="s">
        <v>30</v>
      </c>
      <c r="B48" s="11">
        <f t="shared" si="9"/>
        <v>3789.32</v>
      </c>
      <c r="C48" s="11">
        <f t="shared" si="8"/>
        <v>0</v>
      </c>
      <c r="D48" s="11">
        <f t="shared" si="10"/>
        <v>0</v>
      </c>
      <c r="E48" s="11">
        <f t="shared" si="11"/>
        <v>289.32</v>
      </c>
      <c r="F48" s="11">
        <f t="shared" si="12"/>
        <v>3500</v>
      </c>
      <c r="G48" s="14"/>
      <c r="H48" s="11">
        <v>3789.32</v>
      </c>
      <c r="I48" s="11"/>
      <c r="J48" s="11">
        <v>289.32</v>
      </c>
      <c r="K48" s="11">
        <f t="shared" si="13"/>
        <v>3500</v>
      </c>
      <c r="L48" s="15">
        <f t="shared" si="6"/>
        <v>15</v>
      </c>
      <c r="M48" s="11">
        <v>15</v>
      </c>
    </row>
    <row r="49" spans="1:15" x14ac:dyDescent="0.25">
      <c r="A49" s="2" t="s">
        <v>41</v>
      </c>
      <c r="B49" s="11">
        <f>+H49/M49*L49-266.67</f>
        <v>3017.4073333333336</v>
      </c>
      <c r="C49" s="11">
        <f t="shared" si="8"/>
        <v>0</v>
      </c>
      <c r="E49" s="11">
        <f t="shared" si="11"/>
        <v>250.744</v>
      </c>
      <c r="F49" s="11">
        <f t="shared" si="12"/>
        <v>2766.6633333333334</v>
      </c>
      <c r="G49" s="14"/>
      <c r="H49" s="11">
        <v>3789.32</v>
      </c>
      <c r="I49" s="11"/>
      <c r="J49" s="11">
        <v>289.32</v>
      </c>
      <c r="K49" s="11">
        <f t="shared" si="13"/>
        <v>3500</v>
      </c>
      <c r="L49" s="15">
        <f t="shared" si="6"/>
        <v>13</v>
      </c>
      <c r="M49" s="11">
        <v>15</v>
      </c>
      <c r="N49" s="2">
        <v>-2</v>
      </c>
      <c r="O49" s="2" t="s">
        <v>86</v>
      </c>
    </row>
    <row r="50" spans="1:15" x14ac:dyDescent="0.25">
      <c r="A50" s="2" t="s">
        <v>39</v>
      </c>
      <c r="B50" s="11">
        <f t="shared" ref="B50:B57" si="14">+H50</f>
        <v>1371.51</v>
      </c>
      <c r="C50" s="11">
        <f t="shared" si="8"/>
        <v>128.49</v>
      </c>
      <c r="D50" s="11">
        <f t="shared" ref="D50:D57" si="15">+H50/15*N50</f>
        <v>0</v>
      </c>
      <c r="E50" s="11">
        <f t="shared" si="11"/>
        <v>0</v>
      </c>
      <c r="F50" s="11">
        <f t="shared" si="12"/>
        <v>1500</v>
      </c>
      <c r="G50" s="14"/>
      <c r="H50" s="11">
        <v>1371.51</v>
      </c>
      <c r="I50" s="11">
        <v>128.49</v>
      </c>
      <c r="J50" s="11"/>
      <c r="K50" s="11">
        <f t="shared" si="13"/>
        <v>1500</v>
      </c>
      <c r="L50" s="15">
        <f t="shared" si="6"/>
        <v>15</v>
      </c>
      <c r="M50" s="11">
        <v>15</v>
      </c>
    </row>
    <row r="51" spans="1:15" x14ac:dyDescent="0.25">
      <c r="A51" s="2" t="s">
        <v>40</v>
      </c>
      <c r="B51" s="11">
        <f t="shared" si="14"/>
        <v>3284.4</v>
      </c>
      <c r="C51" s="11">
        <f t="shared" si="8"/>
        <v>0</v>
      </c>
      <c r="D51" s="11">
        <f t="shared" si="15"/>
        <v>437.92</v>
      </c>
      <c r="E51" s="11">
        <f t="shared" si="11"/>
        <v>265.65333333333336</v>
      </c>
      <c r="F51" s="11">
        <f t="shared" si="12"/>
        <v>3456.666666666667</v>
      </c>
      <c r="G51" s="14"/>
      <c r="H51" s="11">
        <v>3284.4</v>
      </c>
      <c r="I51" s="11"/>
      <c r="J51" s="11">
        <v>234.4</v>
      </c>
      <c r="K51" s="11">
        <f t="shared" si="13"/>
        <v>3050</v>
      </c>
      <c r="L51" s="15">
        <f t="shared" si="6"/>
        <v>17</v>
      </c>
      <c r="M51" s="11">
        <v>15</v>
      </c>
      <c r="N51" s="11">
        <v>2</v>
      </c>
    </row>
    <row r="52" spans="1:15" x14ac:dyDescent="0.25">
      <c r="A52" s="2" t="s">
        <v>48</v>
      </c>
      <c r="B52" s="11">
        <f t="shared" si="14"/>
        <v>837.11</v>
      </c>
      <c r="C52" s="11">
        <f t="shared" si="8"/>
        <v>162.88999999999999</v>
      </c>
      <c r="D52" s="11">
        <f t="shared" si="15"/>
        <v>0</v>
      </c>
      <c r="E52" s="11">
        <f t="shared" si="11"/>
        <v>0</v>
      </c>
      <c r="F52" s="11">
        <f t="shared" si="12"/>
        <v>1000</v>
      </c>
      <c r="G52" s="14"/>
      <c r="H52" s="11">
        <v>837.11</v>
      </c>
      <c r="I52" s="11">
        <v>162.88999999999999</v>
      </c>
      <c r="J52" s="11"/>
      <c r="K52" s="11">
        <f t="shared" si="13"/>
        <v>1000</v>
      </c>
      <c r="L52" s="15">
        <f t="shared" si="6"/>
        <v>15</v>
      </c>
      <c r="M52" s="11">
        <v>15</v>
      </c>
    </row>
    <row r="53" spans="1:15" x14ac:dyDescent="0.25">
      <c r="A53" s="2" t="s">
        <v>64</v>
      </c>
      <c r="B53" s="11">
        <f t="shared" si="14"/>
        <v>3789.32</v>
      </c>
      <c r="C53" s="11">
        <f t="shared" si="8"/>
        <v>0</v>
      </c>
      <c r="D53" s="11">
        <f t="shared" si="15"/>
        <v>0</v>
      </c>
      <c r="E53" s="11">
        <f t="shared" si="11"/>
        <v>289.32</v>
      </c>
      <c r="F53" s="11">
        <f t="shared" si="12"/>
        <v>3500</v>
      </c>
      <c r="G53" s="14"/>
      <c r="H53" s="11">
        <v>3789.32</v>
      </c>
      <c r="I53" s="11"/>
      <c r="J53" s="11">
        <v>289.32</v>
      </c>
      <c r="K53" s="11">
        <f t="shared" si="13"/>
        <v>3500</v>
      </c>
      <c r="L53" s="15">
        <f t="shared" si="6"/>
        <v>15</v>
      </c>
      <c r="M53" s="11">
        <v>15</v>
      </c>
    </row>
    <row r="54" spans="1:15" x14ac:dyDescent="0.25">
      <c r="A54" s="2" t="s">
        <v>13</v>
      </c>
      <c r="B54" s="11">
        <f t="shared" si="14"/>
        <v>1918.6</v>
      </c>
      <c r="C54" s="11">
        <f t="shared" si="8"/>
        <v>81.400000000000006</v>
      </c>
      <c r="D54" s="11">
        <f t="shared" si="15"/>
        <v>0</v>
      </c>
      <c r="E54" s="11">
        <f t="shared" si="11"/>
        <v>0</v>
      </c>
      <c r="F54" s="11">
        <f t="shared" si="12"/>
        <v>2000</v>
      </c>
      <c r="G54" s="14"/>
      <c r="H54" s="11">
        <v>1918.6</v>
      </c>
      <c r="I54" s="11">
        <v>81.400000000000006</v>
      </c>
      <c r="J54" s="11"/>
      <c r="K54" s="11">
        <f t="shared" si="13"/>
        <v>2000</v>
      </c>
      <c r="L54" s="15">
        <f t="shared" si="6"/>
        <v>15</v>
      </c>
      <c r="M54" s="11">
        <v>15</v>
      </c>
    </row>
    <row r="55" spans="1:15" x14ac:dyDescent="0.25">
      <c r="A55" s="2" t="s">
        <v>34</v>
      </c>
      <c r="B55" s="11">
        <f t="shared" si="14"/>
        <v>3284.4</v>
      </c>
      <c r="C55" s="11">
        <f t="shared" si="8"/>
        <v>0</v>
      </c>
      <c r="D55" s="11">
        <f t="shared" si="15"/>
        <v>547.4</v>
      </c>
      <c r="E55" s="11">
        <f t="shared" si="11"/>
        <v>273.4666666666667</v>
      </c>
      <c r="F55" s="11">
        <f t="shared" si="12"/>
        <v>3558.3333333333335</v>
      </c>
      <c r="G55" s="14"/>
      <c r="H55" s="11">
        <v>3284.4</v>
      </c>
      <c r="I55" s="11"/>
      <c r="J55" s="11">
        <v>234.4</v>
      </c>
      <c r="K55" s="11">
        <f t="shared" si="13"/>
        <v>3050</v>
      </c>
      <c r="L55" s="15">
        <f t="shared" si="6"/>
        <v>17.5</v>
      </c>
      <c r="M55" s="11">
        <v>15</v>
      </c>
      <c r="N55" s="11">
        <v>2.5</v>
      </c>
    </row>
    <row r="56" spans="1:15" x14ac:dyDescent="0.25">
      <c r="A56" s="2" t="s">
        <v>27</v>
      </c>
      <c r="B56" s="11">
        <f t="shared" si="14"/>
        <v>2597.1799999999998</v>
      </c>
      <c r="C56" s="11">
        <f t="shared" si="8"/>
        <v>3.29</v>
      </c>
      <c r="D56" s="11">
        <f t="shared" si="15"/>
        <v>432.86333333333334</v>
      </c>
      <c r="E56" s="11">
        <f t="shared" si="11"/>
        <v>0</v>
      </c>
      <c r="F56" s="11">
        <f t="shared" si="12"/>
        <v>3033.333333333333</v>
      </c>
      <c r="G56" s="14"/>
      <c r="H56" s="11">
        <v>2597.1799999999998</v>
      </c>
      <c r="I56" s="11">
        <v>2.82</v>
      </c>
      <c r="J56" s="11"/>
      <c r="K56" s="11">
        <f t="shared" si="13"/>
        <v>2600</v>
      </c>
      <c r="L56" s="15">
        <f t="shared" si="6"/>
        <v>17.5</v>
      </c>
      <c r="M56" s="11">
        <v>15</v>
      </c>
      <c r="N56" s="2">
        <v>2.5</v>
      </c>
    </row>
    <row r="57" spans="1:15" x14ac:dyDescent="0.25">
      <c r="A57" s="2" t="s">
        <v>35</v>
      </c>
      <c r="B57" s="11">
        <f t="shared" si="14"/>
        <v>3789.32</v>
      </c>
      <c r="C57" s="11">
        <f t="shared" si="8"/>
        <v>0</v>
      </c>
      <c r="D57" s="11">
        <f t="shared" si="15"/>
        <v>0</v>
      </c>
      <c r="E57" s="11">
        <f t="shared" si="11"/>
        <v>289.32</v>
      </c>
      <c r="F57" s="11">
        <f t="shared" si="12"/>
        <v>3500</v>
      </c>
      <c r="G57" s="14"/>
      <c r="H57" s="11">
        <v>3789.32</v>
      </c>
      <c r="I57" s="11"/>
      <c r="J57" s="11">
        <v>289.32</v>
      </c>
      <c r="K57" s="11">
        <f t="shared" si="13"/>
        <v>3500</v>
      </c>
      <c r="L57" s="15">
        <f t="shared" si="6"/>
        <v>15</v>
      </c>
      <c r="M57" s="11">
        <v>15</v>
      </c>
    </row>
    <row r="58" spans="1:15" x14ac:dyDescent="0.25">
      <c r="B58" s="20">
        <f>SUM(B5:B57)</f>
        <v>177642.99733333333</v>
      </c>
      <c r="C58" s="20">
        <f t="shared" ref="C58:F58" si="16">SUM(C5:C57)</f>
        <v>496.64000000000004</v>
      </c>
      <c r="D58" s="20">
        <f t="shared" si="16"/>
        <v>9424.4090979999983</v>
      </c>
      <c r="E58" s="20">
        <f t="shared" si="16"/>
        <v>12001.649764666667</v>
      </c>
      <c r="F58" s="20">
        <f t="shared" si="16"/>
        <v>175562.39666666664</v>
      </c>
    </row>
  </sheetData>
  <autoFilter ref="A1:N58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A5:T57">
    <sortCondition ref="A5:A57"/>
  </sortState>
  <mergeCells count="2">
    <mergeCell ref="A1:G1"/>
    <mergeCell ref="A2:G2"/>
  </mergeCells>
  <pageMargins left="0.31496062992125984" right="0.31496062992125984" top="0.94488188976377963" bottom="0.74803149606299213" header="0.31496062992125984" footer="0.31496062992125984"/>
  <pageSetup scale="9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sqref="A1:XFD1048576"/>
    </sheetView>
  </sheetViews>
  <sheetFormatPr baseColWidth="10" defaultRowHeight="15" x14ac:dyDescent="0.25"/>
  <cols>
    <col min="1" max="1" width="36.140625" style="2" customWidth="1"/>
    <col min="2" max="2" width="13.85546875" style="11" customWidth="1"/>
    <col min="3" max="3" width="8" style="11" bestFit="1" customWidth="1"/>
    <col min="4" max="4" width="15.42578125" style="11" bestFit="1" customWidth="1"/>
    <col min="5" max="5" width="9.5703125" style="11" bestFit="1" customWidth="1"/>
    <col min="6" max="6" width="11.5703125" style="11" bestFit="1" customWidth="1"/>
    <col min="7" max="7" width="45.85546875" style="2" customWidth="1"/>
    <col min="8" max="11" width="11.42578125" style="2"/>
    <col min="12" max="12" width="3" style="2" bestFit="1" customWidth="1"/>
    <col min="13" max="16384" width="11.42578125" style="2"/>
  </cols>
  <sheetData>
    <row r="1" spans="1:14" x14ac:dyDescent="0.25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</row>
    <row r="2" spans="1:14" x14ac:dyDescent="0.25">
      <c r="A2" s="9" t="s">
        <v>59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4" spans="1:14" s="8" customFormat="1" x14ac:dyDescent="0.25">
      <c r="A4" s="8" t="s">
        <v>0</v>
      </c>
      <c r="B4" s="12" t="s">
        <v>18</v>
      </c>
      <c r="C4" s="12" t="s">
        <v>55</v>
      </c>
      <c r="D4" s="12" t="s">
        <v>17</v>
      </c>
      <c r="E4" s="12" t="s">
        <v>19</v>
      </c>
      <c r="F4" s="12" t="s">
        <v>20</v>
      </c>
      <c r="G4" s="8" t="s">
        <v>56</v>
      </c>
      <c r="H4" s="8" t="s">
        <v>18</v>
      </c>
      <c r="I4" s="8" t="s">
        <v>55</v>
      </c>
      <c r="J4" s="8" t="s">
        <v>19</v>
      </c>
      <c r="K4" s="8" t="s">
        <v>20</v>
      </c>
      <c r="M4" s="8" t="s">
        <v>60</v>
      </c>
      <c r="N4" s="8" t="s">
        <v>61</v>
      </c>
    </row>
    <row r="5" spans="1:14" s="8" customFormat="1" x14ac:dyDescent="0.25">
      <c r="A5" s="2" t="s">
        <v>70</v>
      </c>
      <c r="B5" s="11">
        <f>+H5</f>
        <v>4069.28</v>
      </c>
      <c r="C5" s="11">
        <f>+I5/15*L5</f>
        <v>0</v>
      </c>
      <c r="D5" s="11">
        <f>+H5/15*M5</f>
        <v>0</v>
      </c>
      <c r="E5" s="11">
        <f>+J5/15*L5</f>
        <v>319.77999999999997</v>
      </c>
      <c r="F5" s="11">
        <f>+B5+C5+D5-E5</f>
        <v>3749.5</v>
      </c>
      <c r="G5" s="14"/>
      <c r="H5" s="11">
        <v>4069.28</v>
      </c>
      <c r="I5" s="11"/>
      <c r="J5" s="11">
        <v>319.77999999999997</v>
      </c>
      <c r="K5" s="11">
        <f>+H5+I5-J5</f>
        <v>3749.5</v>
      </c>
      <c r="L5" s="2">
        <v>15</v>
      </c>
    </row>
    <row r="6" spans="1:14" s="8" customFormat="1" x14ac:dyDescent="0.25">
      <c r="A6" s="2" t="s">
        <v>72</v>
      </c>
      <c r="B6" s="11">
        <f>+H6</f>
        <v>3284.4</v>
      </c>
      <c r="C6" s="11">
        <f t="shared" ref="C6" si="0">+I6/15*L6</f>
        <v>0</v>
      </c>
      <c r="D6" s="11">
        <f t="shared" ref="D6" si="1">+H6/15*M6</f>
        <v>0</v>
      </c>
      <c r="E6" s="11">
        <f t="shared" ref="E6" si="2">+J6/15*L6</f>
        <v>0</v>
      </c>
      <c r="F6" s="11">
        <f t="shared" ref="F6" si="3">+B6+C6+D6-E6</f>
        <v>3284.4</v>
      </c>
      <c r="G6" s="18"/>
      <c r="H6" s="11">
        <v>3284.4</v>
      </c>
      <c r="I6" s="11"/>
      <c r="J6" s="11">
        <v>234.4</v>
      </c>
      <c r="K6" s="11">
        <f t="shared" ref="K6" si="4">+H6+I6-J6</f>
        <v>3050</v>
      </c>
      <c r="L6" s="2"/>
    </row>
    <row r="7" spans="1:14" x14ac:dyDescent="0.25">
      <c r="A7" s="2" t="s">
        <v>32</v>
      </c>
      <c r="B7" s="11">
        <f>+H7</f>
        <v>3789.32</v>
      </c>
      <c r="C7" s="11">
        <f>+I7/15*L7</f>
        <v>0</v>
      </c>
      <c r="D7" s="11">
        <f>+H7/15*M7</f>
        <v>0</v>
      </c>
      <c r="E7" s="11">
        <f>+J7/15*L7</f>
        <v>289.32</v>
      </c>
      <c r="F7" s="11">
        <f>+B7+C7+D7-E7</f>
        <v>3500</v>
      </c>
      <c r="G7" s="14"/>
      <c r="H7" s="11">
        <v>3789.32</v>
      </c>
      <c r="I7" s="11"/>
      <c r="J7" s="11">
        <v>289.32</v>
      </c>
      <c r="K7" s="11">
        <f>+H7+I7-J7</f>
        <v>3500</v>
      </c>
      <c r="L7" s="2">
        <v>15</v>
      </c>
    </row>
    <row r="8" spans="1:14" x14ac:dyDescent="0.25">
      <c r="A8" s="2" t="s">
        <v>1</v>
      </c>
      <c r="B8" s="11">
        <f>+H8</f>
        <v>3284.4</v>
      </c>
      <c r="C8" s="11">
        <f t="shared" ref="C8:C48" si="5">+I8/15*L8</f>
        <v>0</v>
      </c>
      <c r="D8" s="11">
        <f t="shared" ref="D8:D48" si="6">+H8/15*M8</f>
        <v>0</v>
      </c>
      <c r="E8" s="11">
        <f t="shared" ref="E8:E47" si="7">+J8/15*L8</f>
        <v>234.4</v>
      </c>
      <c r="F8" s="11">
        <f t="shared" ref="F8:F48" si="8">+B8+C8+D8-E8</f>
        <v>3050</v>
      </c>
      <c r="G8" s="18"/>
      <c r="H8" s="11">
        <v>3284.4</v>
      </c>
      <c r="I8" s="11"/>
      <c r="J8" s="11">
        <v>234.4</v>
      </c>
      <c r="K8" s="11">
        <f t="shared" ref="K8:K48" si="9">+H8+I8-J8</f>
        <v>3050</v>
      </c>
      <c r="L8" s="2">
        <v>15</v>
      </c>
      <c r="M8" s="11"/>
    </row>
    <row r="9" spans="1:14" x14ac:dyDescent="0.25">
      <c r="A9" s="2" t="s">
        <v>2</v>
      </c>
      <c r="B9" s="11">
        <f t="shared" ref="B9:B48" si="10">+H9</f>
        <v>3366.56</v>
      </c>
      <c r="C9" s="11">
        <f t="shared" si="5"/>
        <v>0</v>
      </c>
      <c r="D9" s="11">
        <f t="shared" si="6"/>
        <v>0</v>
      </c>
      <c r="E9" s="11">
        <f t="shared" si="7"/>
        <v>116.56</v>
      </c>
      <c r="F9" s="11">
        <f t="shared" si="8"/>
        <v>3250</v>
      </c>
      <c r="G9" s="14"/>
      <c r="H9" s="11">
        <v>3366.56</v>
      </c>
      <c r="I9" s="11"/>
      <c r="J9" s="11">
        <v>116.56</v>
      </c>
      <c r="K9" s="11">
        <f t="shared" si="9"/>
        <v>3250</v>
      </c>
      <c r="L9" s="2">
        <v>15</v>
      </c>
      <c r="M9" s="11"/>
    </row>
    <row r="10" spans="1:14" x14ac:dyDescent="0.25">
      <c r="A10" s="2" t="s">
        <v>29</v>
      </c>
      <c r="B10" s="11">
        <f t="shared" si="10"/>
        <v>3789.32</v>
      </c>
      <c r="C10" s="11">
        <f t="shared" si="5"/>
        <v>0</v>
      </c>
      <c r="D10" s="11">
        <f t="shared" si="6"/>
        <v>0</v>
      </c>
      <c r="E10" s="11">
        <f t="shared" si="7"/>
        <v>289.32</v>
      </c>
      <c r="F10" s="11">
        <f t="shared" si="8"/>
        <v>3500</v>
      </c>
      <c r="G10" s="14"/>
      <c r="H10" s="11">
        <v>3789.32</v>
      </c>
      <c r="I10" s="11"/>
      <c r="J10" s="11">
        <v>289.32</v>
      </c>
      <c r="K10" s="11">
        <f t="shared" si="9"/>
        <v>3500</v>
      </c>
      <c r="L10" s="2">
        <v>15</v>
      </c>
    </row>
    <row r="11" spans="1:14" x14ac:dyDescent="0.25">
      <c r="A11" s="2" t="s">
        <v>31</v>
      </c>
      <c r="B11" s="11">
        <f t="shared" si="10"/>
        <v>2597.1799999999998</v>
      </c>
      <c r="C11" s="11">
        <f t="shared" si="5"/>
        <v>2.82</v>
      </c>
      <c r="D11" s="11">
        <f t="shared" si="6"/>
        <v>0</v>
      </c>
      <c r="E11" s="11">
        <f t="shared" si="7"/>
        <v>0</v>
      </c>
      <c r="F11" s="11">
        <f t="shared" si="8"/>
        <v>2600</v>
      </c>
      <c r="G11" s="14"/>
      <c r="H11" s="11">
        <v>2597.1799999999998</v>
      </c>
      <c r="I11" s="11">
        <v>2.82</v>
      </c>
      <c r="J11" s="11"/>
      <c r="K11" s="11">
        <f t="shared" si="9"/>
        <v>2600</v>
      </c>
      <c r="L11" s="2">
        <v>15</v>
      </c>
    </row>
    <row r="12" spans="1:14" x14ac:dyDescent="0.25">
      <c r="A12" s="2" t="s">
        <v>14</v>
      </c>
      <c r="B12" s="11">
        <f t="shared" si="10"/>
        <v>8396.83</v>
      </c>
      <c r="C12" s="11">
        <f t="shared" si="5"/>
        <v>0</v>
      </c>
      <c r="D12" s="11">
        <f t="shared" si="6"/>
        <v>2798.9433333333336</v>
      </c>
      <c r="E12" s="11">
        <f t="shared" si="7"/>
        <v>1529.1066666666666</v>
      </c>
      <c r="F12" s="11">
        <f t="shared" si="8"/>
        <v>9666.6666666666679</v>
      </c>
      <c r="G12" s="14"/>
      <c r="H12" s="11">
        <v>8396.83</v>
      </c>
      <c r="I12" s="11"/>
      <c r="J12" s="11">
        <v>1146.83</v>
      </c>
      <c r="K12" s="11">
        <f t="shared" si="9"/>
        <v>7250</v>
      </c>
      <c r="L12" s="2">
        <v>20</v>
      </c>
      <c r="M12" s="11">
        <v>5</v>
      </c>
    </row>
    <row r="13" spans="1:14" x14ac:dyDescent="0.25">
      <c r="A13" s="2" t="s">
        <v>3</v>
      </c>
      <c r="B13" s="11">
        <f t="shared" si="10"/>
        <v>3789.32</v>
      </c>
      <c r="C13" s="11">
        <f t="shared" si="5"/>
        <v>0</v>
      </c>
      <c r="D13" s="11">
        <f t="shared" si="6"/>
        <v>0</v>
      </c>
      <c r="E13" s="11">
        <f t="shared" si="7"/>
        <v>289.32</v>
      </c>
      <c r="F13" s="11">
        <f t="shared" si="8"/>
        <v>3500</v>
      </c>
      <c r="G13" s="14"/>
      <c r="H13" s="11">
        <v>3789.32</v>
      </c>
      <c r="I13" s="11"/>
      <c r="J13" s="11">
        <v>289.32</v>
      </c>
      <c r="K13" s="11">
        <f t="shared" si="9"/>
        <v>3500</v>
      </c>
      <c r="L13" s="2">
        <v>15</v>
      </c>
    </row>
    <row r="14" spans="1:14" x14ac:dyDescent="0.25">
      <c r="A14" s="2" t="s">
        <v>65</v>
      </c>
      <c r="B14" s="11">
        <f t="shared" ref="B14" si="11">+H14</f>
        <v>3789.32</v>
      </c>
      <c r="C14" s="11">
        <f t="shared" ref="C14" si="12">+I14/15*L14</f>
        <v>0</v>
      </c>
      <c r="D14" s="11">
        <f t="shared" ref="D14" si="13">+H14/15*M14</f>
        <v>0</v>
      </c>
      <c r="E14" s="11">
        <f t="shared" ref="E14" si="14">+J14/15*L14</f>
        <v>289.32</v>
      </c>
      <c r="F14" s="11">
        <f t="shared" ref="F14" si="15">+B14+C14+D14-E14</f>
        <v>3500</v>
      </c>
      <c r="G14" s="14"/>
      <c r="H14" s="11">
        <v>3789.32</v>
      </c>
      <c r="I14" s="11"/>
      <c r="J14" s="11">
        <v>289.32</v>
      </c>
      <c r="K14" s="11">
        <f t="shared" ref="K14" si="16">+H14+I14-J14</f>
        <v>3500</v>
      </c>
      <c r="L14" s="2">
        <v>15</v>
      </c>
    </row>
    <row r="15" spans="1:14" x14ac:dyDescent="0.25">
      <c r="A15" s="2" t="s">
        <v>26</v>
      </c>
      <c r="B15" s="11">
        <f t="shared" si="10"/>
        <v>3284.4</v>
      </c>
      <c r="C15" s="11">
        <f t="shared" si="5"/>
        <v>0</v>
      </c>
      <c r="D15" s="11">
        <f t="shared" si="6"/>
        <v>0</v>
      </c>
      <c r="E15" s="11">
        <f t="shared" si="7"/>
        <v>234.4</v>
      </c>
      <c r="F15" s="11">
        <f t="shared" si="8"/>
        <v>3050</v>
      </c>
      <c r="G15" s="14"/>
      <c r="H15" s="11">
        <v>3284.4</v>
      </c>
      <c r="I15" s="11"/>
      <c r="J15" s="11">
        <v>234.4</v>
      </c>
      <c r="K15" s="11">
        <f t="shared" si="9"/>
        <v>3050</v>
      </c>
      <c r="L15" s="2">
        <v>15</v>
      </c>
      <c r="M15" s="11"/>
    </row>
    <row r="16" spans="1:14" x14ac:dyDescent="0.25">
      <c r="A16" s="2" t="s">
        <v>4</v>
      </c>
      <c r="B16" s="11">
        <f t="shared" si="10"/>
        <v>3789.32</v>
      </c>
      <c r="C16" s="11">
        <f t="shared" si="5"/>
        <v>0</v>
      </c>
      <c r="D16" s="11">
        <f t="shared" si="6"/>
        <v>1082.66285822552</v>
      </c>
      <c r="E16" s="11">
        <f t="shared" si="7"/>
        <v>371.98285722552004</v>
      </c>
      <c r="F16" s="11">
        <f t="shared" si="8"/>
        <v>4500.0000010000003</v>
      </c>
      <c r="G16" s="18"/>
      <c r="H16" s="11">
        <v>3789.32</v>
      </c>
      <c r="I16" s="11"/>
      <c r="J16" s="11">
        <v>289.32</v>
      </c>
      <c r="K16" s="11">
        <f t="shared" si="9"/>
        <v>3500</v>
      </c>
      <c r="L16" s="2">
        <v>19.285714290000001</v>
      </c>
      <c r="M16" s="11">
        <v>4.2857142899999996</v>
      </c>
      <c r="N16" s="2" t="s">
        <v>67</v>
      </c>
    </row>
    <row r="17" spans="1:13" x14ac:dyDescent="0.25">
      <c r="A17" s="2" t="s">
        <v>6</v>
      </c>
      <c r="B17" s="11">
        <f t="shared" si="10"/>
        <v>4352.55</v>
      </c>
      <c r="C17" s="11">
        <f t="shared" si="5"/>
        <v>0</v>
      </c>
      <c r="D17" s="11">
        <f t="shared" si="6"/>
        <v>0</v>
      </c>
      <c r="E17" s="11">
        <f t="shared" si="7"/>
        <v>352.55</v>
      </c>
      <c r="F17" s="11">
        <f t="shared" si="8"/>
        <v>4000</v>
      </c>
      <c r="G17" s="14"/>
      <c r="H17" s="11">
        <v>4352.55</v>
      </c>
      <c r="I17" s="11"/>
      <c r="J17" s="11">
        <v>352.55</v>
      </c>
      <c r="K17" s="11">
        <f t="shared" si="9"/>
        <v>4000</v>
      </c>
      <c r="L17" s="2">
        <v>15</v>
      </c>
    </row>
    <row r="18" spans="1:13" x14ac:dyDescent="0.25">
      <c r="A18" s="2" t="s">
        <v>7</v>
      </c>
      <c r="B18" s="11">
        <f t="shared" si="10"/>
        <v>3366.56</v>
      </c>
      <c r="C18" s="11">
        <f t="shared" si="5"/>
        <v>0</v>
      </c>
      <c r="D18" s="11">
        <f t="shared" si="6"/>
        <v>0</v>
      </c>
      <c r="E18" s="11">
        <f t="shared" si="7"/>
        <v>116.56</v>
      </c>
      <c r="F18" s="11">
        <f t="shared" si="8"/>
        <v>3250</v>
      </c>
      <c r="G18" s="14"/>
      <c r="H18" s="11">
        <v>3366.56</v>
      </c>
      <c r="I18" s="11"/>
      <c r="J18" s="11">
        <v>116.56</v>
      </c>
      <c r="K18" s="11">
        <f t="shared" si="9"/>
        <v>3250</v>
      </c>
      <c r="L18" s="2">
        <v>15</v>
      </c>
      <c r="M18" s="11"/>
    </row>
    <row r="19" spans="1:13" x14ac:dyDescent="0.25">
      <c r="A19" s="2" t="s">
        <v>15</v>
      </c>
      <c r="B19" s="11">
        <f t="shared" si="10"/>
        <v>3366.56</v>
      </c>
      <c r="C19" s="11">
        <f t="shared" si="5"/>
        <v>0</v>
      </c>
      <c r="D19" s="11">
        <f t="shared" si="6"/>
        <v>0</v>
      </c>
      <c r="E19" s="11">
        <f t="shared" si="7"/>
        <v>116.56</v>
      </c>
      <c r="F19" s="11">
        <f t="shared" si="8"/>
        <v>3250</v>
      </c>
      <c r="G19" s="14"/>
      <c r="H19" s="11">
        <v>3366.56</v>
      </c>
      <c r="I19" s="11"/>
      <c r="J19" s="11">
        <v>116.56</v>
      </c>
      <c r="K19" s="11">
        <f t="shared" si="9"/>
        <v>3250</v>
      </c>
      <c r="L19" s="2">
        <v>15</v>
      </c>
    </row>
    <row r="20" spans="1:13" x14ac:dyDescent="0.25">
      <c r="A20" s="2" t="s">
        <v>71</v>
      </c>
      <c r="B20" s="11">
        <f t="shared" ref="B20" si="17">+H20</f>
        <v>3284.4</v>
      </c>
      <c r="C20" s="11">
        <f t="shared" ref="C20" si="18">+I20/15*L20</f>
        <v>0</v>
      </c>
      <c r="D20" s="11">
        <f t="shared" ref="D20" si="19">+H20/15*M20</f>
        <v>0</v>
      </c>
      <c r="E20" s="11">
        <f t="shared" ref="E20" si="20">+J20/15*L20</f>
        <v>234.4</v>
      </c>
      <c r="F20" s="11">
        <f t="shared" ref="F20" si="21">+B20+C20+D20-E20</f>
        <v>3050</v>
      </c>
      <c r="G20" s="14"/>
      <c r="H20" s="11">
        <v>3284.4</v>
      </c>
      <c r="I20" s="11"/>
      <c r="J20" s="11">
        <v>234.4</v>
      </c>
      <c r="K20" s="11">
        <f t="shared" ref="K20" si="22">+H20+I20-J20</f>
        <v>3050</v>
      </c>
      <c r="L20" s="2">
        <v>15</v>
      </c>
    </row>
    <row r="21" spans="1:13" x14ac:dyDescent="0.25">
      <c r="A21" s="2" t="s">
        <v>68</v>
      </c>
      <c r="B21" s="11">
        <f t="shared" ref="B21" si="23">+H21</f>
        <v>3789.32</v>
      </c>
      <c r="C21" s="11">
        <f t="shared" ref="C21" si="24">+I21/15*L21</f>
        <v>0</v>
      </c>
      <c r="D21" s="11">
        <f t="shared" ref="D21" si="25">+H21/15*M21</f>
        <v>0</v>
      </c>
      <c r="E21" s="11">
        <f t="shared" ref="E21" si="26">+J21/15*L21</f>
        <v>289.32</v>
      </c>
      <c r="F21" s="11">
        <f t="shared" ref="F21" si="27">+B21+C21+D21-E21</f>
        <v>3500</v>
      </c>
      <c r="G21" s="14"/>
      <c r="H21" s="11">
        <v>3789.32</v>
      </c>
      <c r="I21" s="11"/>
      <c r="J21" s="11">
        <v>289.32</v>
      </c>
      <c r="K21" s="11">
        <f t="shared" ref="K21" si="28">+H21+I21-J21</f>
        <v>3500</v>
      </c>
      <c r="L21" s="2">
        <v>15</v>
      </c>
    </row>
    <row r="22" spans="1:13" x14ac:dyDescent="0.25">
      <c r="A22" s="2" t="s">
        <v>38</v>
      </c>
      <c r="B22" s="11">
        <f t="shared" si="10"/>
        <v>3789.32</v>
      </c>
      <c r="C22" s="11">
        <f t="shared" si="5"/>
        <v>0</v>
      </c>
      <c r="D22" s="11">
        <f t="shared" si="6"/>
        <v>0</v>
      </c>
      <c r="E22" s="11">
        <f t="shared" si="7"/>
        <v>289.32</v>
      </c>
      <c r="F22" s="11">
        <f t="shared" si="8"/>
        <v>3500</v>
      </c>
      <c r="G22" s="14"/>
      <c r="H22" s="11">
        <v>3789.32</v>
      </c>
      <c r="I22" s="11"/>
      <c r="J22" s="11">
        <v>289.32</v>
      </c>
      <c r="K22" s="11">
        <f t="shared" si="9"/>
        <v>3500</v>
      </c>
      <c r="L22" s="2">
        <v>15</v>
      </c>
      <c r="M22" s="11"/>
    </row>
    <row r="23" spans="1:13" x14ac:dyDescent="0.25">
      <c r="A23" s="2" t="s">
        <v>45</v>
      </c>
      <c r="B23" s="11">
        <f t="shared" si="10"/>
        <v>2597.1799999999998</v>
      </c>
      <c r="C23" s="11">
        <f t="shared" si="5"/>
        <v>2.82</v>
      </c>
      <c r="D23" s="11">
        <f t="shared" si="6"/>
        <v>0</v>
      </c>
      <c r="E23" s="11">
        <f t="shared" si="7"/>
        <v>0</v>
      </c>
      <c r="F23" s="11">
        <f t="shared" si="8"/>
        <v>2600</v>
      </c>
      <c r="G23" s="14"/>
      <c r="H23" s="11">
        <v>2597.1799999999998</v>
      </c>
      <c r="I23" s="11">
        <v>2.82</v>
      </c>
      <c r="J23" s="11"/>
      <c r="K23" s="11">
        <f t="shared" si="9"/>
        <v>2600</v>
      </c>
      <c r="L23" s="2">
        <v>15</v>
      </c>
    </row>
    <row r="24" spans="1:13" x14ac:dyDescent="0.25">
      <c r="A24" s="2" t="s">
        <v>8</v>
      </c>
      <c r="B24" s="11">
        <f t="shared" si="10"/>
        <v>3789.32</v>
      </c>
      <c r="C24" s="11">
        <f t="shared" si="5"/>
        <v>0</v>
      </c>
      <c r="D24" s="11">
        <f t="shared" si="6"/>
        <v>0</v>
      </c>
      <c r="E24" s="11">
        <f t="shared" si="7"/>
        <v>289.32</v>
      </c>
      <c r="F24" s="11">
        <f t="shared" si="8"/>
        <v>3500</v>
      </c>
      <c r="G24" s="14"/>
      <c r="H24" s="11">
        <v>3789.32</v>
      </c>
      <c r="I24" s="11"/>
      <c r="J24" s="11">
        <v>289.32</v>
      </c>
      <c r="K24" s="11">
        <f t="shared" si="9"/>
        <v>3500</v>
      </c>
      <c r="L24" s="2">
        <v>15</v>
      </c>
    </row>
    <row r="25" spans="1:13" x14ac:dyDescent="0.25">
      <c r="A25" s="2" t="s">
        <v>63</v>
      </c>
      <c r="B25" s="11">
        <f t="shared" si="10"/>
        <v>2782.46</v>
      </c>
      <c r="D25" s="11">
        <f t="shared" si="6"/>
        <v>0</v>
      </c>
      <c r="E25" s="11">
        <f t="shared" si="7"/>
        <v>32.46</v>
      </c>
      <c r="F25" s="11">
        <f t="shared" si="8"/>
        <v>2750</v>
      </c>
      <c r="G25" s="14"/>
      <c r="H25" s="11">
        <v>2782.46</v>
      </c>
      <c r="I25" s="11"/>
      <c r="J25" s="11">
        <v>32.46</v>
      </c>
      <c r="K25" s="11">
        <f t="shared" si="9"/>
        <v>2750</v>
      </c>
      <c r="L25" s="2">
        <v>15</v>
      </c>
    </row>
    <row r="26" spans="1:13" x14ac:dyDescent="0.25">
      <c r="A26" s="2" t="s">
        <v>44</v>
      </c>
      <c r="B26" s="11">
        <f t="shared" si="10"/>
        <v>3789.32</v>
      </c>
      <c r="C26" s="11">
        <f t="shared" si="5"/>
        <v>0</v>
      </c>
      <c r="D26" s="11">
        <f t="shared" si="6"/>
        <v>0</v>
      </c>
      <c r="E26" s="11">
        <f t="shared" si="7"/>
        <v>289.32</v>
      </c>
      <c r="F26" s="11">
        <f t="shared" si="8"/>
        <v>3500</v>
      </c>
      <c r="G26" s="14"/>
      <c r="H26" s="11">
        <v>3789.32</v>
      </c>
      <c r="I26" s="11"/>
      <c r="J26" s="11">
        <v>289.32</v>
      </c>
      <c r="K26" s="11">
        <f t="shared" si="9"/>
        <v>3500</v>
      </c>
      <c r="L26" s="2">
        <v>15</v>
      </c>
    </row>
    <row r="27" spans="1:13" x14ac:dyDescent="0.25">
      <c r="A27" s="2" t="s">
        <v>16</v>
      </c>
      <c r="B27" s="11">
        <f t="shared" si="10"/>
        <v>2563.52</v>
      </c>
      <c r="C27" s="11">
        <f t="shared" si="5"/>
        <v>6.48</v>
      </c>
      <c r="D27" s="11">
        <f t="shared" si="6"/>
        <v>0</v>
      </c>
      <c r="E27" s="11">
        <f t="shared" si="7"/>
        <v>0</v>
      </c>
      <c r="F27" s="11">
        <f t="shared" si="8"/>
        <v>2570</v>
      </c>
      <c r="G27" s="14"/>
      <c r="H27" s="11">
        <v>2563.52</v>
      </c>
      <c r="I27" s="11">
        <v>6.48</v>
      </c>
      <c r="J27" s="11"/>
      <c r="K27" s="11">
        <f t="shared" si="9"/>
        <v>2570</v>
      </c>
      <c r="L27" s="2">
        <v>15</v>
      </c>
    </row>
    <row r="28" spans="1:13" x14ac:dyDescent="0.25">
      <c r="A28" s="2" t="s">
        <v>69</v>
      </c>
      <c r="B28" s="11">
        <f t="shared" ref="B28" si="29">+H28</f>
        <v>3284.4</v>
      </c>
      <c r="C28" s="11">
        <f t="shared" ref="C28" si="30">+I28/15*L28</f>
        <v>0</v>
      </c>
      <c r="D28" s="11">
        <f t="shared" ref="D28" si="31">+H28/15*M28</f>
        <v>0</v>
      </c>
      <c r="E28" s="11">
        <f t="shared" ref="E28" si="32">+J28/15*L28</f>
        <v>234.4</v>
      </c>
      <c r="F28" s="11">
        <f t="shared" ref="F28" si="33">+B28+C28+D28-E28</f>
        <v>3050</v>
      </c>
      <c r="G28" s="14"/>
      <c r="H28" s="11">
        <v>3284.4</v>
      </c>
      <c r="I28" s="11"/>
      <c r="J28" s="11">
        <v>234.4</v>
      </c>
      <c r="K28" s="11">
        <f t="shared" ref="K28" si="34">+H28+I28-J28</f>
        <v>3050</v>
      </c>
      <c r="L28" s="2">
        <v>15</v>
      </c>
    </row>
    <row r="29" spans="1:13" x14ac:dyDescent="0.25">
      <c r="A29" s="2" t="s">
        <v>28</v>
      </c>
      <c r="B29" s="11">
        <f t="shared" si="10"/>
        <v>3789.32</v>
      </c>
      <c r="C29" s="11">
        <f t="shared" si="5"/>
        <v>0</v>
      </c>
      <c r="D29" s="11">
        <f t="shared" si="6"/>
        <v>0</v>
      </c>
      <c r="E29" s="11">
        <f t="shared" si="7"/>
        <v>289.32</v>
      </c>
      <c r="F29" s="11">
        <f t="shared" si="8"/>
        <v>3500</v>
      </c>
      <c r="G29" s="14"/>
      <c r="H29" s="11">
        <v>3789.32</v>
      </c>
      <c r="I29" s="11"/>
      <c r="J29" s="11">
        <v>289.32</v>
      </c>
      <c r="K29" s="11">
        <f t="shared" si="9"/>
        <v>3500</v>
      </c>
      <c r="L29" s="2">
        <v>15</v>
      </c>
    </row>
    <row r="30" spans="1:13" x14ac:dyDescent="0.25">
      <c r="A30" s="2" t="s">
        <v>36</v>
      </c>
      <c r="B30" s="11">
        <f t="shared" si="10"/>
        <v>3284.4</v>
      </c>
      <c r="C30" s="11">
        <f t="shared" si="5"/>
        <v>0</v>
      </c>
      <c r="D30" s="11">
        <f t="shared" si="6"/>
        <v>0</v>
      </c>
      <c r="E30" s="11">
        <f t="shared" si="7"/>
        <v>234.4</v>
      </c>
      <c r="F30" s="11">
        <f t="shared" si="8"/>
        <v>3050</v>
      </c>
      <c r="G30" s="14"/>
      <c r="H30" s="11">
        <v>3284.4</v>
      </c>
      <c r="I30" s="11"/>
      <c r="J30" s="11">
        <v>234.4</v>
      </c>
      <c r="K30" s="11">
        <f t="shared" si="9"/>
        <v>3050</v>
      </c>
      <c r="L30" s="2">
        <v>15</v>
      </c>
    </row>
    <row r="31" spans="1:13" x14ac:dyDescent="0.25">
      <c r="A31" s="2" t="s">
        <v>37</v>
      </c>
      <c r="B31" s="11">
        <f t="shared" si="10"/>
        <v>3284.4</v>
      </c>
      <c r="C31" s="11">
        <f t="shared" si="5"/>
        <v>0</v>
      </c>
      <c r="D31" s="11">
        <f t="shared" si="6"/>
        <v>0</v>
      </c>
      <c r="E31" s="11">
        <f t="shared" si="7"/>
        <v>234.4</v>
      </c>
      <c r="F31" s="11">
        <f t="shared" si="8"/>
        <v>3050</v>
      </c>
      <c r="G31" s="18"/>
      <c r="H31" s="11">
        <v>3284.4</v>
      </c>
      <c r="I31" s="11"/>
      <c r="J31" s="11">
        <v>234.4</v>
      </c>
      <c r="K31" s="11">
        <f t="shared" si="9"/>
        <v>3050</v>
      </c>
      <c r="L31" s="2">
        <v>15</v>
      </c>
      <c r="M31" s="11"/>
    </row>
    <row r="32" spans="1:13" x14ac:dyDescent="0.25">
      <c r="A32" s="2" t="s">
        <v>9</v>
      </c>
      <c r="B32" s="11">
        <f t="shared" si="10"/>
        <v>3284.4</v>
      </c>
      <c r="C32" s="11">
        <f t="shared" si="5"/>
        <v>0</v>
      </c>
      <c r="D32" s="11">
        <f t="shared" si="6"/>
        <v>0</v>
      </c>
      <c r="E32" s="11">
        <f t="shared" si="7"/>
        <v>234.4</v>
      </c>
      <c r="F32" s="11">
        <f t="shared" si="8"/>
        <v>3050</v>
      </c>
      <c r="G32" s="14"/>
      <c r="H32" s="11">
        <v>3284.4</v>
      </c>
      <c r="I32" s="11"/>
      <c r="J32" s="11">
        <v>234.4</v>
      </c>
      <c r="K32" s="11">
        <f t="shared" si="9"/>
        <v>3050</v>
      </c>
      <c r="L32" s="2">
        <v>15</v>
      </c>
      <c r="M32" s="11"/>
    </row>
    <row r="33" spans="1:14" x14ac:dyDescent="0.25">
      <c r="A33" s="2" t="s">
        <v>73</v>
      </c>
      <c r="B33" s="11">
        <f t="shared" ref="B33" si="35">+H33</f>
        <v>1692.02</v>
      </c>
      <c r="C33" s="11">
        <f>+I33/15*L33</f>
        <v>136.77466666666666</v>
      </c>
      <c r="D33" s="11">
        <f t="shared" ref="D33" si="36">+H33/15*M33</f>
        <v>451.20533333333333</v>
      </c>
      <c r="E33" s="11">
        <f t="shared" ref="E33" si="37">+J33/15*L33</f>
        <v>0</v>
      </c>
      <c r="F33" s="11">
        <f t="shared" ref="F33" si="38">+B33+C33+D33-E33</f>
        <v>2280</v>
      </c>
      <c r="G33" s="14"/>
      <c r="H33" s="11">
        <v>1692.02</v>
      </c>
      <c r="I33" s="11">
        <v>107.98</v>
      </c>
      <c r="J33" s="11"/>
      <c r="K33" s="11"/>
      <c r="L33" s="2">
        <v>19</v>
      </c>
      <c r="M33" s="11">
        <v>4</v>
      </c>
    </row>
    <row r="34" spans="1:14" x14ac:dyDescent="0.25">
      <c r="A34" s="2" t="s">
        <v>62</v>
      </c>
      <c r="B34" s="11">
        <f>+H34/15*L34</f>
        <v>3536.6986666666671</v>
      </c>
      <c r="C34" s="11">
        <f t="shared" ref="C34" si="39">+I34/15*L34</f>
        <v>0</v>
      </c>
      <c r="D34" s="11">
        <f t="shared" ref="D34" si="40">+H34/15*M34</f>
        <v>0</v>
      </c>
      <c r="E34" s="11">
        <f>+J34/15*L34</f>
        <v>270.03199999999998</v>
      </c>
      <c r="F34" s="11">
        <f t="shared" ref="F34" si="41">+B34+C34+D34-E34</f>
        <v>3266.666666666667</v>
      </c>
      <c r="G34" s="14"/>
      <c r="H34" s="11">
        <v>3789.32</v>
      </c>
      <c r="I34" s="11"/>
      <c r="J34" s="11">
        <v>289.32</v>
      </c>
      <c r="K34" s="11">
        <f t="shared" ref="K34" si="42">+H34+I34-J34</f>
        <v>3500</v>
      </c>
      <c r="L34" s="2">
        <v>14</v>
      </c>
      <c r="M34" s="11"/>
      <c r="N34" s="2" t="s">
        <v>66</v>
      </c>
    </row>
    <row r="35" spans="1:14" x14ac:dyDescent="0.25">
      <c r="A35" s="2" t="s">
        <v>10</v>
      </c>
      <c r="B35" s="11">
        <f t="shared" si="10"/>
        <v>3366.56</v>
      </c>
      <c r="C35" s="11">
        <f t="shared" si="5"/>
        <v>0</v>
      </c>
      <c r="D35" s="11">
        <f t="shared" si="6"/>
        <v>0</v>
      </c>
      <c r="E35" s="11">
        <f t="shared" si="7"/>
        <v>116.56</v>
      </c>
      <c r="F35" s="11">
        <f t="shared" si="8"/>
        <v>3250</v>
      </c>
      <c r="G35" s="14"/>
      <c r="H35" s="11">
        <v>3366.56</v>
      </c>
      <c r="I35" s="11"/>
      <c r="J35" s="11">
        <v>116.56</v>
      </c>
      <c r="K35" s="11">
        <f t="shared" si="9"/>
        <v>3250</v>
      </c>
      <c r="L35" s="2">
        <v>15</v>
      </c>
    </row>
    <row r="36" spans="1:14" x14ac:dyDescent="0.25">
      <c r="A36" s="2" t="s">
        <v>33</v>
      </c>
      <c r="B36" s="11">
        <f t="shared" si="10"/>
        <v>3284.4</v>
      </c>
      <c r="C36" s="11">
        <f t="shared" si="5"/>
        <v>0</v>
      </c>
      <c r="D36" s="11">
        <f t="shared" si="6"/>
        <v>0</v>
      </c>
      <c r="E36" s="11">
        <f t="shared" si="7"/>
        <v>234.4</v>
      </c>
      <c r="F36" s="11">
        <f t="shared" si="8"/>
        <v>3050</v>
      </c>
      <c r="G36" s="14"/>
      <c r="H36" s="11">
        <v>3284.4</v>
      </c>
      <c r="I36" s="11"/>
      <c r="J36" s="11">
        <v>234.4</v>
      </c>
      <c r="K36" s="11">
        <f t="shared" si="9"/>
        <v>3050</v>
      </c>
      <c r="L36" s="2">
        <v>15</v>
      </c>
    </row>
    <row r="37" spans="1:14" x14ac:dyDescent="0.25">
      <c r="A37" s="2" t="s">
        <v>11</v>
      </c>
      <c r="B37" s="11">
        <f t="shared" si="10"/>
        <v>3284.4</v>
      </c>
      <c r="C37" s="11">
        <f t="shared" si="5"/>
        <v>0</v>
      </c>
      <c r="D37" s="11">
        <f t="shared" si="6"/>
        <v>0</v>
      </c>
      <c r="E37" s="11">
        <f t="shared" si="7"/>
        <v>234.4</v>
      </c>
      <c r="F37" s="11">
        <f t="shared" si="8"/>
        <v>3050</v>
      </c>
      <c r="G37" s="14"/>
      <c r="H37" s="11">
        <v>3284.4</v>
      </c>
      <c r="I37" s="11"/>
      <c r="J37" s="11">
        <v>234.4</v>
      </c>
      <c r="K37" s="11">
        <f t="shared" si="9"/>
        <v>3050</v>
      </c>
      <c r="L37" s="2">
        <v>15</v>
      </c>
    </row>
    <row r="38" spans="1:14" x14ac:dyDescent="0.25">
      <c r="A38" s="2" t="s">
        <v>12</v>
      </c>
      <c r="B38" s="11">
        <f t="shared" si="10"/>
        <v>3366.56</v>
      </c>
      <c r="C38" s="11">
        <f t="shared" si="5"/>
        <v>0</v>
      </c>
      <c r="D38" s="11">
        <f t="shared" si="6"/>
        <v>0</v>
      </c>
      <c r="E38" s="11">
        <f t="shared" si="7"/>
        <v>116.56</v>
      </c>
      <c r="F38" s="11">
        <f t="shared" si="8"/>
        <v>3250</v>
      </c>
      <c r="G38" s="14"/>
      <c r="H38" s="11">
        <v>3366.56</v>
      </c>
      <c r="I38" s="11"/>
      <c r="J38" s="11">
        <v>116.56</v>
      </c>
      <c r="K38" s="11">
        <f t="shared" si="9"/>
        <v>3250</v>
      </c>
      <c r="L38" s="2">
        <v>15</v>
      </c>
    </row>
    <row r="39" spans="1:14" x14ac:dyDescent="0.25">
      <c r="A39" s="2" t="s">
        <v>30</v>
      </c>
      <c r="B39" s="11">
        <f t="shared" si="10"/>
        <v>3789.32</v>
      </c>
      <c r="C39" s="11">
        <f t="shared" si="5"/>
        <v>0</v>
      </c>
      <c r="D39" s="11">
        <f t="shared" si="6"/>
        <v>0</v>
      </c>
      <c r="E39" s="11">
        <f t="shared" si="7"/>
        <v>289.32</v>
      </c>
      <c r="F39" s="11">
        <f t="shared" si="8"/>
        <v>3500</v>
      </c>
      <c r="G39" s="14"/>
      <c r="H39" s="11">
        <v>3789.32</v>
      </c>
      <c r="I39" s="11"/>
      <c r="J39" s="11">
        <v>289.32</v>
      </c>
      <c r="K39" s="11">
        <f t="shared" si="9"/>
        <v>3500</v>
      </c>
      <c r="L39" s="2">
        <v>15</v>
      </c>
    </row>
    <row r="40" spans="1:14" x14ac:dyDescent="0.25">
      <c r="A40" s="2" t="s">
        <v>41</v>
      </c>
      <c r="B40" s="11">
        <f t="shared" si="10"/>
        <v>3789.32</v>
      </c>
      <c r="C40" s="11">
        <f t="shared" si="5"/>
        <v>0</v>
      </c>
      <c r="D40" s="11">
        <f t="shared" si="6"/>
        <v>0</v>
      </c>
      <c r="E40" s="11">
        <f t="shared" si="7"/>
        <v>289.32</v>
      </c>
      <c r="F40" s="11">
        <f t="shared" si="8"/>
        <v>3500</v>
      </c>
      <c r="G40" s="14"/>
      <c r="H40" s="11">
        <v>3789.32</v>
      </c>
      <c r="I40" s="11"/>
      <c r="J40" s="11">
        <v>289.32</v>
      </c>
      <c r="K40" s="11">
        <f t="shared" si="9"/>
        <v>3500</v>
      </c>
      <c r="L40" s="2">
        <v>15</v>
      </c>
    </row>
    <row r="41" spans="1:14" x14ac:dyDescent="0.25">
      <c r="A41" s="2" t="s">
        <v>39</v>
      </c>
      <c r="B41" s="11">
        <f t="shared" si="10"/>
        <v>1371.51</v>
      </c>
      <c r="C41" s="11">
        <f t="shared" si="5"/>
        <v>128.49</v>
      </c>
      <c r="D41" s="11">
        <f t="shared" si="6"/>
        <v>0</v>
      </c>
      <c r="E41" s="11">
        <f t="shared" si="7"/>
        <v>0</v>
      </c>
      <c r="F41" s="11">
        <f>+B41+C41+D41-E41</f>
        <v>1500</v>
      </c>
      <c r="G41" s="14"/>
      <c r="H41" s="11">
        <v>1371.51</v>
      </c>
      <c r="I41" s="11">
        <v>128.49</v>
      </c>
      <c r="J41" s="11"/>
      <c r="K41" s="11">
        <f t="shared" si="9"/>
        <v>1500</v>
      </c>
      <c r="L41" s="2">
        <v>15</v>
      </c>
    </row>
    <row r="42" spans="1:14" x14ac:dyDescent="0.25">
      <c r="A42" s="2" t="s">
        <v>40</v>
      </c>
      <c r="B42" s="11">
        <f t="shared" si="10"/>
        <v>3284.4</v>
      </c>
      <c r="C42" s="11">
        <f t="shared" si="5"/>
        <v>0</v>
      </c>
      <c r="D42" s="11">
        <f t="shared" si="6"/>
        <v>0</v>
      </c>
      <c r="E42" s="11">
        <f t="shared" si="7"/>
        <v>234.4</v>
      </c>
      <c r="F42" s="11">
        <f t="shared" si="8"/>
        <v>3050</v>
      </c>
      <c r="G42" s="14"/>
      <c r="H42" s="11">
        <v>3284.4</v>
      </c>
      <c r="I42" s="11"/>
      <c r="J42" s="11">
        <v>234.4</v>
      </c>
      <c r="K42" s="11">
        <f t="shared" si="9"/>
        <v>3050</v>
      </c>
      <c r="L42" s="2">
        <v>15</v>
      </c>
      <c r="M42" s="11"/>
    </row>
    <row r="43" spans="1:14" x14ac:dyDescent="0.25">
      <c r="A43" s="2" t="s">
        <v>48</v>
      </c>
      <c r="B43" s="11">
        <f t="shared" si="10"/>
        <v>837.11</v>
      </c>
      <c r="C43" s="11">
        <f t="shared" si="5"/>
        <v>162.88999999999999</v>
      </c>
      <c r="D43" s="11">
        <f t="shared" si="6"/>
        <v>0</v>
      </c>
      <c r="E43" s="11">
        <f t="shared" si="7"/>
        <v>0</v>
      </c>
      <c r="F43" s="11">
        <f t="shared" si="8"/>
        <v>1000</v>
      </c>
      <c r="G43" s="14"/>
      <c r="H43" s="11">
        <v>837.11</v>
      </c>
      <c r="I43" s="11">
        <v>162.88999999999999</v>
      </c>
      <c r="J43" s="11"/>
      <c r="K43" s="11">
        <f t="shared" si="9"/>
        <v>1000</v>
      </c>
      <c r="L43" s="2">
        <v>15</v>
      </c>
    </row>
    <row r="44" spans="1:14" x14ac:dyDescent="0.25">
      <c r="A44" s="2" t="s">
        <v>64</v>
      </c>
      <c r="B44" s="11">
        <f t="shared" ref="B44" si="43">+H44</f>
        <v>3789.32</v>
      </c>
      <c r="C44" s="11">
        <f t="shared" ref="C44" si="44">+I44/15*L44</f>
        <v>0</v>
      </c>
      <c r="D44" s="11">
        <f t="shared" ref="D44" si="45">+H44/15*M44</f>
        <v>0</v>
      </c>
      <c r="E44" s="11">
        <f t="shared" ref="E44" si="46">+J44/15*L44</f>
        <v>289.32</v>
      </c>
      <c r="F44" s="11">
        <f t="shared" ref="F44" si="47">+B44+C44+D44-E44</f>
        <v>3500</v>
      </c>
      <c r="G44" s="14"/>
      <c r="H44" s="11">
        <v>3789.32</v>
      </c>
      <c r="I44" s="11"/>
      <c r="J44" s="11">
        <v>289.32</v>
      </c>
      <c r="K44" s="11">
        <f t="shared" si="9"/>
        <v>3500</v>
      </c>
      <c r="L44" s="2">
        <v>15</v>
      </c>
    </row>
    <row r="45" spans="1:14" x14ac:dyDescent="0.25">
      <c r="A45" s="2" t="s">
        <v>13</v>
      </c>
      <c r="B45" s="11">
        <f t="shared" si="10"/>
        <v>1918.6</v>
      </c>
      <c r="C45" s="11">
        <f t="shared" si="5"/>
        <v>81.400000000000006</v>
      </c>
      <c r="D45" s="11">
        <f t="shared" si="6"/>
        <v>0</v>
      </c>
      <c r="E45" s="11">
        <f t="shared" si="7"/>
        <v>0</v>
      </c>
      <c r="F45" s="11">
        <f t="shared" si="8"/>
        <v>2000</v>
      </c>
      <c r="G45" s="14"/>
      <c r="H45" s="11">
        <v>1918.6</v>
      </c>
      <c r="I45" s="11">
        <v>81.400000000000006</v>
      </c>
      <c r="J45" s="11"/>
      <c r="K45" s="11">
        <f t="shared" si="9"/>
        <v>2000</v>
      </c>
      <c r="L45" s="2">
        <v>15</v>
      </c>
    </row>
    <row r="46" spans="1:14" x14ac:dyDescent="0.25">
      <c r="A46" s="2" t="s">
        <v>34</v>
      </c>
      <c r="B46" s="11">
        <f t="shared" si="10"/>
        <v>3284.4</v>
      </c>
      <c r="C46" s="11">
        <f t="shared" si="5"/>
        <v>0</v>
      </c>
      <c r="D46" s="11">
        <f t="shared" si="6"/>
        <v>0</v>
      </c>
      <c r="E46" s="11">
        <f t="shared" si="7"/>
        <v>234.4</v>
      </c>
      <c r="F46" s="11">
        <f t="shared" si="8"/>
        <v>3050</v>
      </c>
      <c r="G46" s="14"/>
      <c r="H46" s="11">
        <v>3284.4</v>
      </c>
      <c r="I46" s="11"/>
      <c r="J46" s="11">
        <v>234.4</v>
      </c>
      <c r="K46" s="11">
        <f t="shared" si="9"/>
        <v>3050</v>
      </c>
      <c r="L46" s="2">
        <v>15</v>
      </c>
      <c r="M46" s="11"/>
    </row>
    <row r="47" spans="1:14" x14ac:dyDescent="0.25">
      <c r="A47" s="2" t="s">
        <v>27</v>
      </c>
      <c r="B47" s="11">
        <f t="shared" si="10"/>
        <v>2597.1799999999998</v>
      </c>
      <c r="C47" s="11">
        <f t="shared" si="5"/>
        <v>2.82</v>
      </c>
      <c r="D47" s="11">
        <f>+H47/15*M47</f>
        <v>0</v>
      </c>
      <c r="E47" s="11">
        <f t="shared" si="7"/>
        <v>0</v>
      </c>
      <c r="F47" s="11">
        <f t="shared" si="8"/>
        <v>2600</v>
      </c>
      <c r="G47" s="14"/>
      <c r="H47" s="11">
        <v>2597.1799999999998</v>
      </c>
      <c r="I47" s="11">
        <v>2.82</v>
      </c>
      <c r="J47" s="11"/>
      <c r="K47" s="11">
        <f t="shared" si="9"/>
        <v>2600</v>
      </c>
      <c r="L47" s="2">
        <v>15</v>
      </c>
    </row>
    <row r="48" spans="1:14" x14ac:dyDescent="0.25">
      <c r="A48" s="2" t="s">
        <v>35</v>
      </c>
      <c r="B48" s="11">
        <f t="shared" si="10"/>
        <v>3789.32</v>
      </c>
      <c r="C48" s="11">
        <f t="shared" si="5"/>
        <v>0</v>
      </c>
      <c r="D48" s="11">
        <f t="shared" si="6"/>
        <v>0</v>
      </c>
      <c r="E48" s="11">
        <f>+J48/15*L48</f>
        <v>289.32</v>
      </c>
      <c r="F48" s="11">
        <f t="shared" si="8"/>
        <v>3500</v>
      </c>
      <c r="G48" s="14"/>
      <c r="H48" s="11">
        <v>3789.32</v>
      </c>
      <c r="I48" s="11"/>
      <c r="J48" s="11">
        <v>289.32</v>
      </c>
      <c r="K48" s="11">
        <f t="shared" si="9"/>
        <v>3500</v>
      </c>
      <c r="L48" s="2">
        <v>15</v>
      </c>
    </row>
    <row r="49" spans="2:6" x14ac:dyDescent="0.25">
      <c r="B49" s="20">
        <f>SUM(B5:B48)</f>
        <v>148608.19866666666</v>
      </c>
      <c r="C49" s="20">
        <f t="shared" ref="C49:F49" si="48">SUM(C5:C48)</f>
        <v>524.49466666666672</v>
      </c>
      <c r="D49" s="20">
        <f t="shared" si="48"/>
        <v>4332.8115248921868</v>
      </c>
      <c r="E49" s="20">
        <f t="shared" si="48"/>
        <v>9798.2715238921828</v>
      </c>
      <c r="F49" s="20">
        <f t="shared" si="48"/>
        <v>143667.23333433334</v>
      </c>
    </row>
  </sheetData>
  <autoFilter ref="A4:F49"/>
  <mergeCells count="2">
    <mergeCell ref="A1:G1"/>
    <mergeCell ref="A2:G2"/>
  </mergeCells>
  <pageMargins left="0.31496062992125984" right="0.31496062992125984" top="0.94488188976377963" bottom="0.74803149606299213" header="0.31496062992125984" footer="0.31496062992125984"/>
  <pageSetup scale="9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workbookViewId="0">
      <selection sqref="A1:XFD1048576"/>
    </sheetView>
  </sheetViews>
  <sheetFormatPr baseColWidth="10" defaultRowHeight="15" x14ac:dyDescent="0.25"/>
  <cols>
    <col min="1" max="1" width="36.140625" style="2" customWidth="1"/>
    <col min="2" max="2" width="13.85546875" style="11" customWidth="1"/>
    <col min="3" max="3" width="8" style="11" bestFit="1" customWidth="1"/>
    <col min="4" max="4" width="15.42578125" style="11" bestFit="1" customWidth="1"/>
    <col min="5" max="5" width="9.5703125" style="11" bestFit="1" customWidth="1"/>
    <col min="6" max="6" width="11.5703125" style="11" bestFit="1" customWidth="1"/>
    <col min="7" max="7" width="45.85546875" style="2" customWidth="1"/>
    <col min="8" max="11" width="13.85546875" style="2" customWidth="1"/>
    <col min="12" max="15" width="11.42578125" style="2"/>
    <col min="16" max="16" width="22.7109375" style="2" bestFit="1" customWidth="1"/>
    <col min="17" max="16384" width="11.42578125" style="2"/>
  </cols>
  <sheetData>
    <row r="2" spans="1:18" x14ac:dyDescent="0.25">
      <c r="A2" s="9" t="s">
        <v>21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</row>
    <row r="3" spans="1:18" x14ac:dyDescent="0.25">
      <c r="A3" s="9" t="s">
        <v>52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</row>
    <row r="5" spans="1:18" s="8" customFormat="1" x14ac:dyDescent="0.25">
      <c r="A5" s="8" t="s">
        <v>0</v>
      </c>
      <c r="B5" s="12" t="s">
        <v>18</v>
      </c>
      <c r="C5" s="12" t="s">
        <v>55</v>
      </c>
      <c r="D5" s="12" t="s">
        <v>17</v>
      </c>
      <c r="E5" s="12" t="s">
        <v>19</v>
      </c>
      <c r="F5" s="12" t="s">
        <v>20</v>
      </c>
      <c r="G5" s="8" t="s">
        <v>56</v>
      </c>
      <c r="H5" s="8" t="s">
        <v>57</v>
      </c>
      <c r="L5" s="8" t="s">
        <v>18</v>
      </c>
      <c r="M5" s="8" t="s">
        <v>55</v>
      </c>
      <c r="N5" s="8" t="s">
        <v>19</v>
      </c>
      <c r="O5" s="8" t="s">
        <v>20</v>
      </c>
      <c r="P5" s="8" t="s">
        <v>23</v>
      </c>
    </row>
    <row r="7" spans="1:18" x14ac:dyDescent="0.25">
      <c r="A7" s="2" t="s">
        <v>32</v>
      </c>
      <c r="B7" s="11">
        <f>+L7/15*P7</f>
        <v>3536.6986666666671</v>
      </c>
      <c r="C7" s="11">
        <f>+M7/15*P7</f>
        <v>0</v>
      </c>
      <c r="D7" s="11">
        <f>+L7/15*Q7</f>
        <v>0</v>
      </c>
      <c r="E7" s="11">
        <f>+N7/15*P7</f>
        <v>270.03199999999998</v>
      </c>
      <c r="F7" s="11">
        <f>+B7+C7+D7-E7</f>
        <v>3266.666666666667</v>
      </c>
      <c r="G7" s="14"/>
      <c r="H7" s="11">
        <v>2861.2515555555556</v>
      </c>
      <c r="I7" s="4">
        <f>+F7-H7</f>
        <v>405.4151111111114</v>
      </c>
      <c r="J7" s="11">
        <v>3500</v>
      </c>
      <c r="K7" s="11">
        <f>+J7*2</f>
        <v>7000</v>
      </c>
      <c r="L7" s="11">
        <v>3789.32</v>
      </c>
      <c r="M7" s="11"/>
      <c r="N7" s="11">
        <v>289.32</v>
      </c>
      <c r="O7" s="11">
        <f>+L7+M7-N7</f>
        <v>3500</v>
      </c>
      <c r="P7" s="2">
        <v>14</v>
      </c>
      <c r="R7" s="2" t="s">
        <v>54</v>
      </c>
    </row>
    <row r="8" spans="1:18" x14ac:dyDescent="0.25">
      <c r="A8" s="2" t="s">
        <v>1</v>
      </c>
      <c r="B8" s="11">
        <f>+L8</f>
        <v>3284.4</v>
      </c>
      <c r="C8" s="11">
        <f t="shared" ref="C8:C40" si="0">+M8/15*P8</f>
        <v>0</v>
      </c>
      <c r="D8" s="11">
        <f t="shared" ref="D8:D40" si="1">+L8/15*Q8</f>
        <v>437.92</v>
      </c>
      <c r="E8" s="11">
        <f t="shared" ref="E8:E39" si="2">+N8/15*P8</f>
        <v>265.65333333333336</v>
      </c>
      <c r="F8" s="11">
        <f t="shared" ref="F8:F40" si="3">+B8+C8+D8-E8</f>
        <v>3456.666666666667</v>
      </c>
      <c r="G8" s="18"/>
      <c r="H8" s="11">
        <v>3456.666666666667</v>
      </c>
      <c r="I8" s="4">
        <f t="shared" ref="I8:I40" si="4">+F8-H8</f>
        <v>0</v>
      </c>
      <c r="J8" s="11">
        <v>3050</v>
      </c>
      <c r="K8" s="11">
        <f t="shared" ref="K8:K40" si="5">+J8*2</f>
        <v>6100</v>
      </c>
      <c r="L8" s="11">
        <v>3284.4</v>
      </c>
      <c r="M8" s="11"/>
      <c r="N8" s="11">
        <v>234.4</v>
      </c>
      <c r="O8" s="11">
        <f t="shared" ref="O8:O40" si="6">+L8+M8-N8</f>
        <v>3050</v>
      </c>
      <c r="P8" s="2">
        <v>17</v>
      </c>
      <c r="Q8" s="11">
        <v>2</v>
      </c>
    </row>
    <row r="9" spans="1:18" x14ac:dyDescent="0.25">
      <c r="A9" s="2" t="s">
        <v>2</v>
      </c>
      <c r="B9" s="11">
        <f t="shared" ref="B9:B40" si="7">+L9</f>
        <v>3366.56</v>
      </c>
      <c r="C9" s="11">
        <f t="shared" si="0"/>
        <v>0</v>
      </c>
      <c r="D9" s="11">
        <f t="shared" si="1"/>
        <v>224.43733333333333</v>
      </c>
      <c r="E9" s="11">
        <f t="shared" si="2"/>
        <v>124.33066666666667</v>
      </c>
      <c r="F9" s="11">
        <f t="shared" si="3"/>
        <v>3466.6666666666665</v>
      </c>
      <c r="G9" s="14"/>
      <c r="H9" s="11">
        <v>3466.666666666667</v>
      </c>
      <c r="I9" s="4">
        <f t="shared" si="4"/>
        <v>0</v>
      </c>
      <c r="J9" s="11">
        <v>3250</v>
      </c>
      <c r="K9" s="11">
        <f t="shared" si="5"/>
        <v>6500</v>
      </c>
      <c r="L9" s="11">
        <v>3366.56</v>
      </c>
      <c r="M9" s="11"/>
      <c r="N9" s="11">
        <v>116.56</v>
      </c>
      <c r="O9" s="11">
        <f t="shared" si="6"/>
        <v>3250</v>
      </c>
      <c r="P9" s="2">
        <v>16</v>
      </c>
      <c r="Q9" s="11">
        <v>1</v>
      </c>
    </row>
    <row r="10" spans="1:18" x14ac:dyDescent="0.25">
      <c r="A10" s="2" t="s">
        <v>29</v>
      </c>
      <c r="B10" s="11">
        <f t="shared" si="7"/>
        <v>3789.32</v>
      </c>
      <c r="C10" s="11">
        <f t="shared" si="0"/>
        <v>0</v>
      </c>
      <c r="D10" s="11">
        <f t="shared" si="1"/>
        <v>0</v>
      </c>
      <c r="E10" s="11">
        <f t="shared" si="2"/>
        <v>289.32</v>
      </c>
      <c r="F10" s="11">
        <f t="shared" si="3"/>
        <v>3500</v>
      </c>
      <c r="G10" s="14"/>
      <c r="H10" s="11">
        <v>3050</v>
      </c>
      <c r="I10" s="4">
        <f t="shared" si="4"/>
        <v>450</v>
      </c>
      <c r="J10" s="11">
        <v>3500</v>
      </c>
      <c r="K10" s="11">
        <f t="shared" si="5"/>
        <v>7000</v>
      </c>
      <c r="L10" s="11">
        <v>3789.32</v>
      </c>
      <c r="M10" s="11"/>
      <c r="N10" s="11">
        <v>289.32</v>
      </c>
      <c r="O10" s="11">
        <f t="shared" si="6"/>
        <v>3500</v>
      </c>
      <c r="P10" s="11">
        <v>15</v>
      </c>
    </row>
    <row r="11" spans="1:18" x14ac:dyDescent="0.25">
      <c r="A11" s="2" t="s">
        <v>31</v>
      </c>
      <c r="B11" s="11">
        <f t="shared" si="7"/>
        <v>2597.1799999999998</v>
      </c>
      <c r="C11" s="11">
        <f t="shared" si="0"/>
        <v>2.82</v>
      </c>
      <c r="D11" s="11">
        <f t="shared" si="1"/>
        <v>0</v>
      </c>
      <c r="E11" s="11">
        <f t="shared" si="2"/>
        <v>0</v>
      </c>
      <c r="F11" s="11">
        <f t="shared" si="3"/>
        <v>2600</v>
      </c>
      <c r="G11" s="14"/>
      <c r="H11" s="11">
        <v>3050</v>
      </c>
      <c r="I11" s="4">
        <f t="shared" si="4"/>
        <v>-450</v>
      </c>
      <c r="J11" s="11">
        <v>2600</v>
      </c>
      <c r="K11" s="11">
        <f t="shared" si="5"/>
        <v>5200</v>
      </c>
      <c r="L11" s="11">
        <v>2597.1799999999998</v>
      </c>
      <c r="M11" s="11">
        <v>2.82</v>
      </c>
      <c r="N11" s="11"/>
      <c r="O11" s="11">
        <f t="shared" si="6"/>
        <v>2600</v>
      </c>
      <c r="P11" s="11">
        <v>15</v>
      </c>
    </row>
    <row r="12" spans="1:18" x14ac:dyDescent="0.25">
      <c r="A12" s="2" t="s">
        <v>14</v>
      </c>
      <c r="B12" s="11">
        <f t="shared" si="7"/>
        <v>8396.83</v>
      </c>
      <c r="C12" s="11">
        <f t="shared" si="0"/>
        <v>0</v>
      </c>
      <c r="D12" s="11">
        <f t="shared" si="1"/>
        <v>0</v>
      </c>
      <c r="E12" s="11">
        <f t="shared" si="2"/>
        <v>1146.83</v>
      </c>
      <c r="F12" s="11">
        <f t="shared" si="3"/>
        <v>7250</v>
      </c>
      <c r="G12" s="14"/>
      <c r="H12" s="11"/>
      <c r="I12" s="4">
        <f t="shared" si="4"/>
        <v>7250</v>
      </c>
      <c r="J12" s="11">
        <v>7250</v>
      </c>
      <c r="K12" s="11">
        <f t="shared" si="5"/>
        <v>14500</v>
      </c>
      <c r="L12" s="11">
        <v>8396.83</v>
      </c>
      <c r="M12" s="11"/>
      <c r="N12" s="11">
        <v>1146.83</v>
      </c>
      <c r="O12" s="11">
        <f t="shared" si="6"/>
        <v>7250</v>
      </c>
      <c r="P12" s="11">
        <v>15</v>
      </c>
    </row>
    <row r="13" spans="1:18" x14ac:dyDescent="0.25">
      <c r="A13" s="2" t="s">
        <v>3</v>
      </c>
      <c r="B13" s="11">
        <f t="shared" si="7"/>
        <v>3284.4</v>
      </c>
      <c r="C13" s="11">
        <f t="shared" si="0"/>
        <v>0</v>
      </c>
      <c r="D13" s="11">
        <f t="shared" si="1"/>
        <v>0</v>
      </c>
      <c r="E13" s="11">
        <f t="shared" si="2"/>
        <v>234.4</v>
      </c>
      <c r="F13" s="11">
        <f t="shared" si="3"/>
        <v>3050</v>
      </c>
      <c r="G13" s="14"/>
      <c r="H13" s="11">
        <v>3050</v>
      </c>
      <c r="I13" s="4">
        <f t="shared" si="4"/>
        <v>0</v>
      </c>
      <c r="J13" s="11">
        <v>3050</v>
      </c>
      <c r="K13" s="11">
        <f t="shared" si="5"/>
        <v>6100</v>
      </c>
      <c r="L13" s="11">
        <v>3284.4</v>
      </c>
      <c r="M13" s="11"/>
      <c r="N13" s="11">
        <v>234.4</v>
      </c>
      <c r="O13" s="11">
        <f t="shared" ref="O13:O14" si="8">+L13+M13-N13</f>
        <v>3050</v>
      </c>
      <c r="P13" s="11">
        <v>15</v>
      </c>
      <c r="R13" s="2" t="s">
        <v>58</v>
      </c>
    </row>
    <row r="14" spans="1:18" x14ac:dyDescent="0.25">
      <c r="A14" s="2" t="s">
        <v>26</v>
      </c>
      <c r="B14" s="11">
        <f t="shared" si="7"/>
        <v>3284.4</v>
      </c>
      <c r="C14" s="11">
        <f t="shared" si="0"/>
        <v>0</v>
      </c>
      <c r="D14" s="11">
        <f t="shared" si="1"/>
        <v>218.96</v>
      </c>
      <c r="E14" s="11">
        <f t="shared" si="2"/>
        <v>250.02666666666667</v>
      </c>
      <c r="F14" s="11">
        <f t="shared" si="3"/>
        <v>3253.3333333333335</v>
      </c>
      <c r="G14" s="14"/>
      <c r="H14" s="11">
        <v>3253.3333333333335</v>
      </c>
      <c r="I14" s="4">
        <f t="shared" si="4"/>
        <v>0</v>
      </c>
      <c r="J14" s="11">
        <v>3050</v>
      </c>
      <c r="K14" s="11">
        <f t="shared" si="5"/>
        <v>6100</v>
      </c>
      <c r="L14" s="11">
        <v>3284.4</v>
      </c>
      <c r="M14" s="11"/>
      <c r="N14" s="11">
        <v>234.4</v>
      </c>
      <c r="O14" s="11">
        <f t="shared" si="8"/>
        <v>3050</v>
      </c>
      <c r="P14" s="2">
        <v>16</v>
      </c>
      <c r="Q14" s="11">
        <v>1</v>
      </c>
    </row>
    <row r="15" spans="1:18" x14ac:dyDescent="0.25">
      <c r="A15" s="2" t="s">
        <v>4</v>
      </c>
      <c r="B15" s="11">
        <f t="shared" si="7"/>
        <v>3789.32</v>
      </c>
      <c r="C15" s="11">
        <f t="shared" si="0"/>
        <v>0</v>
      </c>
      <c r="D15" s="11">
        <f t="shared" si="1"/>
        <v>0</v>
      </c>
      <c r="E15" s="11">
        <f t="shared" si="2"/>
        <v>289.32</v>
      </c>
      <c r="F15" s="11">
        <f t="shared" si="3"/>
        <v>3500</v>
      </c>
      <c r="G15" s="18"/>
      <c r="H15" s="11">
        <v>3500</v>
      </c>
      <c r="I15" s="4">
        <f t="shared" si="4"/>
        <v>0</v>
      </c>
      <c r="J15" s="11">
        <v>3500</v>
      </c>
      <c r="K15" s="11">
        <f t="shared" si="5"/>
        <v>7000</v>
      </c>
      <c r="L15" s="11">
        <v>3789.32</v>
      </c>
      <c r="M15" s="11"/>
      <c r="N15" s="11">
        <v>289.32</v>
      </c>
      <c r="O15" s="11">
        <f t="shared" si="6"/>
        <v>3500</v>
      </c>
      <c r="P15" s="11">
        <v>15</v>
      </c>
    </row>
    <row r="16" spans="1:18" x14ac:dyDescent="0.25">
      <c r="A16" s="2" t="s">
        <v>6</v>
      </c>
      <c r="B16" s="11">
        <f t="shared" si="7"/>
        <v>4352.55</v>
      </c>
      <c r="C16" s="11">
        <f t="shared" si="0"/>
        <v>0</v>
      </c>
      <c r="D16" s="11">
        <f t="shared" si="1"/>
        <v>0</v>
      </c>
      <c r="E16" s="11">
        <f t="shared" si="2"/>
        <v>352.55</v>
      </c>
      <c r="F16" s="11">
        <f t="shared" si="3"/>
        <v>4000</v>
      </c>
      <c r="G16" s="14"/>
      <c r="H16" s="11">
        <v>4000</v>
      </c>
      <c r="I16" s="4">
        <f t="shared" si="4"/>
        <v>0</v>
      </c>
      <c r="J16" s="11">
        <v>4000</v>
      </c>
      <c r="K16" s="11">
        <f t="shared" si="5"/>
        <v>8000</v>
      </c>
      <c r="L16" s="11">
        <v>4352.55</v>
      </c>
      <c r="M16" s="11"/>
      <c r="N16" s="11">
        <v>352.55</v>
      </c>
      <c r="O16" s="11">
        <f t="shared" si="6"/>
        <v>4000</v>
      </c>
      <c r="P16" s="11">
        <v>15</v>
      </c>
    </row>
    <row r="17" spans="1:17" x14ac:dyDescent="0.25">
      <c r="A17" s="2" t="s">
        <v>7</v>
      </c>
      <c r="B17" s="11">
        <f t="shared" si="7"/>
        <v>3366.56</v>
      </c>
      <c r="C17" s="11">
        <f t="shared" si="0"/>
        <v>0</v>
      </c>
      <c r="D17" s="11">
        <f t="shared" si="1"/>
        <v>224.43733333333333</v>
      </c>
      <c r="E17" s="11">
        <f t="shared" si="2"/>
        <v>124.33066666666667</v>
      </c>
      <c r="F17" s="11">
        <f t="shared" si="3"/>
        <v>3466.6666666666665</v>
      </c>
      <c r="G17" s="14"/>
      <c r="H17" s="11">
        <v>3466.666666666667</v>
      </c>
      <c r="I17" s="4">
        <f t="shared" si="4"/>
        <v>0</v>
      </c>
      <c r="J17" s="11">
        <v>3250</v>
      </c>
      <c r="K17" s="11">
        <f t="shared" si="5"/>
        <v>6500</v>
      </c>
      <c r="L17" s="11">
        <v>3366.56</v>
      </c>
      <c r="M17" s="11"/>
      <c r="N17" s="11">
        <v>116.56</v>
      </c>
      <c r="O17" s="11">
        <f t="shared" ref="O17:O18" si="9">+L17+M17-N17</f>
        <v>3250</v>
      </c>
      <c r="P17" s="11">
        <v>16</v>
      </c>
      <c r="Q17" s="11">
        <v>1</v>
      </c>
    </row>
    <row r="18" spans="1:17" x14ac:dyDescent="0.25">
      <c r="A18" s="2" t="s">
        <v>15</v>
      </c>
      <c r="B18" s="11">
        <f t="shared" si="7"/>
        <v>3366.56</v>
      </c>
      <c r="C18" s="11">
        <f t="shared" si="0"/>
        <v>0</v>
      </c>
      <c r="D18" s="11">
        <f t="shared" si="1"/>
        <v>0</v>
      </c>
      <c r="E18" s="11">
        <f t="shared" si="2"/>
        <v>116.56</v>
      </c>
      <c r="F18" s="11">
        <f t="shared" si="3"/>
        <v>3250</v>
      </c>
      <c r="G18" s="14"/>
      <c r="H18" s="11">
        <v>3250</v>
      </c>
      <c r="I18" s="4">
        <f t="shared" si="4"/>
        <v>0</v>
      </c>
      <c r="J18" s="11">
        <v>3250</v>
      </c>
      <c r="K18" s="11">
        <f t="shared" si="5"/>
        <v>6500</v>
      </c>
      <c r="L18" s="11">
        <v>3366.56</v>
      </c>
      <c r="M18" s="11"/>
      <c r="N18" s="11">
        <v>116.56</v>
      </c>
      <c r="O18" s="11">
        <f t="shared" si="9"/>
        <v>3250</v>
      </c>
      <c r="P18" s="11">
        <v>15</v>
      </c>
    </row>
    <row r="19" spans="1:17" x14ac:dyDescent="0.25">
      <c r="A19" s="2" t="s">
        <v>38</v>
      </c>
      <c r="B19" s="11">
        <f t="shared" si="7"/>
        <v>3789.32</v>
      </c>
      <c r="C19" s="11">
        <f t="shared" si="0"/>
        <v>0</v>
      </c>
      <c r="D19" s="11">
        <f t="shared" si="1"/>
        <v>505.24266666666671</v>
      </c>
      <c r="E19" s="11">
        <f t="shared" si="2"/>
        <v>327.89600000000002</v>
      </c>
      <c r="F19" s="11">
        <f t="shared" si="3"/>
        <v>3966.6666666666665</v>
      </c>
      <c r="G19" s="14"/>
      <c r="H19" s="11">
        <v>3456.666666666667</v>
      </c>
      <c r="I19" s="4">
        <f t="shared" si="4"/>
        <v>509.99999999999955</v>
      </c>
      <c r="J19" s="11">
        <v>3500</v>
      </c>
      <c r="K19" s="11">
        <f t="shared" si="5"/>
        <v>7000</v>
      </c>
      <c r="L19" s="11">
        <v>3789.32</v>
      </c>
      <c r="M19" s="11"/>
      <c r="N19" s="11">
        <v>289.32</v>
      </c>
      <c r="O19" s="11">
        <f t="shared" si="6"/>
        <v>3500</v>
      </c>
      <c r="P19" s="2">
        <v>17</v>
      </c>
      <c r="Q19" s="11">
        <v>2</v>
      </c>
    </row>
    <row r="20" spans="1:17" x14ac:dyDescent="0.25">
      <c r="A20" s="2" t="s">
        <v>45</v>
      </c>
      <c r="B20" s="11">
        <f t="shared" si="7"/>
        <v>2597.1799999999998</v>
      </c>
      <c r="C20" s="11">
        <f t="shared" si="0"/>
        <v>2.82</v>
      </c>
      <c r="D20" s="11">
        <f t="shared" si="1"/>
        <v>0</v>
      </c>
      <c r="E20" s="11">
        <f t="shared" si="2"/>
        <v>0</v>
      </c>
      <c r="F20" s="11">
        <f t="shared" si="3"/>
        <v>2600</v>
      </c>
      <c r="G20" s="14"/>
      <c r="H20" s="11">
        <v>2600</v>
      </c>
      <c r="I20" s="4">
        <f t="shared" si="4"/>
        <v>0</v>
      </c>
      <c r="J20" s="11">
        <v>2600</v>
      </c>
      <c r="K20" s="11">
        <f t="shared" si="5"/>
        <v>5200</v>
      </c>
      <c r="L20" s="11">
        <v>2597.1799999999998</v>
      </c>
      <c r="M20" s="11">
        <v>2.82</v>
      </c>
      <c r="N20" s="11"/>
      <c r="O20" s="11">
        <f t="shared" ref="O20:O21" si="10">+L20+M20-N20</f>
        <v>2600</v>
      </c>
      <c r="P20" s="11">
        <v>15</v>
      </c>
    </row>
    <row r="21" spans="1:17" x14ac:dyDescent="0.25">
      <c r="A21" s="2" t="s">
        <v>8</v>
      </c>
      <c r="B21" s="11">
        <f t="shared" si="7"/>
        <v>3789.32</v>
      </c>
      <c r="C21" s="11">
        <f t="shared" si="0"/>
        <v>0</v>
      </c>
      <c r="D21" s="11">
        <f t="shared" si="1"/>
        <v>0</v>
      </c>
      <c r="E21" s="11">
        <f t="shared" si="2"/>
        <v>289.32</v>
      </c>
      <c r="F21" s="11">
        <f t="shared" si="3"/>
        <v>3500</v>
      </c>
      <c r="G21" s="14"/>
      <c r="H21" s="11">
        <v>3500</v>
      </c>
      <c r="I21" s="4">
        <f t="shared" si="4"/>
        <v>0</v>
      </c>
      <c r="J21" s="11">
        <v>3500</v>
      </c>
      <c r="K21" s="11">
        <f t="shared" si="5"/>
        <v>7000</v>
      </c>
      <c r="L21" s="11">
        <v>3789.32</v>
      </c>
      <c r="M21" s="11"/>
      <c r="N21" s="11">
        <v>289.32</v>
      </c>
      <c r="O21" s="11">
        <f t="shared" si="10"/>
        <v>3500</v>
      </c>
      <c r="P21" s="11">
        <v>15</v>
      </c>
    </row>
    <row r="22" spans="1:17" x14ac:dyDescent="0.25">
      <c r="A22" s="2" t="s">
        <v>44</v>
      </c>
      <c r="B22" s="11">
        <f t="shared" si="7"/>
        <v>3789.32</v>
      </c>
      <c r="C22" s="11">
        <f t="shared" si="0"/>
        <v>0</v>
      </c>
      <c r="D22" s="11">
        <f t="shared" si="1"/>
        <v>0</v>
      </c>
      <c r="E22" s="11">
        <f t="shared" si="2"/>
        <v>289.32</v>
      </c>
      <c r="F22" s="11">
        <f t="shared" si="3"/>
        <v>3500</v>
      </c>
      <c r="G22" s="14"/>
      <c r="H22" s="11">
        <v>3050</v>
      </c>
      <c r="I22" s="4">
        <f t="shared" si="4"/>
        <v>450</v>
      </c>
      <c r="J22" s="11">
        <v>3500</v>
      </c>
      <c r="K22" s="11">
        <f t="shared" si="5"/>
        <v>7000</v>
      </c>
      <c r="L22" s="11">
        <v>3789.32</v>
      </c>
      <c r="M22" s="11"/>
      <c r="N22" s="11">
        <v>289.32</v>
      </c>
      <c r="O22" s="11">
        <f t="shared" si="6"/>
        <v>3500</v>
      </c>
      <c r="P22" s="11">
        <v>15</v>
      </c>
    </row>
    <row r="23" spans="1:17" x14ac:dyDescent="0.25">
      <c r="A23" s="2" t="s">
        <v>16</v>
      </c>
      <c r="B23" s="11">
        <f t="shared" si="7"/>
        <v>2563.52</v>
      </c>
      <c r="C23" s="11">
        <f t="shared" si="0"/>
        <v>6.48</v>
      </c>
      <c r="D23" s="11">
        <f t="shared" si="1"/>
        <v>0</v>
      </c>
      <c r="E23" s="11">
        <f t="shared" si="2"/>
        <v>0</v>
      </c>
      <c r="F23" s="11">
        <f t="shared" si="3"/>
        <v>2570</v>
      </c>
      <c r="G23" s="14"/>
      <c r="H23" s="11">
        <v>2570</v>
      </c>
      <c r="I23" s="4">
        <f t="shared" si="4"/>
        <v>0</v>
      </c>
      <c r="J23" s="11">
        <v>2570</v>
      </c>
      <c r="K23" s="11">
        <f t="shared" si="5"/>
        <v>5140</v>
      </c>
      <c r="L23" s="11">
        <v>2563.52</v>
      </c>
      <c r="M23" s="11">
        <v>6.48</v>
      </c>
      <c r="N23" s="11"/>
      <c r="O23" s="11">
        <f t="shared" si="6"/>
        <v>2570</v>
      </c>
      <c r="P23" s="11">
        <v>15</v>
      </c>
    </row>
    <row r="24" spans="1:17" x14ac:dyDescent="0.25">
      <c r="A24" s="2" t="s">
        <v>28</v>
      </c>
      <c r="B24" s="11">
        <f t="shared" si="7"/>
        <v>3789.32</v>
      </c>
      <c r="C24" s="11">
        <f t="shared" si="0"/>
        <v>0</v>
      </c>
      <c r="D24" s="11">
        <f t="shared" si="1"/>
        <v>0</v>
      </c>
      <c r="E24" s="11">
        <f t="shared" si="2"/>
        <v>289.32</v>
      </c>
      <c r="F24" s="11">
        <f t="shared" si="3"/>
        <v>3500</v>
      </c>
      <c r="G24" s="14"/>
      <c r="H24" s="11">
        <v>3050</v>
      </c>
      <c r="I24" s="4">
        <f t="shared" si="4"/>
        <v>450</v>
      </c>
      <c r="J24" s="11">
        <v>3500</v>
      </c>
      <c r="K24" s="11">
        <f t="shared" si="5"/>
        <v>7000</v>
      </c>
      <c r="L24" s="11">
        <v>3789.32</v>
      </c>
      <c r="M24" s="11"/>
      <c r="N24" s="11">
        <v>289.32</v>
      </c>
      <c r="O24" s="11">
        <f t="shared" si="6"/>
        <v>3500</v>
      </c>
      <c r="P24" s="11">
        <v>15</v>
      </c>
    </row>
    <row r="25" spans="1:17" x14ac:dyDescent="0.25">
      <c r="A25" s="2" t="s">
        <v>36</v>
      </c>
      <c r="B25" s="11">
        <f t="shared" si="7"/>
        <v>3284.4</v>
      </c>
      <c r="C25" s="11">
        <f t="shared" si="0"/>
        <v>0</v>
      </c>
      <c r="D25" s="11">
        <f t="shared" si="1"/>
        <v>0</v>
      </c>
      <c r="E25" s="11">
        <f t="shared" si="2"/>
        <v>234.4</v>
      </c>
      <c r="F25" s="11">
        <f t="shared" si="3"/>
        <v>3050</v>
      </c>
      <c r="G25" s="14"/>
      <c r="H25" s="11">
        <v>3050</v>
      </c>
      <c r="I25" s="4">
        <f t="shared" si="4"/>
        <v>0</v>
      </c>
      <c r="J25" s="11">
        <v>3050</v>
      </c>
      <c r="K25" s="11">
        <f t="shared" si="5"/>
        <v>6100</v>
      </c>
      <c r="L25" s="11">
        <v>3284.4</v>
      </c>
      <c r="M25" s="11"/>
      <c r="N25" s="11">
        <v>234.4</v>
      </c>
      <c r="O25" s="11">
        <f t="shared" ref="O25:O28" si="11">+L25+M25-N25</f>
        <v>3050</v>
      </c>
      <c r="P25" s="11">
        <v>15</v>
      </c>
    </row>
    <row r="26" spans="1:17" x14ac:dyDescent="0.25">
      <c r="A26" s="2" t="s">
        <v>37</v>
      </c>
      <c r="B26" s="11">
        <f t="shared" si="7"/>
        <v>3284.4</v>
      </c>
      <c r="C26" s="11">
        <f t="shared" si="0"/>
        <v>0</v>
      </c>
      <c r="D26" s="11">
        <f t="shared" si="1"/>
        <v>218.96</v>
      </c>
      <c r="E26" s="11">
        <f t="shared" si="2"/>
        <v>250.02666666666667</v>
      </c>
      <c r="F26" s="11">
        <f t="shared" si="3"/>
        <v>3253.3333333333335</v>
      </c>
      <c r="G26" s="18"/>
      <c r="H26" s="11"/>
      <c r="I26" s="4">
        <f t="shared" si="4"/>
        <v>3253.3333333333335</v>
      </c>
      <c r="J26" s="11">
        <v>3050</v>
      </c>
      <c r="K26" s="11">
        <f t="shared" si="5"/>
        <v>6100</v>
      </c>
      <c r="L26" s="11">
        <v>3284.4</v>
      </c>
      <c r="M26" s="11"/>
      <c r="N26" s="11">
        <v>234.4</v>
      </c>
      <c r="O26" s="11">
        <f t="shared" si="11"/>
        <v>3050</v>
      </c>
      <c r="P26" s="2">
        <v>16</v>
      </c>
      <c r="Q26" s="11">
        <v>1</v>
      </c>
    </row>
    <row r="27" spans="1:17" x14ac:dyDescent="0.25">
      <c r="A27" s="2" t="s">
        <v>9</v>
      </c>
      <c r="B27" s="11">
        <f t="shared" si="7"/>
        <v>3284.4</v>
      </c>
      <c r="C27" s="11">
        <f t="shared" si="0"/>
        <v>0</v>
      </c>
      <c r="D27" s="11">
        <f t="shared" si="1"/>
        <v>218.96</v>
      </c>
      <c r="E27" s="11">
        <f t="shared" si="2"/>
        <v>250.02666666666667</v>
      </c>
      <c r="F27" s="11">
        <f t="shared" si="3"/>
        <v>3253.3333333333335</v>
      </c>
      <c r="G27" s="14"/>
      <c r="H27" s="11">
        <v>3253.3333333333335</v>
      </c>
      <c r="I27" s="4">
        <f t="shared" si="4"/>
        <v>0</v>
      </c>
      <c r="J27" s="11">
        <v>3050</v>
      </c>
      <c r="K27" s="11">
        <f t="shared" si="5"/>
        <v>6100</v>
      </c>
      <c r="L27" s="11">
        <v>3284.4</v>
      </c>
      <c r="M27" s="11"/>
      <c r="N27" s="11">
        <v>234.4</v>
      </c>
      <c r="O27" s="11">
        <f t="shared" si="11"/>
        <v>3050</v>
      </c>
      <c r="P27" s="2">
        <v>16</v>
      </c>
      <c r="Q27" s="11">
        <v>1</v>
      </c>
    </row>
    <row r="28" spans="1:17" x14ac:dyDescent="0.25">
      <c r="A28" s="2" t="s">
        <v>10</v>
      </c>
      <c r="B28" s="11">
        <f t="shared" si="7"/>
        <v>3366.56</v>
      </c>
      <c r="C28" s="11">
        <f t="shared" si="0"/>
        <v>0</v>
      </c>
      <c r="D28" s="11">
        <f t="shared" si="1"/>
        <v>0</v>
      </c>
      <c r="E28" s="11">
        <f t="shared" si="2"/>
        <v>116.56</v>
      </c>
      <c r="F28" s="11">
        <f t="shared" si="3"/>
        <v>3250</v>
      </c>
      <c r="G28" s="14"/>
      <c r="H28" s="11">
        <v>3184.83</v>
      </c>
      <c r="I28" s="4">
        <f t="shared" si="4"/>
        <v>65.170000000000073</v>
      </c>
      <c r="J28" s="11">
        <v>3250</v>
      </c>
      <c r="K28" s="11">
        <f t="shared" si="5"/>
        <v>6500</v>
      </c>
      <c r="L28" s="11">
        <v>3366.56</v>
      </c>
      <c r="M28" s="11"/>
      <c r="N28" s="11">
        <v>116.56</v>
      </c>
      <c r="O28" s="11">
        <f t="shared" si="11"/>
        <v>3250</v>
      </c>
      <c r="P28" s="2">
        <v>15</v>
      </c>
    </row>
    <row r="29" spans="1:17" x14ac:dyDescent="0.25">
      <c r="A29" s="2" t="s">
        <v>33</v>
      </c>
      <c r="B29" s="11">
        <f t="shared" si="7"/>
        <v>3284.4</v>
      </c>
      <c r="C29" s="11">
        <f t="shared" si="0"/>
        <v>0</v>
      </c>
      <c r="D29" s="11">
        <f t="shared" si="1"/>
        <v>0</v>
      </c>
      <c r="E29" s="11">
        <f t="shared" si="2"/>
        <v>234.4</v>
      </c>
      <c r="F29" s="11">
        <f t="shared" si="3"/>
        <v>3050</v>
      </c>
      <c r="G29" s="14"/>
      <c r="H29" s="11">
        <v>3050</v>
      </c>
      <c r="I29" s="4">
        <f t="shared" si="4"/>
        <v>0</v>
      </c>
      <c r="J29" s="11">
        <v>3050</v>
      </c>
      <c r="K29" s="11">
        <f t="shared" si="5"/>
        <v>6100</v>
      </c>
      <c r="L29" s="11">
        <v>3284.4</v>
      </c>
      <c r="M29" s="11"/>
      <c r="N29" s="11">
        <v>234.4</v>
      </c>
      <c r="O29" s="11">
        <f t="shared" ref="O29:O31" si="12">+L29+M29-N29</f>
        <v>3050</v>
      </c>
      <c r="P29" s="11">
        <v>15</v>
      </c>
    </row>
    <row r="30" spans="1:17" x14ac:dyDescent="0.25">
      <c r="A30" s="2" t="s">
        <v>11</v>
      </c>
      <c r="B30" s="11">
        <f t="shared" si="7"/>
        <v>3284.4</v>
      </c>
      <c r="C30" s="11">
        <f t="shared" si="0"/>
        <v>0</v>
      </c>
      <c r="D30" s="11">
        <f t="shared" si="1"/>
        <v>0</v>
      </c>
      <c r="E30" s="11">
        <f t="shared" si="2"/>
        <v>234.4</v>
      </c>
      <c r="F30" s="11">
        <f t="shared" si="3"/>
        <v>3050</v>
      </c>
      <c r="G30" s="14"/>
      <c r="H30" s="11">
        <v>3050</v>
      </c>
      <c r="I30" s="4">
        <f t="shared" si="4"/>
        <v>0</v>
      </c>
      <c r="J30" s="11">
        <v>3050</v>
      </c>
      <c r="K30" s="11">
        <f t="shared" si="5"/>
        <v>6100</v>
      </c>
      <c r="L30" s="11">
        <v>3284.4</v>
      </c>
      <c r="M30" s="11"/>
      <c r="N30" s="11">
        <v>234.4</v>
      </c>
      <c r="O30" s="11">
        <f t="shared" si="12"/>
        <v>3050</v>
      </c>
      <c r="P30" s="11">
        <v>15</v>
      </c>
    </row>
    <row r="31" spans="1:17" x14ac:dyDescent="0.25">
      <c r="A31" s="2" t="s">
        <v>12</v>
      </c>
      <c r="B31" s="11">
        <f t="shared" si="7"/>
        <v>3366.56</v>
      </c>
      <c r="C31" s="11">
        <f t="shared" si="0"/>
        <v>0</v>
      </c>
      <c r="D31" s="11">
        <f t="shared" si="1"/>
        <v>0</v>
      </c>
      <c r="E31" s="11">
        <f t="shared" si="2"/>
        <v>116.56</v>
      </c>
      <c r="F31" s="11">
        <f t="shared" si="3"/>
        <v>3250</v>
      </c>
      <c r="G31" s="14"/>
      <c r="H31" s="11">
        <v>3250</v>
      </c>
      <c r="I31" s="4">
        <f t="shared" si="4"/>
        <v>0</v>
      </c>
      <c r="J31" s="11">
        <v>3250</v>
      </c>
      <c r="K31" s="11">
        <f t="shared" si="5"/>
        <v>6500</v>
      </c>
      <c r="L31" s="11">
        <v>3366.56</v>
      </c>
      <c r="M31" s="11"/>
      <c r="N31" s="11">
        <v>116.56</v>
      </c>
      <c r="O31" s="11">
        <f t="shared" si="12"/>
        <v>3250</v>
      </c>
      <c r="P31" s="11">
        <v>15</v>
      </c>
    </row>
    <row r="32" spans="1:17" x14ac:dyDescent="0.25">
      <c r="A32" s="2" t="s">
        <v>30</v>
      </c>
      <c r="B32" s="11">
        <f t="shared" si="7"/>
        <v>3789.32</v>
      </c>
      <c r="C32" s="11">
        <f t="shared" si="0"/>
        <v>0</v>
      </c>
      <c r="D32" s="11">
        <f t="shared" si="1"/>
        <v>0</v>
      </c>
      <c r="E32" s="11">
        <f t="shared" si="2"/>
        <v>289.32</v>
      </c>
      <c r="F32" s="11">
        <f t="shared" si="3"/>
        <v>3500</v>
      </c>
      <c r="G32" s="14"/>
      <c r="H32" s="11">
        <v>3050</v>
      </c>
      <c r="I32" s="4">
        <f t="shared" si="4"/>
        <v>450</v>
      </c>
      <c r="J32" s="11">
        <v>3500</v>
      </c>
      <c r="K32" s="11">
        <f t="shared" si="5"/>
        <v>7000</v>
      </c>
      <c r="L32" s="11">
        <v>3789.32</v>
      </c>
      <c r="M32" s="11"/>
      <c r="N32" s="11">
        <v>289.32</v>
      </c>
      <c r="O32" s="11">
        <f t="shared" si="6"/>
        <v>3500</v>
      </c>
      <c r="P32" s="11">
        <v>15</v>
      </c>
    </row>
    <row r="33" spans="1:17" x14ac:dyDescent="0.25">
      <c r="A33" s="2" t="s">
        <v>41</v>
      </c>
      <c r="B33" s="11">
        <f t="shared" si="7"/>
        <v>3789.32</v>
      </c>
      <c r="C33" s="11">
        <f t="shared" si="0"/>
        <v>0</v>
      </c>
      <c r="D33" s="11">
        <f t="shared" si="1"/>
        <v>252.62133333333335</v>
      </c>
      <c r="E33" s="11">
        <f t="shared" si="2"/>
        <v>308.608</v>
      </c>
      <c r="F33" s="11">
        <f t="shared" si="3"/>
        <v>3733.3333333333335</v>
      </c>
      <c r="G33" s="14"/>
      <c r="H33" s="11">
        <v>4000</v>
      </c>
      <c r="I33" s="4">
        <f t="shared" si="4"/>
        <v>-266.66666666666652</v>
      </c>
      <c r="J33" s="11">
        <v>3500</v>
      </c>
      <c r="K33" s="11">
        <f t="shared" si="5"/>
        <v>7000</v>
      </c>
      <c r="L33" s="11">
        <v>3789.32</v>
      </c>
      <c r="M33" s="11"/>
      <c r="N33" s="11">
        <v>289.32</v>
      </c>
      <c r="O33" s="11">
        <f t="shared" si="6"/>
        <v>3500</v>
      </c>
      <c r="P33" s="2">
        <v>16</v>
      </c>
      <c r="Q33" s="2">
        <v>1</v>
      </c>
    </row>
    <row r="34" spans="1:17" x14ac:dyDescent="0.25">
      <c r="A34" s="2" t="s">
        <v>39</v>
      </c>
      <c r="B34" s="11">
        <f t="shared" si="7"/>
        <v>1371.51</v>
      </c>
      <c r="C34" s="11">
        <f t="shared" si="0"/>
        <v>128.49</v>
      </c>
      <c r="D34" s="11">
        <f t="shared" si="1"/>
        <v>0</v>
      </c>
      <c r="E34" s="11">
        <f t="shared" si="2"/>
        <v>0</v>
      </c>
      <c r="F34" s="11">
        <f>+B34+C34+D34-E34</f>
        <v>1500</v>
      </c>
      <c r="G34" s="14"/>
      <c r="H34" s="11">
        <v>1371.51</v>
      </c>
      <c r="I34" s="4">
        <f t="shared" si="4"/>
        <v>128.49</v>
      </c>
      <c r="J34" s="11">
        <v>1500</v>
      </c>
      <c r="K34" s="11">
        <f t="shared" si="5"/>
        <v>3000</v>
      </c>
      <c r="L34" s="11">
        <v>1371.51</v>
      </c>
      <c r="M34" s="11">
        <v>128.49</v>
      </c>
      <c r="N34" s="11"/>
      <c r="O34" s="11">
        <f t="shared" si="6"/>
        <v>1500</v>
      </c>
      <c r="P34" s="11">
        <v>15</v>
      </c>
    </row>
    <row r="35" spans="1:17" x14ac:dyDescent="0.25">
      <c r="A35" s="2" t="s">
        <v>40</v>
      </c>
      <c r="B35" s="11">
        <f t="shared" si="7"/>
        <v>3284.4</v>
      </c>
      <c r="C35" s="11">
        <f t="shared" si="0"/>
        <v>0</v>
      </c>
      <c r="D35" s="11">
        <f t="shared" si="1"/>
        <v>218.96</v>
      </c>
      <c r="E35" s="11">
        <f t="shared" si="2"/>
        <v>250.02666666666667</v>
      </c>
      <c r="F35" s="11">
        <f t="shared" si="3"/>
        <v>3253.3333333333335</v>
      </c>
      <c r="G35" s="14"/>
      <c r="H35" s="11">
        <v>3253.3333333333335</v>
      </c>
      <c r="I35" s="4">
        <f t="shared" si="4"/>
        <v>0</v>
      </c>
      <c r="J35" s="11">
        <v>3050</v>
      </c>
      <c r="K35" s="11">
        <f t="shared" si="5"/>
        <v>6100</v>
      </c>
      <c r="L35" s="11">
        <v>3284.4</v>
      </c>
      <c r="M35" s="11"/>
      <c r="N35" s="11">
        <v>234.4</v>
      </c>
      <c r="O35" s="11">
        <f t="shared" ref="O35" si="13">+L35+M35-N35</f>
        <v>3050</v>
      </c>
      <c r="P35" s="2">
        <v>16</v>
      </c>
      <c r="Q35" s="11">
        <v>1</v>
      </c>
    </row>
    <row r="36" spans="1:17" x14ac:dyDescent="0.25">
      <c r="A36" s="2" t="s">
        <v>48</v>
      </c>
      <c r="B36" s="11">
        <f t="shared" si="7"/>
        <v>837.11</v>
      </c>
      <c r="C36" s="11">
        <f t="shared" si="0"/>
        <v>162.88999999999999</v>
      </c>
      <c r="D36" s="11">
        <f t="shared" si="1"/>
        <v>0</v>
      </c>
      <c r="E36" s="11">
        <f t="shared" si="2"/>
        <v>0</v>
      </c>
      <c r="F36" s="11">
        <f t="shared" si="3"/>
        <v>1000</v>
      </c>
      <c r="G36" s="14"/>
      <c r="H36" s="11">
        <v>1000</v>
      </c>
      <c r="I36" s="4">
        <f t="shared" si="4"/>
        <v>0</v>
      </c>
      <c r="J36" s="11">
        <v>1000</v>
      </c>
      <c r="K36" s="11">
        <f t="shared" si="5"/>
        <v>2000</v>
      </c>
      <c r="L36" s="11">
        <v>837.11</v>
      </c>
      <c r="M36" s="11">
        <v>162.88999999999999</v>
      </c>
      <c r="N36" s="11"/>
      <c r="O36" s="11">
        <f t="shared" si="6"/>
        <v>1000</v>
      </c>
      <c r="P36" s="11">
        <v>15</v>
      </c>
    </row>
    <row r="37" spans="1:17" x14ac:dyDescent="0.25">
      <c r="A37" s="2" t="s">
        <v>13</v>
      </c>
      <c r="B37" s="11">
        <f t="shared" si="7"/>
        <v>1918.6</v>
      </c>
      <c r="C37" s="11">
        <f t="shared" si="0"/>
        <v>81.400000000000006</v>
      </c>
      <c r="D37" s="11">
        <f t="shared" si="1"/>
        <v>0</v>
      </c>
      <c r="E37" s="11">
        <f t="shared" si="2"/>
        <v>0</v>
      </c>
      <c r="F37" s="11">
        <f t="shared" si="3"/>
        <v>2000</v>
      </c>
      <c r="G37" s="14"/>
      <c r="H37" s="11">
        <v>1999.9999999999998</v>
      </c>
      <c r="I37" s="4">
        <f t="shared" si="4"/>
        <v>0</v>
      </c>
      <c r="J37" s="11">
        <v>2000</v>
      </c>
      <c r="K37" s="11">
        <f t="shared" si="5"/>
        <v>4000</v>
      </c>
      <c r="L37" s="11">
        <v>1918.6</v>
      </c>
      <c r="M37" s="11">
        <v>81.400000000000006</v>
      </c>
      <c r="N37" s="11"/>
      <c r="O37" s="11">
        <f t="shared" si="6"/>
        <v>2000</v>
      </c>
      <c r="P37" s="11">
        <v>15</v>
      </c>
    </row>
    <row r="38" spans="1:17" x14ac:dyDescent="0.25">
      <c r="A38" s="2" t="s">
        <v>34</v>
      </c>
      <c r="B38" s="11">
        <f t="shared" si="7"/>
        <v>3284.4</v>
      </c>
      <c r="C38" s="11">
        <f t="shared" si="0"/>
        <v>0</v>
      </c>
      <c r="D38" s="11">
        <f t="shared" si="1"/>
        <v>218.96</v>
      </c>
      <c r="E38" s="11">
        <f t="shared" si="2"/>
        <v>250.02666666666667</v>
      </c>
      <c r="F38" s="11">
        <f t="shared" si="3"/>
        <v>3253.3333333333335</v>
      </c>
      <c r="G38" s="14"/>
      <c r="H38" s="11">
        <v>3253.3333333333335</v>
      </c>
      <c r="I38" s="4">
        <f t="shared" si="4"/>
        <v>0</v>
      </c>
      <c r="J38" s="11">
        <v>3050</v>
      </c>
      <c r="K38" s="11">
        <f t="shared" si="5"/>
        <v>6100</v>
      </c>
      <c r="L38" s="11">
        <v>3284.4</v>
      </c>
      <c r="M38" s="11"/>
      <c r="N38" s="11">
        <v>234.4</v>
      </c>
      <c r="O38" s="11">
        <f t="shared" ref="O38:O39" si="14">+L38+M38-N38</f>
        <v>3050</v>
      </c>
      <c r="P38" s="2">
        <v>16</v>
      </c>
      <c r="Q38" s="11">
        <v>1</v>
      </c>
    </row>
    <row r="39" spans="1:17" x14ac:dyDescent="0.25">
      <c r="A39" s="2" t="s">
        <v>27</v>
      </c>
      <c r="B39" s="11">
        <f t="shared" si="7"/>
        <v>2597.1799999999998</v>
      </c>
      <c r="C39" s="11">
        <f t="shared" si="0"/>
        <v>3.008</v>
      </c>
      <c r="D39" s="11">
        <f>+L39/15*Q39</f>
        <v>173.14533333333333</v>
      </c>
      <c r="E39" s="11">
        <f t="shared" si="2"/>
        <v>0</v>
      </c>
      <c r="F39" s="11">
        <f t="shared" si="3"/>
        <v>2773.333333333333</v>
      </c>
      <c r="G39" s="14"/>
      <c r="H39" s="11">
        <v>2773.3333333333335</v>
      </c>
      <c r="I39" s="4">
        <f t="shared" si="4"/>
        <v>0</v>
      </c>
      <c r="J39" s="11">
        <v>2600</v>
      </c>
      <c r="K39" s="11">
        <f t="shared" si="5"/>
        <v>5200</v>
      </c>
      <c r="L39" s="11">
        <v>2597.1799999999998</v>
      </c>
      <c r="M39" s="11">
        <v>2.82</v>
      </c>
      <c r="N39" s="11"/>
      <c r="O39" s="11">
        <f t="shared" si="14"/>
        <v>2600</v>
      </c>
      <c r="P39" s="2">
        <v>16</v>
      </c>
      <c r="Q39" s="2">
        <v>1</v>
      </c>
    </row>
    <row r="40" spans="1:17" x14ac:dyDescent="0.25">
      <c r="A40" s="2" t="s">
        <v>35</v>
      </c>
      <c r="B40" s="11">
        <f t="shared" si="7"/>
        <v>3789.32</v>
      </c>
      <c r="C40" s="11">
        <f t="shared" si="0"/>
        <v>0</v>
      </c>
      <c r="D40" s="11">
        <f t="shared" si="1"/>
        <v>0</v>
      </c>
      <c r="E40" s="11">
        <f>+N40/15*P40</f>
        <v>289.32</v>
      </c>
      <c r="F40" s="11">
        <f t="shared" si="3"/>
        <v>3500</v>
      </c>
      <c r="G40" s="14"/>
      <c r="H40" s="11">
        <v>3050</v>
      </c>
      <c r="I40" s="4">
        <f t="shared" si="4"/>
        <v>450</v>
      </c>
      <c r="J40" s="11">
        <v>3500</v>
      </c>
      <c r="K40" s="11">
        <f t="shared" si="5"/>
        <v>7000</v>
      </c>
      <c r="L40" s="11">
        <v>3789.32</v>
      </c>
      <c r="M40" s="11"/>
      <c r="N40" s="11">
        <v>289.32</v>
      </c>
      <c r="O40" s="11">
        <f t="shared" si="6"/>
        <v>3500</v>
      </c>
      <c r="P40" s="2">
        <v>15</v>
      </c>
    </row>
    <row r="41" spans="1:17" x14ac:dyDescent="0.25">
      <c r="B41" s="20">
        <f>SUM(B7:B40)</f>
        <v>114549.03866666663</v>
      </c>
      <c r="C41" s="20">
        <f t="shared" ref="C41:F41" si="15">SUM(C7:C40)</f>
        <v>387.90799999999996</v>
      </c>
      <c r="D41" s="20">
        <f t="shared" si="15"/>
        <v>2912.6040000000003</v>
      </c>
      <c r="E41" s="20">
        <f t="shared" si="15"/>
        <v>7482.884</v>
      </c>
      <c r="F41" s="20">
        <f t="shared" si="15"/>
        <v>110366.66666666663</v>
      </c>
    </row>
  </sheetData>
  <sortState ref="A7:H40">
    <sortCondition ref="A7:A40"/>
  </sortState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XFD1048576"/>
    </sheetView>
  </sheetViews>
  <sheetFormatPr baseColWidth="10" defaultRowHeight="15" x14ac:dyDescent="0.25"/>
  <cols>
    <col min="1" max="1" width="34" style="2" customWidth="1"/>
    <col min="2" max="16384" width="11.42578125" style="2"/>
  </cols>
  <sheetData>
    <row r="1" spans="1:12" x14ac:dyDescent="0.25">
      <c r="A1" s="21" t="s">
        <v>21</v>
      </c>
      <c r="B1" s="21"/>
      <c r="C1" s="21"/>
      <c r="D1" s="21"/>
      <c r="E1" s="21"/>
    </row>
    <row r="2" spans="1:12" x14ac:dyDescent="0.25">
      <c r="A2" s="21" t="s">
        <v>25</v>
      </c>
      <c r="B2" s="21"/>
      <c r="C2" s="21"/>
      <c r="D2" s="21"/>
      <c r="E2" s="21"/>
    </row>
    <row r="3" spans="1:12" ht="15.75" thickBot="1" x14ac:dyDescent="0.3"/>
    <row r="4" spans="1:12" ht="15.75" thickBot="1" x14ac:dyDescent="0.3">
      <c r="A4" s="22" t="s">
        <v>0</v>
      </c>
      <c r="B4" s="23" t="s">
        <v>18</v>
      </c>
      <c r="C4" s="24" t="s">
        <v>17</v>
      </c>
      <c r="D4" s="23" t="s">
        <v>19</v>
      </c>
      <c r="E4" s="23" t="s">
        <v>20</v>
      </c>
      <c r="F4" s="25" t="s">
        <v>23</v>
      </c>
      <c r="G4" s="25"/>
      <c r="H4" s="25"/>
    </row>
    <row r="5" spans="1:12" x14ac:dyDescent="0.25">
      <c r="A5" s="1"/>
      <c r="B5" s="11"/>
      <c r="C5" s="11"/>
      <c r="D5" s="11"/>
      <c r="E5" s="11"/>
    </row>
    <row r="6" spans="1:12" ht="23.25" x14ac:dyDescent="0.35">
      <c r="A6" s="3" t="s">
        <v>1</v>
      </c>
      <c r="B6" s="4">
        <v>3284.4</v>
      </c>
      <c r="C6" s="4"/>
      <c r="D6" s="4">
        <v>234.4</v>
      </c>
      <c r="E6" s="4">
        <v>1830</v>
      </c>
      <c r="F6" s="26"/>
      <c r="G6" s="26"/>
      <c r="H6" s="26"/>
      <c r="J6" s="2" t="s">
        <v>43</v>
      </c>
    </row>
    <row r="7" spans="1:12" ht="23.25" x14ac:dyDescent="0.35">
      <c r="A7" s="3" t="s">
        <v>2</v>
      </c>
      <c r="B7" s="4">
        <v>3508.81</v>
      </c>
      <c r="C7" s="4"/>
      <c r="D7" s="4">
        <v>258.81</v>
      </c>
      <c r="E7" s="4">
        <v>3250</v>
      </c>
      <c r="F7" s="26"/>
      <c r="G7" s="26"/>
      <c r="H7" s="26"/>
    </row>
    <row r="8" spans="1:12" ht="23.25" x14ac:dyDescent="0.35">
      <c r="A8" s="3" t="s">
        <v>3</v>
      </c>
      <c r="B8" s="4">
        <v>3284.4</v>
      </c>
      <c r="C8" s="4"/>
      <c r="D8" s="4">
        <v>234.4</v>
      </c>
      <c r="E8" s="4">
        <v>3050</v>
      </c>
      <c r="F8" s="26"/>
      <c r="G8" s="26"/>
      <c r="H8" s="26"/>
    </row>
    <row r="9" spans="1:12" ht="23.25" x14ac:dyDescent="0.35">
      <c r="A9" s="3" t="s">
        <v>4</v>
      </c>
      <c r="B9" s="4">
        <v>3789.33</v>
      </c>
      <c r="C9" s="4"/>
      <c r="D9" s="4">
        <v>289.33</v>
      </c>
      <c r="E9" s="4">
        <v>3500</v>
      </c>
      <c r="F9" s="26"/>
      <c r="G9" s="26"/>
      <c r="H9" s="26"/>
    </row>
    <row r="10" spans="1:12" ht="23.25" x14ac:dyDescent="0.35">
      <c r="A10" s="3" t="s">
        <v>5</v>
      </c>
      <c r="B10" s="4">
        <v>3284.4</v>
      </c>
      <c r="C10" s="4"/>
      <c r="D10" s="4">
        <v>234.4</v>
      </c>
      <c r="E10" s="4">
        <v>3050</v>
      </c>
      <c r="F10" s="26"/>
      <c r="G10" s="26"/>
      <c r="H10" s="26"/>
      <c r="J10" s="2" t="s">
        <v>53</v>
      </c>
    </row>
    <row r="11" spans="1:12" ht="23.25" x14ac:dyDescent="0.35">
      <c r="A11" s="3" t="s">
        <v>6</v>
      </c>
      <c r="B11" s="4">
        <v>4352.55</v>
      </c>
      <c r="C11" s="4"/>
      <c r="D11" s="4">
        <v>352.55</v>
      </c>
      <c r="E11" s="4">
        <v>4000</v>
      </c>
      <c r="F11" s="26"/>
      <c r="G11" s="26"/>
      <c r="H11" s="26"/>
    </row>
    <row r="12" spans="1:12" ht="23.25" x14ac:dyDescent="0.35">
      <c r="A12" s="3" t="s">
        <v>7</v>
      </c>
      <c r="B12" s="4">
        <v>3508.81</v>
      </c>
      <c r="C12" s="4"/>
      <c r="D12" s="4">
        <v>258.81</v>
      </c>
      <c r="E12" s="4">
        <f>B12+C12-D12</f>
        <v>3250</v>
      </c>
      <c r="F12" s="26"/>
      <c r="G12" s="26"/>
      <c r="H12" s="26"/>
    </row>
    <row r="13" spans="1:12" ht="23.25" x14ac:dyDescent="0.35">
      <c r="A13" s="3" t="s">
        <v>16</v>
      </c>
      <c r="B13" s="4">
        <v>2731.88</v>
      </c>
      <c r="C13" s="3"/>
      <c r="D13" s="4">
        <v>161.88</v>
      </c>
      <c r="E13" s="5">
        <v>2570</v>
      </c>
      <c r="F13" s="26"/>
      <c r="G13" s="26"/>
      <c r="H13" s="26"/>
      <c r="I13" s="15"/>
    </row>
    <row r="14" spans="1:12" ht="23.25" x14ac:dyDescent="0.35">
      <c r="A14" s="3" t="s">
        <v>8</v>
      </c>
      <c r="B14" s="4">
        <v>3789.33</v>
      </c>
      <c r="C14" s="4"/>
      <c r="D14" s="4">
        <v>289.33</v>
      </c>
      <c r="E14" s="4">
        <v>3500</v>
      </c>
      <c r="F14" s="26"/>
      <c r="G14" s="26"/>
      <c r="H14" s="26"/>
    </row>
    <row r="15" spans="1:12" ht="23.25" x14ac:dyDescent="0.35">
      <c r="A15" s="3" t="s">
        <v>9</v>
      </c>
      <c r="B15" s="4">
        <v>3284.4</v>
      </c>
      <c r="C15" s="4"/>
      <c r="D15" s="4">
        <v>234.4</v>
      </c>
      <c r="E15" s="4">
        <v>3050</v>
      </c>
      <c r="F15" s="26"/>
      <c r="G15" s="26"/>
      <c r="H15" s="26"/>
    </row>
    <row r="16" spans="1:12" ht="23.25" x14ac:dyDescent="0.35">
      <c r="A16" s="3" t="s">
        <v>10</v>
      </c>
      <c r="B16" s="4">
        <v>3508.81</v>
      </c>
      <c r="C16" s="4">
        <v>1169.5999999999999</v>
      </c>
      <c r="D16" s="4">
        <v>323.98</v>
      </c>
      <c r="E16" s="4">
        <f>B16+C16-D16</f>
        <v>4354.43</v>
      </c>
      <c r="F16" s="26"/>
      <c r="G16" s="26"/>
      <c r="H16" s="26"/>
      <c r="J16" s="2" t="s">
        <v>42</v>
      </c>
      <c r="L16" s="2">
        <v>1083.33</v>
      </c>
    </row>
    <row r="17" spans="1:10" ht="23.25" x14ac:dyDescent="0.35">
      <c r="A17" s="3" t="s">
        <v>11</v>
      </c>
      <c r="B17" s="4">
        <v>3284.4</v>
      </c>
      <c r="C17" s="4"/>
      <c r="D17" s="4">
        <v>234.4</v>
      </c>
      <c r="E17" s="4">
        <v>3050</v>
      </c>
      <c r="F17" s="26"/>
      <c r="G17" s="26"/>
      <c r="H17" s="26"/>
    </row>
    <row r="18" spans="1:10" ht="23.25" x14ac:dyDescent="0.35">
      <c r="A18" s="3" t="s">
        <v>12</v>
      </c>
      <c r="B18" s="4">
        <v>3508.81</v>
      </c>
      <c r="C18" s="4"/>
      <c r="D18" s="4">
        <v>258.81</v>
      </c>
      <c r="E18" s="4">
        <v>3250</v>
      </c>
      <c r="F18" s="26"/>
      <c r="G18" s="26"/>
      <c r="H18" s="26"/>
    </row>
    <row r="19" spans="1:10" ht="23.25" x14ac:dyDescent="0.35">
      <c r="A19" s="3" t="s">
        <v>13</v>
      </c>
      <c r="B19" s="4">
        <v>2122.91</v>
      </c>
      <c r="C19" s="4"/>
      <c r="D19" s="4">
        <v>122.91</v>
      </c>
      <c r="E19" s="4">
        <v>2000</v>
      </c>
      <c r="F19" s="26"/>
      <c r="G19" s="26"/>
      <c r="H19" s="26"/>
    </row>
    <row r="20" spans="1:10" ht="23.25" x14ac:dyDescent="0.35">
      <c r="A20" s="3" t="s">
        <v>14</v>
      </c>
      <c r="B20" s="4">
        <v>8396.83</v>
      </c>
      <c r="C20" s="4"/>
      <c r="D20" s="4">
        <v>1146.83</v>
      </c>
      <c r="E20" s="4">
        <v>7250</v>
      </c>
      <c r="F20" s="26"/>
      <c r="G20" s="26"/>
      <c r="H20" s="26"/>
    </row>
    <row r="21" spans="1:10" ht="24" thickBot="1" x14ac:dyDescent="0.4">
      <c r="A21" s="3" t="s">
        <v>15</v>
      </c>
      <c r="B21" s="6">
        <v>3508.81</v>
      </c>
      <c r="C21" s="6"/>
      <c r="D21" s="6">
        <v>258.81</v>
      </c>
      <c r="E21" s="6">
        <v>3250</v>
      </c>
      <c r="F21" s="26"/>
      <c r="G21" s="26"/>
      <c r="H21" s="26"/>
    </row>
    <row r="23" spans="1:10" x14ac:dyDescent="0.25">
      <c r="A23" s="27" t="s">
        <v>24</v>
      </c>
      <c r="B23" s="28">
        <f>SUM(B6:B22)</f>
        <v>59148.880000000005</v>
      </c>
      <c r="C23" s="28">
        <f t="shared" ref="C23:E23" si="0">SUM(C6:C22)</f>
        <v>1169.5999999999999</v>
      </c>
      <c r="D23" s="28">
        <f t="shared" si="0"/>
        <v>4894.05</v>
      </c>
      <c r="E23" s="28">
        <f t="shared" si="0"/>
        <v>54204.43</v>
      </c>
    </row>
    <row r="27" spans="1:10" ht="23.25" x14ac:dyDescent="0.35">
      <c r="A27" s="2" t="s">
        <v>32</v>
      </c>
      <c r="E27" s="11">
        <v>3500</v>
      </c>
      <c r="F27" s="26"/>
      <c r="G27" s="26"/>
      <c r="H27" s="26"/>
    </row>
    <row r="28" spans="1:10" ht="23.25" x14ac:dyDescent="0.35">
      <c r="A28" s="2" t="s">
        <v>29</v>
      </c>
      <c r="E28" s="11">
        <v>3733.33</v>
      </c>
      <c r="F28" s="26"/>
      <c r="G28" s="26"/>
      <c r="H28" s="26"/>
    </row>
    <row r="29" spans="1:10" ht="23.25" x14ac:dyDescent="0.35">
      <c r="A29" s="2" t="s">
        <v>31</v>
      </c>
      <c r="E29" s="11">
        <v>871.43</v>
      </c>
      <c r="F29" s="26"/>
      <c r="G29" s="26"/>
      <c r="H29" s="26"/>
    </row>
    <row r="30" spans="1:10" ht="23.25" x14ac:dyDescent="0.35">
      <c r="A30" s="2" t="s">
        <v>26</v>
      </c>
      <c r="E30" s="11">
        <v>3050</v>
      </c>
      <c r="F30" s="26"/>
      <c r="G30" s="26"/>
      <c r="H30" s="26"/>
    </row>
    <row r="31" spans="1:10" ht="23.25" x14ac:dyDescent="0.35">
      <c r="A31" s="2" t="s">
        <v>38</v>
      </c>
      <c r="E31" s="11">
        <v>3500</v>
      </c>
      <c r="F31" s="26"/>
      <c r="G31" s="26"/>
      <c r="H31" s="26"/>
    </row>
    <row r="32" spans="1:10" ht="23.25" x14ac:dyDescent="0.35">
      <c r="A32" s="2" t="s">
        <v>45</v>
      </c>
      <c r="E32" s="11"/>
      <c r="F32" s="29"/>
      <c r="G32" s="30"/>
      <c r="H32" s="31"/>
      <c r="J32" s="2" t="s">
        <v>46</v>
      </c>
    </row>
    <row r="33" spans="1:8" ht="23.25" x14ac:dyDescent="0.35">
      <c r="A33" s="2" t="s">
        <v>44</v>
      </c>
      <c r="E33" s="11">
        <v>3750</v>
      </c>
      <c r="F33" s="32"/>
      <c r="G33" s="33"/>
      <c r="H33" s="34"/>
    </row>
    <row r="34" spans="1:8" ht="23.25" x14ac:dyDescent="0.35">
      <c r="A34" s="2" t="s">
        <v>28</v>
      </c>
      <c r="E34" s="11">
        <v>3500</v>
      </c>
      <c r="F34" s="26"/>
      <c r="G34" s="26"/>
      <c r="H34" s="26"/>
    </row>
    <row r="35" spans="1:8" ht="23.25" x14ac:dyDescent="0.35">
      <c r="A35" s="2" t="s">
        <v>36</v>
      </c>
      <c r="E35" s="11">
        <v>3050</v>
      </c>
      <c r="F35" s="26"/>
      <c r="G35" s="26"/>
      <c r="H35" s="26"/>
    </row>
    <row r="36" spans="1:8" ht="23.25" x14ac:dyDescent="0.35">
      <c r="A36" s="2" t="s">
        <v>37</v>
      </c>
      <c r="E36" s="11">
        <v>3050</v>
      </c>
      <c r="F36" s="26"/>
      <c r="G36" s="26"/>
      <c r="H36" s="26"/>
    </row>
    <row r="37" spans="1:8" ht="23.25" x14ac:dyDescent="0.35">
      <c r="A37" s="2" t="s">
        <v>33</v>
      </c>
      <c r="E37" s="11">
        <v>3485.71</v>
      </c>
      <c r="F37" s="26"/>
      <c r="G37" s="26"/>
      <c r="H37" s="26"/>
    </row>
    <row r="38" spans="1:8" ht="23.25" x14ac:dyDescent="0.35">
      <c r="A38" s="2" t="s">
        <v>30</v>
      </c>
      <c r="E38" s="11">
        <v>3500</v>
      </c>
      <c r="F38" s="26"/>
      <c r="G38" s="26"/>
      <c r="H38" s="26"/>
    </row>
    <row r="39" spans="1:8" ht="23.25" x14ac:dyDescent="0.35">
      <c r="A39" s="2" t="s">
        <v>41</v>
      </c>
      <c r="E39" s="11">
        <v>3750</v>
      </c>
      <c r="F39" s="26"/>
      <c r="G39" s="26"/>
      <c r="H39" s="26"/>
    </row>
    <row r="40" spans="1:8" ht="23.25" x14ac:dyDescent="0.35">
      <c r="A40" s="2" t="s">
        <v>39</v>
      </c>
      <c r="E40" s="11">
        <v>1600</v>
      </c>
      <c r="F40" s="26"/>
      <c r="G40" s="26"/>
      <c r="H40" s="26"/>
    </row>
    <row r="41" spans="1:8" ht="23.25" x14ac:dyDescent="0.35">
      <c r="A41" s="2" t="s">
        <v>40</v>
      </c>
      <c r="E41" s="11">
        <v>2846.67</v>
      </c>
      <c r="F41" s="26"/>
      <c r="G41" s="26"/>
      <c r="H41" s="26"/>
    </row>
    <row r="42" spans="1:8" ht="23.25" x14ac:dyDescent="0.35">
      <c r="A42" s="2" t="s">
        <v>34</v>
      </c>
      <c r="E42" s="11">
        <v>3050</v>
      </c>
      <c r="F42" s="26"/>
      <c r="G42" s="26"/>
      <c r="H42" s="26"/>
    </row>
    <row r="43" spans="1:8" ht="23.25" x14ac:dyDescent="0.35">
      <c r="A43" s="2" t="s">
        <v>27</v>
      </c>
      <c r="E43" s="11">
        <v>742.84</v>
      </c>
      <c r="F43" s="26"/>
      <c r="G43" s="26"/>
      <c r="H43" s="26"/>
    </row>
    <row r="44" spans="1:8" ht="23.25" x14ac:dyDescent="0.35">
      <c r="A44" s="2" t="s">
        <v>35</v>
      </c>
      <c r="E44" s="11">
        <v>3250</v>
      </c>
      <c r="F44" s="26"/>
      <c r="G44" s="26"/>
      <c r="H44" s="26"/>
    </row>
    <row r="48" spans="1:8" x14ac:dyDescent="0.25">
      <c r="A48" s="2" t="s">
        <v>15</v>
      </c>
      <c r="E48" s="11">
        <v>3250</v>
      </c>
    </row>
    <row r="49" spans="1:7" x14ac:dyDescent="0.25">
      <c r="A49" s="2" t="s">
        <v>45</v>
      </c>
      <c r="E49" s="11">
        <v>2785.65</v>
      </c>
      <c r="G49" s="2" t="s">
        <v>47</v>
      </c>
    </row>
  </sheetData>
  <sortState ref="A27:B44">
    <sortCondition ref="A27:A44"/>
  </sortState>
  <mergeCells count="36">
    <mergeCell ref="F8:H8"/>
    <mergeCell ref="A1:E1"/>
    <mergeCell ref="A2:E2"/>
    <mergeCell ref="F4:H4"/>
    <mergeCell ref="F6:H6"/>
    <mergeCell ref="F7:H7"/>
    <mergeCell ref="F20:H20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38:H38"/>
    <mergeCell ref="F39:H39"/>
    <mergeCell ref="F21:H21"/>
    <mergeCell ref="F27:H27"/>
    <mergeCell ref="F28:H28"/>
    <mergeCell ref="F29:H29"/>
    <mergeCell ref="F30:H30"/>
    <mergeCell ref="F31:H31"/>
    <mergeCell ref="F33:H33"/>
    <mergeCell ref="F34:H34"/>
    <mergeCell ref="F35:H35"/>
    <mergeCell ref="F36:H36"/>
    <mergeCell ref="F37:H37"/>
    <mergeCell ref="F40:H40"/>
    <mergeCell ref="F41:H41"/>
    <mergeCell ref="F42:H42"/>
    <mergeCell ref="F43:H43"/>
    <mergeCell ref="F44:H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sqref="A1:XFD1048576"/>
    </sheetView>
  </sheetViews>
  <sheetFormatPr baseColWidth="10" defaultRowHeight="15" x14ac:dyDescent="0.25"/>
  <cols>
    <col min="1" max="1" width="34.42578125" style="2" customWidth="1"/>
    <col min="2" max="16384" width="11.42578125" style="2"/>
  </cols>
  <sheetData>
    <row r="1" spans="1:8" x14ac:dyDescent="0.25">
      <c r="A1" s="21" t="s">
        <v>21</v>
      </c>
      <c r="B1" s="21"/>
      <c r="C1" s="21"/>
      <c r="D1" s="21"/>
      <c r="E1" s="21"/>
    </row>
    <row r="2" spans="1:8" x14ac:dyDescent="0.25">
      <c r="A2" s="21" t="s">
        <v>22</v>
      </c>
      <c r="B2" s="21"/>
      <c r="C2" s="21"/>
      <c r="D2" s="21"/>
      <c r="E2" s="21"/>
    </row>
    <row r="3" spans="1:8" ht="15.75" thickBot="1" x14ac:dyDescent="0.3"/>
    <row r="4" spans="1:8" ht="15.75" thickBot="1" x14ac:dyDescent="0.3">
      <c r="A4" s="22" t="s">
        <v>0</v>
      </c>
      <c r="B4" s="23" t="s">
        <v>18</v>
      </c>
      <c r="C4" s="24" t="s">
        <v>17</v>
      </c>
      <c r="D4" s="23" t="s">
        <v>19</v>
      </c>
      <c r="E4" s="23" t="s">
        <v>20</v>
      </c>
      <c r="F4" s="25" t="s">
        <v>23</v>
      </c>
      <c r="G4" s="25"/>
      <c r="H4" s="25"/>
    </row>
    <row r="5" spans="1:8" x14ac:dyDescent="0.25">
      <c r="A5" s="1"/>
      <c r="B5" s="11"/>
      <c r="C5" s="11"/>
      <c r="D5" s="11"/>
      <c r="E5" s="11"/>
    </row>
    <row r="6" spans="1:8" ht="23.25" x14ac:dyDescent="0.35">
      <c r="A6" s="3" t="s">
        <v>1</v>
      </c>
      <c r="B6" s="4">
        <v>3284.4</v>
      </c>
      <c r="C6" s="4"/>
      <c r="D6" s="4">
        <v>234.4</v>
      </c>
      <c r="E6" s="4">
        <v>3050</v>
      </c>
      <c r="F6" s="26"/>
      <c r="G6" s="26"/>
      <c r="H6" s="26"/>
    </row>
    <row r="7" spans="1:8" ht="23.25" x14ac:dyDescent="0.35">
      <c r="A7" s="3" t="s">
        <v>2</v>
      </c>
      <c r="B7" s="4">
        <v>3508.81</v>
      </c>
      <c r="C7" s="4"/>
      <c r="D7" s="4">
        <v>258.81</v>
      </c>
      <c r="E7" s="4">
        <v>3250</v>
      </c>
      <c r="F7" s="26"/>
      <c r="G7" s="26"/>
      <c r="H7" s="26"/>
    </row>
    <row r="8" spans="1:8" ht="23.25" x14ac:dyDescent="0.35">
      <c r="A8" s="3" t="s">
        <v>3</v>
      </c>
      <c r="B8" s="4">
        <v>3284.4</v>
      </c>
      <c r="C8" s="4"/>
      <c r="D8" s="4">
        <v>234.4</v>
      </c>
      <c r="E8" s="4">
        <v>3050</v>
      </c>
      <c r="F8" s="26"/>
      <c r="G8" s="26"/>
      <c r="H8" s="26"/>
    </row>
    <row r="9" spans="1:8" ht="23.25" x14ac:dyDescent="0.35">
      <c r="A9" s="3" t="s">
        <v>4</v>
      </c>
      <c r="B9" s="4">
        <v>3789.33</v>
      </c>
      <c r="C9" s="4"/>
      <c r="D9" s="4">
        <v>289.33</v>
      </c>
      <c r="E9" s="4">
        <v>3500</v>
      </c>
      <c r="F9" s="26"/>
      <c r="G9" s="26"/>
      <c r="H9" s="26"/>
    </row>
    <row r="10" spans="1:8" ht="23.25" x14ac:dyDescent="0.35">
      <c r="A10" s="3" t="s">
        <v>5</v>
      </c>
      <c r="B10" s="4">
        <v>3284.4</v>
      </c>
      <c r="C10" s="4"/>
      <c r="D10" s="4">
        <v>234.4</v>
      </c>
      <c r="E10" s="4">
        <v>3050</v>
      </c>
      <c r="F10" s="26"/>
      <c r="G10" s="26"/>
      <c r="H10" s="26"/>
    </row>
    <row r="11" spans="1:8" ht="23.25" x14ac:dyDescent="0.35">
      <c r="A11" s="3" t="s">
        <v>6</v>
      </c>
      <c r="B11" s="4">
        <v>4352.55</v>
      </c>
      <c r="C11" s="4"/>
      <c r="D11" s="4">
        <v>352.55</v>
      </c>
      <c r="E11" s="4">
        <v>4000</v>
      </c>
      <c r="F11" s="26"/>
      <c r="G11" s="26"/>
      <c r="H11" s="26"/>
    </row>
    <row r="12" spans="1:8" ht="23.25" x14ac:dyDescent="0.35">
      <c r="A12" s="3" t="s">
        <v>7</v>
      </c>
      <c r="B12" s="4">
        <v>3508.81</v>
      </c>
      <c r="C12" s="4">
        <v>701.76</v>
      </c>
      <c r="D12" s="4">
        <v>298.52999999999997</v>
      </c>
      <c r="E12" s="4">
        <f>B12+C12-D12</f>
        <v>3912.04</v>
      </c>
      <c r="F12" s="26"/>
      <c r="G12" s="26"/>
      <c r="H12" s="26"/>
    </row>
    <row r="13" spans="1:8" ht="23.25" x14ac:dyDescent="0.35">
      <c r="A13" s="3" t="s">
        <v>16</v>
      </c>
      <c r="B13" s="4">
        <v>1639.13</v>
      </c>
      <c r="C13" s="3"/>
      <c r="D13" s="4">
        <v>97.13</v>
      </c>
      <c r="E13" s="5">
        <v>1542</v>
      </c>
      <c r="F13" s="26"/>
      <c r="G13" s="26"/>
      <c r="H13" s="26"/>
    </row>
    <row r="14" spans="1:8" ht="23.25" x14ac:dyDescent="0.35">
      <c r="A14" s="3" t="s">
        <v>8</v>
      </c>
      <c r="B14" s="4">
        <v>3789.33</v>
      </c>
      <c r="C14" s="4"/>
      <c r="D14" s="4">
        <v>289.33</v>
      </c>
      <c r="E14" s="4">
        <v>3500</v>
      </c>
      <c r="F14" s="26"/>
      <c r="G14" s="26"/>
      <c r="H14" s="26"/>
    </row>
    <row r="15" spans="1:8" ht="23.25" x14ac:dyDescent="0.35">
      <c r="A15" s="3" t="s">
        <v>9</v>
      </c>
      <c r="B15" s="4">
        <v>3284.4</v>
      </c>
      <c r="C15" s="4"/>
      <c r="D15" s="4">
        <v>234.4</v>
      </c>
      <c r="E15" s="4">
        <v>3050</v>
      </c>
      <c r="F15" s="26"/>
      <c r="G15" s="26"/>
      <c r="H15" s="26"/>
    </row>
    <row r="16" spans="1:8" ht="23.25" x14ac:dyDescent="0.35">
      <c r="A16" s="3" t="s">
        <v>10</v>
      </c>
      <c r="B16" s="4">
        <v>3508.81</v>
      </c>
      <c r="C16" s="4">
        <v>701.76</v>
      </c>
      <c r="D16" s="4">
        <v>298.52999999999997</v>
      </c>
      <c r="E16" s="4">
        <v>3250</v>
      </c>
      <c r="F16" s="26"/>
      <c r="G16" s="26"/>
      <c r="H16" s="26"/>
    </row>
    <row r="17" spans="1:8" ht="23.25" x14ac:dyDescent="0.35">
      <c r="A17" s="3" t="s">
        <v>11</v>
      </c>
      <c r="B17" s="4">
        <v>3284.4</v>
      </c>
      <c r="C17" s="4"/>
      <c r="D17" s="4">
        <v>234.4</v>
      </c>
      <c r="E17" s="4">
        <v>3050</v>
      </c>
      <c r="F17" s="26"/>
      <c r="G17" s="26"/>
      <c r="H17" s="26"/>
    </row>
    <row r="18" spans="1:8" ht="23.25" x14ac:dyDescent="0.35">
      <c r="A18" s="3" t="s">
        <v>12</v>
      </c>
      <c r="B18" s="4">
        <v>3508.81</v>
      </c>
      <c r="C18" s="4"/>
      <c r="D18" s="4">
        <v>258.81</v>
      </c>
      <c r="E18" s="4">
        <v>3250</v>
      </c>
      <c r="F18" s="26"/>
      <c r="G18" s="26"/>
      <c r="H18" s="26"/>
    </row>
    <row r="19" spans="1:8" ht="23.25" x14ac:dyDescent="0.35">
      <c r="A19" s="3" t="s">
        <v>13</v>
      </c>
      <c r="B19" s="4">
        <v>2122.91</v>
      </c>
      <c r="C19" s="4"/>
      <c r="D19" s="4">
        <v>122.91</v>
      </c>
      <c r="E19" s="4">
        <v>2000</v>
      </c>
      <c r="F19" s="26"/>
      <c r="G19" s="26"/>
      <c r="H19" s="26"/>
    </row>
    <row r="20" spans="1:8" ht="23.25" x14ac:dyDescent="0.35">
      <c r="A20" s="3" t="s">
        <v>14</v>
      </c>
      <c r="B20" s="4">
        <v>8396.83</v>
      </c>
      <c r="C20" s="4"/>
      <c r="D20" s="4">
        <v>1146.83</v>
      </c>
      <c r="E20" s="4">
        <v>7250</v>
      </c>
      <c r="F20" s="26"/>
      <c r="G20" s="26"/>
      <c r="H20" s="26"/>
    </row>
    <row r="21" spans="1:8" ht="24" thickBot="1" x14ac:dyDescent="0.4">
      <c r="A21" s="3" t="s">
        <v>15</v>
      </c>
      <c r="B21" s="6">
        <v>3508.81</v>
      </c>
      <c r="C21" s="6"/>
      <c r="D21" s="6">
        <v>258.81</v>
      </c>
      <c r="E21" s="6">
        <v>3250</v>
      </c>
      <c r="F21" s="26"/>
      <c r="G21" s="26"/>
      <c r="H21" s="26"/>
    </row>
    <row r="23" spans="1:8" x14ac:dyDescent="0.25">
      <c r="A23" s="27" t="s">
        <v>24</v>
      </c>
      <c r="B23" s="28">
        <f>SUM(B6:B22)</f>
        <v>58056.130000000005</v>
      </c>
      <c r="C23" s="28">
        <f t="shared" ref="C23:E23" si="0">SUM(C6:C22)</f>
        <v>1403.52</v>
      </c>
      <c r="D23" s="28">
        <f t="shared" si="0"/>
        <v>4843.5700000000006</v>
      </c>
      <c r="E23" s="28">
        <f t="shared" si="0"/>
        <v>53954.04</v>
      </c>
    </row>
    <row r="26" spans="1:8" x14ac:dyDescent="0.25">
      <c r="E26" s="11"/>
    </row>
    <row r="28" spans="1:8" x14ac:dyDescent="0.25">
      <c r="D28" s="15"/>
    </row>
  </sheetData>
  <mergeCells count="19">
    <mergeCell ref="F21:H21"/>
    <mergeCell ref="F15:H15"/>
    <mergeCell ref="F16:H16"/>
    <mergeCell ref="F17:H17"/>
    <mergeCell ref="F18:H18"/>
    <mergeCell ref="F19:H19"/>
    <mergeCell ref="F20:H20"/>
    <mergeCell ref="F14:H14"/>
    <mergeCell ref="A1:E1"/>
    <mergeCell ref="A2:E2"/>
    <mergeCell ref="F4:H4"/>
    <mergeCell ref="F6:H6"/>
    <mergeCell ref="F7:H7"/>
    <mergeCell ref="F8:H8"/>
    <mergeCell ref="F9:H9"/>
    <mergeCell ref="F10:H10"/>
    <mergeCell ref="F11:H11"/>
    <mergeCell ref="F12:H12"/>
    <mergeCell ref="F13:H13"/>
  </mergeCells>
  <pageMargins left="1.1811023622047245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5" workbookViewId="0">
      <selection activeCell="K15" sqref="K15"/>
    </sheetView>
  </sheetViews>
  <sheetFormatPr baseColWidth="10" defaultRowHeight="15" x14ac:dyDescent="0.25"/>
  <cols>
    <col min="1" max="1" width="35.42578125" style="2" customWidth="1"/>
    <col min="2" max="2" width="11.42578125" style="2"/>
    <col min="3" max="3" width="14.140625" style="2" customWidth="1"/>
    <col min="4" max="5" width="11.42578125" style="2"/>
    <col min="6" max="6" width="11.42578125" style="2" customWidth="1"/>
    <col min="7" max="16384" width="11.42578125" style="2"/>
  </cols>
  <sheetData>
    <row r="1" spans="1:8" x14ac:dyDescent="0.25">
      <c r="A1" s="21" t="s">
        <v>21</v>
      </c>
      <c r="B1" s="21"/>
      <c r="C1" s="21"/>
      <c r="D1" s="21"/>
      <c r="E1" s="21"/>
    </row>
    <row r="2" spans="1:8" x14ac:dyDescent="0.25">
      <c r="A2" s="21" t="s">
        <v>52</v>
      </c>
      <c r="B2" s="21"/>
      <c r="C2" s="21"/>
      <c r="D2" s="21"/>
      <c r="E2" s="21"/>
    </row>
    <row r="3" spans="1:8" ht="15.75" thickBot="1" x14ac:dyDescent="0.3"/>
    <row r="4" spans="1:8" ht="15.75" thickBot="1" x14ac:dyDescent="0.3">
      <c r="A4" s="22" t="s">
        <v>0</v>
      </c>
      <c r="B4" s="23" t="s">
        <v>18</v>
      </c>
      <c r="C4" s="24" t="s">
        <v>17</v>
      </c>
      <c r="D4" s="23" t="s">
        <v>19</v>
      </c>
      <c r="E4" s="23" t="s">
        <v>20</v>
      </c>
      <c r="F4" s="25" t="s">
        <v>23</v>
      </c>
      <c r="G4" s="25"/>
      <c r="H4" s="25"/>
    </row>
    <row r="5" spans="1:8" x14ac:dyDescent="0.25">
      <c r="A5" s="1"/>
      <c r="B5" s="11"/>
      <c r="C5" s="11"/>
      <c r="D5" s="11"/>
      <c r="E5" s="11"/>
      <c r="F5" s="35"/>
      <c r="G5" s="35"/>
      <c r="H5" s="35"/>
    </row>
    <row r="6" spans="1:8" ht="23.25" x14ac:dyDescent="0.35">
      <c r="A6" s="3" t="s">
        <v>1</v>
      </c>
      <c r="B6" s="4">
        <v>3284.4</v>
      </c>
      <c r="C6" s="4"/>
      <c r="D6" s="4">
        <v>234.4</v>
      </c>
      <c r="E6" s="4">
        <v>3050</v>
      </c>
      <c r="F6" s="26" t="s">
        <v>51</v>
      </c>
      <c r="G6" s="26"/>
      <c r="H6" s="26"/>
    </row>
    <row r="7" spans="1:8" ht="23.25" x14ac:dyDescent="0.35">
      <c r="A7" s="3" t="s">
        <v>2</v>
      </c>
      <c r="B7" s="4">
        <v>3508.81</v>
      </c>
      <c r="C7" s="4"/>
      <c r="D7" s="4">
        <v>258.81</v>
      </c>
      <c r="E7" s="4">
        <v>3250</v>
      </c>
      <c r="F7" s="26" t="s">
        <v>49</v>
      </c>
      <c r="G7" s="26"/>
      <c r="H7" s="26"/>
    </row>
    <row r="8" spans="1:8" ht="23.25" x14ac:dyDescent="0.35">
      <c r="A8" s="3" t="s">
        <v>14</v>
      </c>
      <c r="B8" s="4">
        <v>8396.83</v>
      </c>
      <c r="C8" s="4"/>
      <c r="D8" s="4">
        <v>1146.83</v>
      </c>
      <c r="E8" s="4">
        <v>7250</v>
      </c>
      <c r="F8" s="32"/>
      <c r="G8" s="33"/>
      <c r="H8" s="34"/>
    </row>
    <row r="9" spans="1:8" ht="23.25" x14ac:dyDescent="0.35">
      <c r="A9" s="3" t="s">
        <v>3</v>
      </c>
      <c r="B9" s="4">
        <v>3284.4</v>
      </c>
      <c r="C9" s="4"/>
      <c r="D9" s="4">
        <v>234.4</v>
      </c>
      <c r="E9" s="4">
        <v>3500</v>
      </c>
      <c r="F9" s="26"/>
      <c r="G9" s="26"/>
      <c r="H9" s="26"/>
    </row>
    <row r="10" spans="1:8" ht="23.25" x14ac:dyDescent="0.35">
      <c r="A10" s="3" t="s">
        <v>4</v>
      </c>
      <c r="B10" s="4">
        <v>3789.33</v>
      </c>
      <c r="C10" s="4"/>
      <c r="D10" s="4">
        <v>289.33</v>
      </c>
      <c r="E10" s="4">
        <v>3500</v>
      </c>
      <c r="F10" s="26"/>
      <c r="G10" s="26"/>
      <c r="H10" s="26"/>
    </row>
    <row r="11" spans="1:8" ht="23.25" x14ac:dyDescent="0.35">
      <c r="A11" s="3" t="s">
        <v>5</v>
      </c>
      <c r="B11" s="4">
        <v>0</v>
      </c>
      <c r="C11" s="4"/>
      <c r="D11" s="4">
        <v>0</v>
      </c>
      <c r="E11" s="4">
        <v>0</v>
      </c>
      <c r="F11" s="26"/>
      <c r="G11" s="26"/>
      <c r="H11" s="26"/>
    </row>
    <row r="12" spans="1:8" ht="23.25" x14ac:dyDescent="0.35">
      <c r="A12" s="3" t="s">
        <v>6</v>
      </c>
      <c r="B12" s="4">
        <v>4352.55</v>
      </c>
      <c r="C12" s="4"/>
      <c r="D12" s="4">
        <v>352.55</v>
      </c>
      <c r="E12" s="4">
        <v>4000</v>
      </c>
      <c r="F12" s="26"/>
      <c r="G12" s="26"/>
      <c r="H12" s="26"/>
    </row>
    <row r="13" spans="1:8" ht="23.25" x14ac:dyDescent="0.35">
      <c r="A13" s="3" t="s">
        <v>7</v>
      </c>
      <c r="B13" s="4">
        <v>3508.81</v>
      </c>
      <c r="C13" s="4"/>
      <c r="D13" s="4">
        <v>258.81</v>
      </c>
      <c r="E13" s="4">
        <f>B13+C13-D13</f>
        <v>3250</v>
      </c>
      <c r="F13" s="26"/>
      <c r="G13" s="26"/>
      <c r="H13" s="26"/>
    </row>
    <row r="14" spans="1:8" ht="23.25" x14ac:dyDescent="0.35">
      <c r="A14" s="3" t="s">
        <v>16</v>
      </c>
      <c r="B14" s="4">
        <v>2731.88</v>
      </c>
      <c r="C14" s="3"/>
      <c r="D14" s="4">
        <v>161.88</v>
      </c>
      <c r="E14" s="36">
        <v>2570</v>
      </c>
      <c r="F14" s="26"/>
      <c r="G14" s="26"/>
      <c r="H14" s="26"/>
    </row>
    <row r="15" spans="1:8" ht="23.25" x14ac:dyDescent="0.35">
      <c r="A15" s="3" t="s">
        <v>8</v>
      </c>
      <c r="B15" s="4">
        <v>3789.33</v>
      </c>
      <c r="C15" s="4"/>
      <c r="D15" s="4">
        <v>289.33</v>
      </c>
      <c r="E15" s="4">
        <v>3500</v>
      </c>
      <c r="F15" s="26"/>
      <c r="G15" s="26"/>
      <c r="H15" s="26"/>
    </row>
    <row r="16" spans="1:8" ht="23.25" x14ac:dyDescent="0.35">
      <c r="A16" s="3" t="s">
        <v>9</v>
      </c>
      <c r="B16" s="4">
        <v>3284.4</v>
      </c>
      <c r="C16" s="4"/>
      <c r="D16" s="4">
        <v>234.4</v>
      </c>
      <c r="E16" s="4">
        <v>3050</v>
      </c>
      <c r="F16" s="26" t="s">
        <v>50</v>
      </c>
      <c r="G16" s="26"/>
      <c r="H16" s="26"/>
    </row>
    <row r="17" spans="1:8" ht="23.25" x14ac:dyDescent="0.35">
      <c r="A17" s="3" t="s">
        <v>10</v>
      </c>
      <c r="B17" s="4">
        <v>3508.81</v>
      </c>
      <c r="C17" s="4">
        <v>1169.5999999999999</v>
      </c>
      <c r="D17" s="4">
        <v>323.98</v>
      </c>
      <c r="E17" s="4">
        <v>6500</v>
      </c>
      <c r="F17" s="26" t="s">
        <v>49</v>
      </c>
      <c r="G17" s="26"/>
      <c r="H17" s="26"/>
    </row>
    <row r="18" spans="1:8" ht="23.25" x14ac:dyDescent="0.35">
      <c r="A18" s="3" t="s">
        <v>11</v>
      </c>
      <c r="B18" s="4">
        <v>3284.4</v>
      </c>
      <c r="C18" s="4"/>
      <c r="D18" s="4">
        <v>234.4</v>
      </c>
      <c r="E18" s="4">
        <v>3050</v>
      </c>
      <c r="F18" s="26"/>
      <c r="G18" s="26"/>
      <c r="H18" s="26"/>
    </row>
    <row r="19" spans="1:8" ht="23.25" x14ac:dyDescent="0.35">
      <c r="A19" s="3" t="s">
        <v>12</v>
      </c>
      <c r="B19" s="4">
        <v>3508.81</v>
      </c>
      <c r="C19" s="4"/>
      <c r="D19" s="4">
        <v>258.81</v>
      </c>
      <c r="E19" s="4">
        <v>3250</v>
      </c>
      <c r="F19" s="26"/>
      <c r="G19" s="26"/>
      <c r="H19" s="26"/>
    </row>
    <row r="20" spans="1:8" ht="23.25" x14ac:dyDescent="0.35">
      <c r="A20" s="3" t="s">
        <v>13</v>
      </c>
      <c r="B20" s="4">
        <v>2122.91</v>
      </c>
      <c r="C20" s="4"/>
      <c r="D20" s="4">
        <v>122.91</v>
      </c>
      <c r="E20" s="4">
        <v>2000</v>
      </c>
      <c r="F20" s="26"/>
      <c r="G20" s="26"/>
      <c r="H20" s="26"/>
    </row>
    <row r="21" spans="1:8" ht="23.25" x14ac:dyDescent="0.35">
      <c r="A21" s="7" t="s">
        <v>15</v>
      </c>
      <c r="B21" s="37">
        <v>3508.81</v>
      </c>
      <c r="C21" s="37"/>
      <c r="D21" s="37">
        <v>258.81</v>
      </c>
      <c r="E21" s="37">
        <v>3250</v>
      </c>
      <c r="F21" s="26"/>
      <c r="G21" s="26"/>
      <c r="H21" s="26"/>
    </row>
    <row r="22" spans="1:8" ht="23.25" x14ac:dyDescent="0.35">
      <c r="A22" s="3" t="s">
        <v>32</v>
      </c>
      <c r="B22" s="3"/>
      <c r="C22" s="3"/>
      <c r="D22" s="3"/>
      <c r="E22" s="4">
        <v>3500</v>
      </c>
      <c r="F22" s="26"/>
      <c r="G22" s="26"/>
      <c r="H22" s="26"/>
    </row>
    <row r="23" spans="1:8" ht="23.25" x14ac:dyDescent="0.35">
      <c r="A23" s="3" t="s">
        <v>29</v>
      </c>
      <c r="B23" s="3"/>
      <c r="C23" s="3"/>
      <c r="D23" s="3"/>
      <c r="E23" s="4">
        <v>3500</v>
      </c>
      <c r="F23" s="26"/>
      <c r="G23" s="26"/>
      <c r="H23" s="26"/>
    </row>
    <row r="24" spans="1:8" ht="23.25" x14ac:dyDescent="0.35">
      <c r="A24" s="3" t="s">
        <v>31</v>
      </c>
      <c r="B24" s="3"/>
      <c r="C24" s="3"/>
      <c r="D24" s="3"/>
      <c r="E24" s="4">
        <v>3267.86</v>
      </c>
      <c r="F24" s="26"/>
      <c r="G24" s="26"/>
      <c r="H24" s="26"/>
    </row>
    <row r="25" spans="1:8" ht="23.25" x14ac:dyDescent="0.35">
      <c r="A25" s="3" t="s">
        <v>26</v>
      </c>
      <c r="B25" s="3"/>
      <c r="C25" s="3"/>
      <c r="D25" s="3"/>
      <c r="E25" s="4">
        <v>3050</v>
      </c>
      <c r="F25" s="26" t="s">
        <v>50</v>
      </c>
      <c r="G25" s="26"/>
      <c r="H25" s="26"/>
    </row>
    <row r="26" spans="1:8" ht="23.25" x14ac:dyDescent="0.35">
      <c r="A26" s="3" t="s">
        <v>38</v>
      </c>
      <c r="B26" s="3"/>
      <c r="C26" s="3"/>
      <c r="D26" s="3"/>
      <c r="E26" s="4">
        <v>3500</v>
      </c>
      <c r="F26" s="26" t="s">
        <v>51</v>
      </c>
      <c r="G26" s="26"/>
      <c r="H26" s="26"/>
    </row>
    <row r="27" spans="1:8" ht="23.25" x14ac:dyDescent="0.35">
      <c r="A27" s="3" t="s">
        <v>45</v>
      </c>
      <c r="B27" s="3"/>
      <c r="C27" s="3"/>
      <c r="D27" s="3"/>
      <c r="E27" s="4">
        <v>2600</v>
      </c>
      <c r="F27" s="32"/>
      <c r="G27" s="33"/>
      <c r="H27" s="34"/>
    </row>
    <row r="28" spans="1:8" ht="23.25" x14ac:dyDescent="0.35">
      <c r="A28" s="3" t="s">
        <v>44</v>
      </c>
      <c r="B28" s="3"/>
      <c r="C28" s="3"/>
      <c r="D28" s="3"/>
      <c r="E28" s="4">
        <v>3500</v>
      </c>
      <c r="F28" s="32"/>
      <c r="G28" s="33"/>
      <c r="H28" s="34"/>
    </row>
    <row r="29" spans="1:8" ht="23.25" x14ac:dyDescent="0.35">
      <c r="A29" s="3" t="s">
        <v>28</v>
      </c>
      <c r="B29" s="3"/>
      <c r="C29" s="3"/>
      <c r="D29" s="3"/>
      <c r="E29" s="4">
        <v>3500</v>
      </c>
      <c r="F29" s="26"/>
      <c r="G29" s="26"/>
      <c r="H29" s="26"/>
    </row>
    <row r="30" spans="1:8" ht="23.25" x14ac:dyDescent="0.35">
      <c r="A30" s="3" t="s">
        <v>36</v>
      </c>
      <c r="B30" s="3"/>
      <c r="C30" s="3"/>
      <c r="D30" s="3"/>
      <c r="E30" s="4">
        <v>3050</v>
      </c>
      <c r="F30" s="26"/>
      <c r="G30" s="26"/>
      <c r="H30" s="26"/>
    </row>
    <row r="31" spans="1:8" ht="23.25" x14ac:dyDescent="0.35">
      <c r="A31" s="3" t="s">
        <v>37</v>
      </c>
      <c r="B31" s="3"/>
      <c r="C31" s="3"/>
      <c r="D31" s="3"/>
      <c r="E31" s="4">
        <v>3050</v>
      </c>
      <c r="F31" s="26" t="s">
        <v>50</v>
      </c>
      <c r="G31" s="26"/>
      <c r="H31" s="26"/>
    </row>
    <row r="32" spans="1:8" ht="23.25" x14ac:dyDescent="0.35">
      <c r="A32" s="3" t="s">
        <v>33</v>
      </c>
      <c r="B32" s="3"/>
      <c r="C32" s="3"/>
      <c r="D32" s="3"/>
      <c r="E32" s="4">
        <v>3050</v>
      </c>
      <c r="F32" s="26"/>
      <c r="G32" s="26"/>
      <c r="H32" s="26"/>
    </row>
    <row r="33" spans="1:8" ht="23.25" x14ac:dyDescent="0.35">
      <c r="A33" s="3" t="s">
        <v>30</v>
      </c>
      <c r="B33" s="3"/>
      <c r="C33" s="3"/>
      <c r="D33" s="3"/>
      <c r="E33" s="4">
        <v>3500</v>
      </c>
      <c r="F33" s="26"/>
      <c r="G33" s="26"/>
      <c r="H33" s="26"/>
    </row>
    <row r="34" spans="1:8" ht="23.25" x14ac:dyDescent="0.35">
      <c r="A34" s="3" t="s">
        <v>41</v>
      </c>
      <c r="B34" s="3"/>
      <c r="C34" s="3"/>
      <c r="D34" s="3"/>
      <c r="E34" s="4">
        <v>3750</v>
      </c>
      <c r="F34" s="26" t="s">
        <v>50</v>
      </c>
      <c r="G34" s="26"/>
      <c r="H34" s="26"/>
    </row>
    <row r="35" spans="1:8" ht="23.25" x14ac:dyDescent="0.35">
      <c r="A35" s="3" t="s">
        <v>39</v>
      </c>
      <c r="B35" s="3"/>
      <c r="C35" s="3"/>
      <c r="D35" s="3"/>
      <c r="E35" s="4">
        <v>1500</v>
      </c>
      <c r="F35" s="26"/>
      <c r="G35" s="26"/>
      <c r="H35" s="26"/>
    </row>
    <row r="36" spans="1:8" ht="23.25" x14ac:dyDescent="0.35">
      <c r="A36" s="3" t="s">
        <v>40</v>
      </c>
      <c r="B36" s="3"/>
      <c r="C36" s="3"/>
      <c r="D36" s="3"/>
      <c r="E36" s="4">
        <v>3050</v>
      </c>
      <c r="F36" s="26" t="s">
        <v>50</v>
      </c>
      <c r="G36" s="26"/>
      <c r="H36" s="26"/>
    </row>
    <row r="37" spans="1:8" ht="23.25" x14ac:dyDescent="0.35">
      <c r="A37" s="3" t="s">
        <v>34</v>
      </c>
      <c r="B37" s="3"/>
      <c r="C37" s="3"/>
      <c r="D37" s="3"/>
      <c r="E37" s="4">
        <v>3050</v>
      </c>
      <c r="F37" s="26" t="s">
        <v>50</v>
      </c>
      <c r="G37" s="26"/>
      <c r="H37" s="26"/>
    </row>
    <row r="38" spans="1:8" ht="23.25" x14ac:dyDescent="0.35">
      <c r="A38" s="3" t="s">
        <v>27</v>
      </c>
      <c r="B38" s="3"/>
      <c r="C38" s="3"/>
      <c r="D38" s="3"/>
      <c r="E38" s="4">
        <v>2600</v>
      </c>
      <c r="F38" s="26" t="s">
        <v>49</v>
      </c>
      <c r="G38" s="26"/>
      <c r="H38" s="26"/>
    </row>
    <row r="39" spans="1:8" ht="23.25" x14ac:dyDescent="0.35">
      <c r="A39" s="3" t="s">
        <v>35</v>
      </c>
      <c r="B39" s="3"/>
      <c r="C39" s="3"/>
      <c r="D39" s="3"/>
      <c r="E39" s="4">
        <v>3500</v>
      </c>
      <c r="F39" s="26" t="s">
        <v>49</v>
      </c>
      <c r="G39" s="26"/>
      <c r="H39" s="26"/>
    </row>
    <row r="40" spans="1:8" x14ac:dyDescent="0.25">
      <c r="A40" s="3" t="s">
        <v>48</v>
      </c>
      <c r="B40" s="3"/>
      <c r="C40" s="3"/>
      <c r="D40" s="3"/>
      <c r="E40" s="4">
        <v>1000</v>
      </c>
      <c r="F40" s="25"/>
      <c r="G40" s="25"/>
      <c r="H40" s="25"/>
    </row>
  </sheetData>
  <mergeCells count="39">
    <mergeCell ref="F40:H40"/>
    <mergeCell ref="F5:H5"/>
    <mergeCell ref="F8:H8"/>
    <mergeCell ref="F27:H27"/>
    <mergeCell ref="F39:H39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26:H26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15:H15"/>
    <mergeCell ref="A1:E1"/>
    <mergeCell ref="A2:E2"/>
    <mergeCell ref="F4:H4"/>
    <mergeCell ref="F6:H6"/>
    <mergeCell ref="F7:H7"/>
    <mergeCell ref="F9:H9"/>
    <mergeCell ref="F10:H10"/>
    <mergeCell ref="F11:H11"/>
    <mergeCell ref="F12:H12"/>
    <mergeCell ref="F13:H13"/>
    <mergeCell ref="F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30abr</vt:lpstr>
      <vt:lpstr>15ABR</vt:lpstr>
      <vt:lpstr>31MAR</vt:lpstr>
      <vt:lpstr>15MAR</vt:lpstr>
      <vt:lpstr>2DA FEB</vt:lpstr>
      <vt:lpstr>1ra feb</vt:lpstr>
      <vt:lpstr>2A. ENERO</vt:lpstr>
      <vt:lpstr>1A. ENERO</vt:lpstr>
      <vt:lpstr>Hoja1</vt:lpstr>
      <vt:lpstr>'15ABR'!Área_de_impresión</vt:lpstr>
      <vt:lpstr>'15MAR'!Área_de_impresión</vt:lpstr>
      <vt:lpstr>'1ra feb'!Área_de_impresión</vt:lpstr>
      <vt:lpstr>'2DA FEB'!Área_de_impresión</vt:lpstr>
      <vt:lpstr>'30abr'!Área_de_impresión</vt:lpstr>
      <vt:lpstr>'31MAR'!Área_de_impresión</vt:lpstr>
      <vt:lpstr>'15ABR'!Títulos_a_imprimir</vt:lpstr>
      <vt:lpstr>'15MAR'!Títulos_a_imprimir</vt:lpstr>
      <vt:lpstr>'2DA FEB'!Títulos_a_imprimir</vt:lpstr>
      <vt:lpstr>'30abr'!Títulos_a_imprimir</vt:lpstr>
      <vt:lpstr>'31MAR'!Títulos_a_imprimir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2019-04-29T14:01:03Z</cp:lastPrinted>
  <dcterms:created xsi:type="dcterms:W3CDTF">2019-01-15T19:37:05Z</dcterms:created>
  <dcterms:modified xsi:type="dcterms:W3CDTF">2019-05-07T16:30:41Z</dcterms:modified>
</cp:coreProperties>
</file>