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6\NOMINAS2016\"/>
    </mc:Choice>
  </mc:AlternateContent>
  <bookViews>
    <workbookView xWindow="7620" yWindow="-150" windowWidth="11805" windowHeight="8310" firstSheet="17" activeTab="19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9">SEG.P.2!$B$1:$M$29</definedName>
  </definedNames>
  <calcPr calcId="152511"/>
</workbook>
</file>

<file path=xl/calcChain.xml><?xml version="1.0" encoding="utf-8"?>
<calcChain xmlns="http://schemas.openxmlformats.org/spreadsheetml/2006/main">
  <c r="I25" i="10" l="1"/>
  <c r="H25" i="10"/>
  <c r="I28" i="15" l="1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K30" i="28"/>
  <c r="J30" i="28"/>
  <c r="I30" i="28"/>
  <c r="K29" i="28"/>
  <c r="J29" i="28"/>
  <c r="I29" i="28"/>
  <c r="K28" i="28"/>
  <c r="J28" i="28"/>
  <c r="I28" i="28"/>
  <c r="K27" i="28"/>
  <c r="J27" i="28"/>
  <c r="I27" i="28"/>
  <c r="K26" i="28"/>
  <c r="J26" i="28"/>
  <c r="I26" i="28"/>
  <c r="K25" i="28"/>
  <c r="J25" i="28"/>
  <c r="I25" i="28"/>
  <c r="K24" i="28"/>
  <c r="J24" i="28"/>
  <c r="I24" i="28"/>
  <c r="K23" i="28"/>
  <c r="J23" i="28"/>
  <c r="I23" i="28"/>
  <c r="K22" i="28"/>
  <c r="J22" i="28"/>
  <c r="I22" i="28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J21" i="6" l="1"/>
  <c r="K21" i="6"/>
  <c r="I21" i="6"/>
  <c r="L20" i="6" l="1"/>
  <c r="H21" i="6"/>
  <c r="A4" i="33"/>
  <c r="A2" i="33"/>
  <c r="L19" i="6"/>
  <c r="I13" i="25" l="1"/>
  <c r="B13" i="33" s="1"/>
  <c r="H15" i="1"/>
  <c r="B10" i="33" s="1"/>
  <c r="H17" i="21"/>
  <c r="B9" i="33" s="1"/>
  <c r="K29" i="15"/>
  <c r="E30" i="33" s="1"/>
  <c r="J29" i="15"/>
  <c r="D30" i="33" s="1"/>
  <c r="I29" i="15"/>
  <c r="C30" i="33" s="1"/>
  <c r="H29" i="15"/>
  <c r="B30" i="33" s="1"/>
  <c r="L28" i="15"/>
  <c r="F30" i="33" l="1"/>
  <c r="L8" i="10"/>
  <c r="L9" i="10"/>
  <c r="M28" i="28"/>
  <c r="J10" i="31" l="1"/>
  <c r="C22" i="33" s="1"/>
  <c r="L10" i="31"/>
  <c r="E22" i="33" s="1"/>
  <c r="I10" i="31"/>
  <c r="B22" i="33" s="1"/>
  <c r="M8" i="31"/>
  <c r="L6" i="19"/>
  <c r="L20" i="7"/>
  <c r="L16" i="21"/>
  <c r="L26" i="15"/>
  <c r="L27" i="15"/>
  <c r="K6" i="31" l="1"/>
  <c r="M6" i="31" s="1"/>
  <c r="L31" i="28"/>
  <c r="E19" i="33" s="1"/>
  <c r="J25" i="7"/>
  <c r="D16" i="33" s="1"/>
  <c r="K25" i="7"/>
  <c r="E16" i="33" s="1"/>
  <c r="L21" i="15"/>
  <c r="L23" i="15"/>
  <c r="L27" i="10"/>
  <c r="M29" i="28" l="1"/>
  <c r="L11" i="10"/>
  <c r="L22" i="15"/>
  <c r="M30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29" i="15" l="1"/>
  <c r="F29" i="15"/>
  <c r="L20" i="15" l="1"/>
  <c r="K31" i="28"/>
  <c r="D19" i="33" s="1"/>
  <c r="H19" i="8"/>
  <c r="B15" i="33" s="1"/>
  <c r="M10" i="32"/>
  <c r="L13" i="10"/>
  <c r="H25" i="7" l="1"/>
  <c r="B16" i="33" s="1"/>
  <c r="J13" i="32"/>
  <c r="C23" i="33" s="1"/>
  <c r="I19" i="8"/>
  <c r="C15" i="33" s="1"/>
  <c r="I25" i="7"/>
  <c r="C16" i="33" s="1"/>
  <c r="I15" i="1"/>
  <c r="C10" i="33" s="1"/>
  <c r="I13" i="32"/>
  <c r="B23" i="33" s="1"/>
  <c r="J31" i="28"/>
  <c r="C19" i="33" s="1"/>
  <c r="I31" i="28"/>
  <c r="B19" i="33" s="1"/>
  <c r="L9" i="7"/>
  <c r="K8" i="25"/>
  <c r="K9" i="25"/>
  <c r="K10" i="25"/>
  <c r="K11" i="25"/>
  <c r="K7" i="25"/>
  <c r="L16" i="15"/>
  <c r="L11" i="15"/>
  <c r="F19" i="33" l="1"/>
  <c r="F16" i="33"/>
  <c r="M16" i="28"/>
  <c r="L15" i="15"/>
  <c r="M2" i="21"/>
  <c r="F3" i="21"/>
  <c r="M27" i="28"/>
  <c r="M9" i="28" l="1"/>
  <c r="M10" i="28"/>
  <c r="M11" i="28"/>
  <c r="M12" i="28"/>
  <c r="M5" i="28"/>
  <c r="M15" i="28"/>
  <c r="M17" i="28"/>
  <c r="M18" i="28"/>
  <c r="M19" i="28"/>
  <c r="M20" i="28"/>
  <c r="M21" i="28"/>
  <c r="M22" i="28"/>
  <c r="M23" i="28"/>
  <c r="M24" i="28"/>
  <c r="M25" i="28"/>
  <c r="M26" i="28"/>
  <c r="M13" i="28"/>
  <c r="M14" i="28"/>
  <c r="M8" i="32"/>
  <c r="M6" i="32"/>
  <c r="L13" i="32"/>
  <c r="E23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2" i="33" s="1"/>
  <c r="F22" i="33" s="1"/>
  <c r="F3" i="31"/>
  <c r="N2" i="31"/>
  <c r="L11" i="30"/>
  <c r="E24" i="33" s="1"/>
  <c r="H11" i="30"/>
  <c r="G11" i="30"/>
  <c r="F11" i="30"/>
  <c r="K5" i="30"/>
  <c r="K11" i="30" s="1"/>
  <c r="D24" i="33" s="1"/>
  <c r="F3" i="30"/>
  <c r="N2" i="30"/>
  <c r="L18" i="29"/>
  <c r="E21" i="33" s="1"/>
  <c r="H18" i="29"/>
  <c r="G18" i="29"/>
  <c r="F18" i="29"/>
  <c r="M16" i="29"/>
  <c r="M12" i="29"/>
  <c r="M10" i="29"/>
  <c r="M8" i="29"/>
  <c r="M6" i="29"/>
  <c r="K18" i="29"/>
  <c r="D21" i="33" s="1"/>
  <c r="F3" i="29"/>
  <c r="N2" i="29"/>
  <c r="H31" i="28"/>
  <c r="G31" i="28"/>
  <c r="F31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31" i="28"/>
  <c r="K13" i="32"/>
  <c r="D23" i="33" s="1"/>
  <c r="F23" i="33" s="1"/>
  <c r="L17" i="21"/>
  <c r="I11" i="30"/>
  <c r="B24" i="33" s="1"/>
  <c r="M5" i="30"/>
  <c r="M11" i="30" s="1"/>
  <c r="M9" i="32"/>
  <c r="M7" i="32"/>
  <c r="M5" i="32"/>
  <c r="M7" i="31"/>
  <c r="M5" i="31"/>
  <c r="J11" i="30"/>
  <c r="C24" i="33" s="1"/>
  <c r="J18" i="29"/>
  <c r="C21" i="33" s="1"/>
  <c r="M7" i="29"/>
  <c r="M9" i="29"/>
  <c r="M11" i="29"/>
  <c r="M13" i="29"/>
  <c r="M15" i="29"/>
  <c r="I18" i="29"/>
  <c r="B21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1" i="33"/>
  <c r="F24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29" i="33" s="1"/>
  <c r="I28" i="10"/>
  <c r="C29" i="33" s="1"/>
  <c r="C31" i="33" s="1"/>
  <c r="M5" i="4"/>
  <c r="M6" i="4"/>
  <c r="M7" i="4"/>
  <c r="M8" i="4"/>
  <c r="M9" i="4"/>
  <c r="H11" i="4"/>
  <c r="I11" i="4"/>
  <c r="B25" i="33" s="1"/>
  <c r="J11" i="4"/>
  <c r="C25" i="33" s="1"/>
  <c r="K11" i="4"/>
  <c r="D25" i="33" s="1"/>
  <c r="L7" i="19"/>
  <c r="H8" i="19"/>
  <c r="B20" i="33" s="1"/>
  <c r="I8" i="19"/>
  <c r="C20" i="33" s="1"/>
  <c r="L7" i="7"/>
  <c r="L28" i="10" l="1"/>
  <c r="B31" i="33"/>
  <c r="L7" i="15"/>
  <c r="L29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F10" i="33" l="1"/>
  <c r="F15" i="33"/>
  <c r="L21" i="6"/>
  <c r="C26" i="33"/>
  <c r="C28" i="33" s="1"/>
  <c r="C33" i="33" s="1"/>
  <c r="F14" i="33"/>
  <c r="B26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7" i="33" s="1"/>
  <c r="F27" i="33" s="1"/>
  <c r="J14" i="20"/>
  <c r="J13" i="20"/>
  <c r="J12" i="20"/>
  <c r="J6" i="20"/>
  <c r="J5" i="20"/>
  <c r="F3" i="20"/>
  <c r="K2" i="20"/>
  <c r="K28" i="10"/>
  <c r="E29" i="33" s="1"/>
  <c r="E31" i="33" s="1"/>
  <c r="K8" i="19"/>
  <c r="E20" i="33" s="1"/>
  <c r="J8" i="19"/>
  <c r="D20" i="33" s="1"/>
  <c r="F20" i="33" s="1"/>
  <c r="G8" i="19"/>
  <c r="F8" i="19"/>
  <c r="L5" i="19"/>
  <c r="F3" i="19"/>
  <c r="L11" i="4"/>
  <c r="E25" i="33" s="1"/>
  <c r="F25" i="33" s="1"/>
  <c r="G21" i="6"/>
  <c r="D17" i="33"/>
  <c r="E17" i="33"/>
  <c r="E26" i="33" s="1"/>
  <c r="E28" i="33" s="1"/>
  <c r="E33" i="33" s="1"/>
  <c r="F21" i="6"/>
  <c r="G19" i="8"/>
  <c r="K19" i="8"/>
  <c r="E15" i="33" s="1"/>
  <c r="F19" i="8"/>
  <c r="G28" i="10"/>
  <c r="J28" i="10"/>
  <c r="D29" i="33" s="1"/>
  <c r="H20" i="9"/>
  <c r="G20" i="9"/>
  <c r="F20" i="9"/>
  <c r="G15" i="1"/>
  <c r="F15" i="1"/>
  <c r="D31" i="33" l="1"/>
  <c r="F29" i="33"/>
  <c r="F31" i="33" s="1"/>
  <c r="B28" i="33"/>
  <c r="B33" i="33" s="1"/>
  <c r="D26" i="33"/>
  <c r="D28" i="33" s="1"/>
  <c r="D33" i="33" s="1"/>
  <c r="F17" i="33"/>
  <c r="F26" i="33" s="1"/>
  <c r="F28" i="33" s="1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F3" i="7"/>
  <c r="M2" i="8"/>
  <c r="F3" i="8"/>
  <c r="N2" i="9"/>
  <c r="F3" i="9"/>
  <c r="F33" i="33" l="1"/>
  <c r="M2" i="6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<sst xmlns="http://schemas.openxmlformats.org/spreadsheetml/2006/main" count="926" uniqueCount="529">
  <si>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</si>
  <si>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</si>
  <si>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</si>
  <si>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</si>
  <si>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</si>
  <si>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</si>
  <si>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</si>
  <si>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</si>
  <si>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</si>
  <si>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</si>
  <si>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</si>
  <si>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</si>
  <si>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</si>
  <si>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</si>
  <si>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</si>
  <si>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</si>
  <si>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</si>
  <si>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</si>
  <si>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</si>
  <si>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</si>
  <si>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</si>
  <si>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</si>
  <si>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</si>
  <si>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</si>
  <si>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</si>
  <si>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</si>
  <si>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</si>
  <si>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</si>
  <si>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</si>
  <si>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</si>
  <si>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</si>
  <si>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</si>
  <si>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</si>
  <si>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</si>
  <si>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</si>
  <si>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</si>
  <si>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</si>
  <si>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</si>
  <si>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</si>
  <si>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</si>
  <si>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</si>
  <si>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</si>
  <si>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</si>
  <si>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</si>
  <si>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</si>
  <si>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</si>
  <si>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</si>
  <si>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</si>
  <si>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</si>
  <si>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</si>
  <si>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</si>
  <si>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</si>
  <si>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</si>
  <si>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</si>
  <si>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</si>
  <si>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</si>
  <si>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</si>
  <si>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</si>
  <si>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</si>
  <si>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</si>
  <si>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</si>
  <si>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</si>
  <si>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</si>
  <si>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</si>
  <si>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</si>
  <si>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</si>
  <si>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</si>
  <si>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</si>
  <si>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</si>
  <si>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</si>
  <si>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</si>
  <si>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</si>
  <si>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</si>
  <si>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</si>
  <si>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</si>
  <si>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</si>
  <si>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</si>
  <si>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</si>
  <si>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</si>
  <si>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</si>
  <si>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</si>
  <si>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</si>
  <si>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</si>
  <si>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</si>
  <si>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</si>
  <si>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</si>
  <si>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</si>
  <si>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</si>
  <si>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</si>
  <si>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</si>
  <si>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</si>
  <si>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</si>
  <si>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</si>
  <si>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</si>
  <si>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</si>
  <si>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</si>
  <si>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</si>
  <si>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</si>
  <si>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</si>
  <si>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</si>
  <si>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</si>
  <si>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</si>
  <si>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</si>
  <si>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</si>
  <si>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</si>
  <si>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</si>
  <si>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</si>
  <si>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</si>
  <si>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</si>
  <si>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</si>
  <si>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</si>
  <si>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</si>
  <si>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</si>
  <si>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</si>
  <si>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</si>
  <si>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</si>
  <si>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</si>
  <si>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</si>
  <si>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</si>
  <si>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</si>
  <si>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</si>
  <si>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</si>
  <si>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</si>
  <si>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</si>
  <si>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</si>
  <si>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</si>
  <si>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</si>
  <si>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</si>
  <si>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</si>
  <si>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</si>
  <si>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</si>
  <si>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</si>
  <si>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</si>
  <si>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</si>
  <si>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</si>
  <si>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</si>
  <si>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</si>
  <si>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</si>
  <si>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</si>
  <si>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</si>
  <si>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</si>
  <si>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</si>
  <si>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</si>
  <si>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</si>
  <si>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</si>
  <si>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</si>
  <si>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</si>
  <si>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</si>
  <si>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</si>
  <si>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</si>
  <si>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</si>
  <si>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</si>
  <si>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</si>
  <si>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</si>
  <si>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</si>
  <si>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</si>
  <si>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</si>
  <si>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</si>
  <si>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</si>
  <si>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</si>
  <si>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</si>
  <si>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</si>
  <si>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</si>
  <si>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</si>
  <si>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</si>
  <si>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</si>
  <si>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</si>
  <si>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</si>
  <si>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</si>
  <si>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</si>
  <si>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</si>
  <si>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</si>
  <si>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</si>
  <si>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</si>
  <si>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</si>
  <si>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</si>
  <si>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</si>
  <si>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</si>
  <si>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</si>
  <si>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</si>
  <si>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GOMA880310</t>
  </si>
  <si>
    <t>JOSE ARTURO GOMEZ MERCADO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</si>
  <si>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</si>
  <si>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</si>
  <si>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</si>
  <si>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</si>
  <si>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</si>
  <si>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</si>
  <si>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</si>
  <si>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</si>
  <si>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</si>
  <si>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</si>
  <si>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</si>
  <si>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</si>
  <si>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</si>
  <si>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</si>
  <si>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</si>
  <si>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</si>
  <si>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</si>
  <si>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</si>
  <si>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</si>
  <si>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</si>
  <si>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</si>
  <si>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</si>
  <si>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</si>
  <si>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</si>
  <si>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</si>
  <si>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</si>
  <si>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</si>
  <si>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</si>
  <si>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</si>
  <si>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</si>
  <si>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</si>
  <si>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</si>
  <si>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</si>
  <si>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</si>
  <si>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</si>
  <si>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</si>
  <si>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</si>
  <si>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</si>
  <si>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</si>
  <si>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</si>
  <si>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</si>
  <si>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</si>
  <si>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</si>
  <si>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</si>
  <si>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</si>
  <si>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</si>
  <si>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</si>
  <si>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</si>
  <si>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</si>
  <si>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</si>
  <si>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</si>
  <si>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</si>
  <si>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</si>
  <si>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</si>
  <si>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</si>
  <si>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</si>
  <si>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</si>
  <si>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</si>
  <si>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</si>
  <si>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</si>
  <si>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</si>
  <si>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</si>
  <si>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</si>
  <si>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</si>
  <si>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</si>
  <si>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</si>
  <si>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</si>
  <si>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</si>
  <si>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</si>
  <si>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</si>
  <si>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</si>
  <si>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</si>
  <si>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</si>
  <si>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</si>
  <si>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</si>
  <si>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</si>
  <si>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</si>
  <si>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</si>
  <si>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</si>
  <si>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</si>
  <si>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</si>
  <si>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</si>
  <si>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</si>
  <si>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</si>
  <si>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MOGR830111</t>
  </si>
  <si>
    <t>MAGM740226</t>
  </si>
  <si>
    <t xml:space="preserve">RAMON MOJARRO GUTIERREZ 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</si>
  <si>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</si>
  <si>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</si>
  <si>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</si>
  <si>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</si>
  <si>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</si>
  <si>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</si>
  <si>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</si>
  <si>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</si>
  <si>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</si>
  <si>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</si>
  <si>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</si>
  <si>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</si>
  <si>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</si>
  <si>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</si>
  <si>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</si>
  <si>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</si>
  <si>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</si>
  <si>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</si>
  <si>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</si>
  <si>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</si>
  <si>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</si>
  <si>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</si>
  <si>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</si>
  <si>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</si>
  <si>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</si>
  <si>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</si>
  <si>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</si>
  <si>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</si>
  <si>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</si>
  <si>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</si>
  <si>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</si>
  <si>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</si>
  <si>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</si>
  <si>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</si>
  <si>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</si>
  <si>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</si>
  <si>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</si>
  <si>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</si>
  <si>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</si>
  <si>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</si>
  <si>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</si>
  <si>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</si>
  <si>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</si>
  <si>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</si>
  <si>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</si>
  <si>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</si>
  <si>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</si>
  <si>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</si>
  <si>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</si>
  <si>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</si>
  <si>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</si>
  <si>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</si>
  <si>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</si>
  <si>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</si>
  <si>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</si>
  <si>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</si>
  <si>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</si>
  <si>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</si>
  <si>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</si>
  <si>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</si>
  <si>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</si>
  <si>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</si>
  <si>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</si>
  <si>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</si>
  <si>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</si>
  <si>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</si>
  <si>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</si>
  <si>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</si>
  <si>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</si>
  <si>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</si>
  <si>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</si>
  <si>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</si>
  <si>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</si>
  <si>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</si>
  <si>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</si>
  <si>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</si>
  <si>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</si>
  <si>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</si>
  <si>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</si>
  <si>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ARTURO NUÑEZ SANDOVAL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</si>
  <si>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</si>
  <si>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</si>
  <si>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</si>
  <si>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</si>
  <si>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</si>
  <si>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</si>
  <si>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NUSA741005S17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</si>
  <si>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</si>
  <si>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</si>
  <si>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</si>
  <si>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</si>
  <si>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</si>
  <si>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</si>
  <si>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</si>
  <si>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</si>
  <si>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</si>
  <si>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</si>
  <si>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</si>
  <si>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</si>
  <si>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</si>
  <si>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</si>
  <si>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</si>
  <si>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</si>
  <si>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</si>
  <si>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</si>
  <si>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</si>
  <si>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</si>
  <si>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</si>
  <si>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</si>
  <si>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</si>
  <si>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</si>
  <si>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</si>
  <si>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</si>
  <si>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</si>
  <si>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</si>
  <si>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</si>
  <si>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</si>
  <si>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</si>
  <si>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</si>
  <si>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</si>
  <si>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</si>
  <si>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</si>
  <si>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</si>
  <si>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</si>
  <si>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</si>
  <si>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</si>
  <si>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</si>
  <si>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</si>
  <si>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</si>
  <si>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</si>
  <si>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</si>
  <si>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</si>
  <si>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</si>
  <si>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</si>
  <si>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</si>
  <si>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</si>
  <si>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</si>
  <si>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</si>
  <si>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</si>
  <si>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</si>
  <si>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</si>
  <si>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</si>
  <si>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</si>
  <si>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</si>
  <si>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</si>
  <si>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DANIEL ACEVES SALDIVAR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</si>
  <si>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</si>
  <si>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</si>
  <si>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</si>
  <si>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</si>
  <si>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</si>
  <si>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</si>
  <si>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</si>
  <si>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</si>
  <si>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</si>
  <si>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</si>
  <si>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</si>
  <si>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</si>
  <si>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</si>
  <si>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</si>
  <si>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</si>
  <si>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JUAN MANUEL REYES TORRES</t>
  </si>
  <si>
    <t>AUXILIAR CABINA</t>
  </si>
  <si>
    <t>VIALIDAD</t>
  </si>
  <si>
    <t>POMD810901NTA</t>
  </si>
  <si>
    <t>BASR660629ASA</t>
  </si>
  <si>
    <t>JACC730204</t>
  </si>
  <si>
    <t>PESS940418QB5</t>
  </si>
  <si>
    <t>RETJ781103456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</si>
  <si>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</si>
  <si>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</si>
  <si>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</si>
  <si>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</si>
  <si>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</si>
  <si>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</si>
  <si>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</si>
  <si>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</si>
  <si>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</si>
  <si>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</si>
  <si>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</si>
  <si>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</si>
  <si>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</si>
  <si>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</si>
  <si>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</si>
  <si>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</si>
  <si>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</si>
  <si>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</si>
  <si>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</si>
  <si>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</si>
  <si>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</si>
  <si>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</si>
  <si>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</si>
  <si>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</si>
  <si>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</si>
  <si>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</si>
  <si>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</si>
  <si>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</si>
  <si>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</si>
  <si>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</si>
  <si>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</si>
  <si>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</si>
  <si>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</si>
  <si>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</si>
  <si>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</si>
  <si>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JUAN JOSE GUTIERREZ NAVARRO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</si>
  <si>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</si>
  <si>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</si>
  <si>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</si>
  <si>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</si>
  <si>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</si>
  <si>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</si>
  <si>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</si>
  <si>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</si>
  <si>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</si>
  <si>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</si>
  <si>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</si>
  <si>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</si>
  <si>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</si>
  <si>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</si>
  <si>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</si>
  <si>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</si>
  <si>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</si>
  <si>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</si>
  <si>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AESD811216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</si>
  <si>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</si>
  <si>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</si>
  <si>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</si>
  <si>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</si>
  <si>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</si>
  <si>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</si>
  <si>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</si>
  <si>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</si>
  <si>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</si>
  <si>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</si>
  <si>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</si>
  <si>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</si>
  <si>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</si>
  <si>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</si>
  <si>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</si>
  <si>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</si>
  <si>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</si>
  <si>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</si>
  <si>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</si>
  <si>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</si>
  <si>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</si>
  <si>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</si>
  <si>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</si>
  <si>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</si>
  <si>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</si>
  <si>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</si>
  <si>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</si>
  <si>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</si>
  <si>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DIRECTOR DE SEGURIDAD PUBLICA</t>
  </si>
  <si>
    <t>MACA850921NE9</t>
  </si>
  <si>
    <t>ALMA PATRICIA MADRIGAL CAMACHO</t>
  </si>
  <si>
    <t>MACH660427</t>
  </si>
  <si>
    <t>GORM590920</t>
  </si>
  <si>
    <t>SEGUNDA QUINCENA DE MARZO DE 2016</t>
  </si>
  <si>
    <t>31 DE MARZO DE 2016</t>
  </si>
  <si>
    <t>CUAHUTEMOC JAUREGUI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</si>
</sst>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0" fontId="5" fillId="3" borderId="0" xfId="0" applyFont="1" applyFill="1" applyAlignment="1">
      <alignment horizontal="righ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0" fontId="1" fillId="0" borderId="0" xfId="0" applyFont="1"/>
    <xf numFmtId="165" fontId="14" fillId="3" borderId="1" xfId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65" fontId="15" fillId="3" borderId="0" xfId="1" applyFont="1" applyFill="1"/>
    <xf numFmtId="165" fontId="16" fillId="3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14" fillId="0" borderId="0" xfId="0" applyFont="1" applyBorder="1"/>
    <xf numFmtId="164" fontId="15" fillId="0" borderId="0" xfId="2" applyFont="1" applyBorder="1"/>
    <xf numFmtId="165" fontId="15" fillId="0" borderId="0" xfId="1" applyFont="1" applyBorder="1"/>
    <xf numFmtId="165" fontId="16" fillId="0" borderId="0" xfId="1" applyFont="1" applyBorder="1"/>
    <xf numFmtId="165" fontId="14" fillId="0" borderId="4" xfId="1" applyFont="1" applyBorder="1" applyAlignment="1">
      <alignment horizontal="center"/>
    </xf>
    <xf numFmtId="165" fontId="14" fillId="0" borderId="5" xfId="1" applyFont="1" applyBorder="1" applyAlignment="1">
      <alignment horizontal="center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5" fillId="3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 applyProtection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0" fontId="17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A7" sqref="A7"/>
    </sheetView>
  </sheetViews>
  <sheetFormatPr baseColWidth="10" defaultRowHeight="12.75" x14ac:dyDescent="0.2"/>
  <cols>
    <col min="1" max="1" width="1.7109375" customWidth="1"/>
    <col min="2" max="2" width="14.8554687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3" ht="18" x14ac:dyDescent="0.25">
      <c r="F1" s="1" t="s">
        <v>0</v>
      </c>
      <c r="J1" s="1"/>
      <c r="M1" s="3" t="s">
        <v>1</v>
      </c>
    </row>
    <row r="2" spans="2:13" ht="15" x14ac:dyDescent="0.25">
      <c r="F2" s="4" t="s">
        <v>310</v>
      </c>
      <c r="J2" s="4"/>
      <c r="M2" s="23" t="str">
        <f>+PRESIDENCIA!M2</f>
        <v>31 DE MARZO DE 2016</v>
      </c>
    </row>
    <row r="3" spans="2:13" x14ac:dyDescent="0.2">
      <c r="F3" s="81" t="str">
        <f>+PRESIDENCIA!F3</f>
        <v>SEGUNDA QUINCENA DE MARZO DE 2016</v>
      </c>
      <c r="J3" s="5"/>
    </row>
    <row r="4" spans="2:13" x14ac:dyDescent="0.2">
      <c r="F4" s="5" t="s">
        <v>200</v>
      </c>
      <c r="J4" s="5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7" t="s">
        <v>199</v>
      </c>
      <c r="L5" s="7" t="s">
        <v>5</v>
      </c>
      <c r="M5" s="6" t="s">
        <v>6</v>
      </c>
    </row>
    <row r="6" spans="2:13" x14ac:dyDescent="0.2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3" ht="24.95" customHeight="1" x14ac:dyDescent="0.2">
      <c r="B7" s="11" t="s">
        <v>524</v>
      </c>
      <c r="C7" s="10" t="s">
        <v>342</v>
      </c>
      <c r="D7" s="18"/>
      <c r="E7" s="11" t="s">
        <v>118</v>
      </c>
      <c r="F7" s="13">
        <v>25141.200000000001</v>
      </c>
      <c r="G7" s="13">
        <v>4355.4556800000009</v>
      </c>
      <c r="H7" s="13">
        <f>F7/30.42*16</f>
        <v>13223.510848126232</v>
      </c>
      <c r="I7" s="13">
        <f>+G7/30.42*16</f>
        <v>2290.8379644970419</v>
      </c>
      <c r="J7" s="13"/>
      <c r="K7" s="13">
        <v>0</v>
      </c>
      <c r="L7" s="13">
        <f t="shared" ref="L7:L15" si="0">H7-I7+J7-K7</f>
        <v>10932.672883629191</v>
      </c>
      <c r="M7" s="14"/>
    </row>
    <row r="8" spans="2:13" ht="24.95" customHeight="1" x14ac:dyDescent="0.2">
      <c r="B8" s="11" t="s">
        <v>351</v>
      </c>
      <c r="C8" s="10" t="s">
        <v>343</v>
      </c>
      <c r="D8" s="18"/>
      <c r="E8" s="11" t="s">
        <v>118</v>
      </c>
      <c r="F8" s="13">
        <v>25141.200000000001</v>
      </c>
      <c r="G8" s="13">
        <v>4355.4556800000009</v>
      </c>
      <c r="H8" s="13">
        <f t="shared" ref="H8:H16" si="1">F8/30.42*16</f>
        <v>13223.510848126232</v>
      </c>
      <c r="I8" s="13">
        <f t="shared" ref="I8:I16" si="2">+G8/30.42*16</f>
        <v>2290.8379644970419</v>
      </c>
      <c r="J8" s="13"/>
      <c r="K8" s="13">
        <v>0</v>
      </c>
      <c r="L8" s="13">
        <f t="shared" si="0"/>
        <v>10932.672883629191</v>
      </c>
      <c r="M8" s="14"/>
    </row>
    <row r="9" spans="2:13" ht="24.95" customHeight="1" x14ac:dyDescent="0.2">
      <c r="B9" s="11" t="s">
        <v>352</v>
      </c>
      <c r="C9" s="10" t="s">
        <v>331</v>
      </c>
      <c r="D9" s="18"/>
      <c r="E9" s="11" t="s">
        <v>118</v>
      </c>
      <c r="F9" s="13">
        <v>25141.200000000001</v>
      </c>
      <c r="G9" s="13">
        <v>4355.4556800000009</v>
      </c>
      <c r="H9" s="13">
        <f t="shared" si="1"/>
        <v>13223.510848126232</v>
      </c>
      <c r="I9" s="13">
        <f t="shared" si="2"/>
        <v>2290.8379644970419</v>
      </c>
      <c r="J9" s="13"/>
      <c r="K9" s="13">
        <v>0</v>
      </c>
      <c r="L9" s="13">
        <f t="shared" si="0"/>
        <v>10932.672883629191</v>
      </c>
      <c r="M9" s="14"/>
    </row>
    <row r="10" spans="2:13" ht="24.95" customHeight="1" x14ac:dyDescent="0.2">
      <c r="B10" s="11" t="s">
        <v>353</v>
      </c>
      <c r="C10" s="10" t="s">
        <v>344</v>
      </c>
      <c r="D10" s="18"/>
      <c r="E10" s="11" t="s">
        <v>118</v>
      </c>
      <c r="F10" s="13">
        <v>25141.200000000001</v>
      </c>
      <c r="G10" s="13">
        <v>4355.4556800000009</v>
      </c>
      <c r="H10" s="13">
        <f t="shared" si="1"/>
        <v>13223.510848126232</v>
      </c>
      <c r="I10" s="13">
        <f t="shared" si="2"/>
        <v>2290.8379644970419</v>
      </c>
      <c r="J10" s="13"/>
      <c r="K10" s="13">
        <v>0</v>
      </c>
      <c r="L10" s="13">
        <f t="shared" si="0"/>
        <v>10932.672883629191</v>
      </c>
      <c r="M10" s="14"/>
    </row>
    <row r="11" spans="2:13" ht="24.95" customHeight="1" x14ac:dyDescent="0.2">
      <c r="B11" s="11" t="s">
        <v>354</v>
      </c>
      <c r="C11" s="10" t="s">
        <v>345</v>
      </c>
      <c r="D11" s="18"/>
      <c r="E11" s="11" t="s">
        <v>118</v>
      </c>
      <c r="F11" s="13">
        <v>25141.200000000001</v>
      </c>
      <c r="G11" s="13">
        <v>4355.4556800000009</v>
      </c>
      <c r="H11" s="13">
        <f t="shared" si="1"/>
        <v>13223.510848126232</v>
      </c>
      <c r="I11" s="13">
        <f t="shared" si="2"/>
        <v>2290.8379644970419</v>
      </c>
      <c r="J11" s="13"/>
      <c r="K11" s="13">
        <v>0</v>
      </c>
      <c r="L11" s="13">
        <f t="shared" si="0"/>
        <v>10932.672883629191</v>
      </c>
      <c r="M11" s="14"/>
    </row>
    <row r="12" spans="2:13" ht="24.95" customHeight="1" x14ac:dyDescent="0.2">
      <c r="B12" s="11" t="s">
        <v>487</v>
      </c>
      <c r="C12" s="10" t="s">
        <v>346</v>
      </c>
      <c r="D12" s="18"/>
      <c r="E12" s="11" t="s">
        <v>119</v>
      </c>
      <c r="F12" s="13">
        <v>39965.1</v>
      </c>
      <c r="G12" s="13">
        <v>8310.4279999999999</v>
      </c>
      <c r="H12" s="13">
        <f t="shared" si="1"/>
        <v>21020.433925049307</v>
      </c>
      <c r="I12" s="13">
        <f t="shared" si="2"/>
        <v>4371.0337935568705</v>
      </c>
      <c r="J12" s="13"/>
      <c r="K12" s="13">
        <v>0</v>
      </c>
      <c r="L12" s="13">
        <f t="shared" si="0"/>
        <v>16649.400131492435</v>
      </c>
      <c r="M12" s="14"/>
    </row>
    <row r="13" spans="2:13" ht="24.95" customHeight="1" x14ac:dyDescent="0.2">
      <c r="B13" s="11" t="s">
        <v>355</v>
      </c>
      <c r="C13" s="10" t="s">
        <v>348</v>
      </c>
      <c r="D13" s="18"/>
      <c r="E13" s="11" t="s">
        <v>118</v>
      </c>
      <c r="F13" s="13">
        <v>25141.200000000001</v>
      </c>
      <c r="G13" s="13">
        <v>4355.4556800000009</v>
      </c>
      <c r="H13" s="13">
        <f t="shared" si="1"/>
        <v>13223.510848126232</v>
      </c>
      <c r="I13" s="13">
        <f t="shared" si="2"/>
        <v>2290.8379644970419</v>
      </c>
      <c r="J13" s="13"/>
      <c r="K13" s="13">
        <v>0</v>
      </c>
      <c r="L13" s="13">
        <f t="shared" si="0"/>
        <v>10932.672883629191</v>
      </c>
      <c r="M13" s="14"/>
    </row>
    <row r="14" spans="2:13" ht="24.95" customHeight="1" x14ac:dyDescent="0.2">
      <c r="B14" s="11" t="s">
        <v>356</v>
      </c>
      <c r="C14" s="10" t="s">
        <v>349</v>
      </c>
      <c r="D14" s="18"/>
      <c r="E14" s="11" t="s">
        <v>118</v>
      </c>
      <c r="F14" s="13">
        <v>25141.200000000001</v>
      </c>
      <c r="G14" s="13">
        <v>4355.4556800000009</v>
      </c>
      <c r="H14" s="13">
        <f t="shared" si="1"/>
        <v>13223.510848126232</v>
      </c>
      <c r="I14" s="13">
        <f t="shared" si="2"/>
        <v>2290.8379644970419</v>
      </c>
      <c r="J14" s="13"/>
      <c r="K14" s="13">
        <v>0</v>
      </c>
      <c r="L14" s="13">
        <f t="shared" si="0"/>
        <v>10932.672883629191</v>
      </c>
      <c r="M14" s="14"/>
    </row>
    <row r="15" spans="2:13" ht="24.95" customHeight="1" x14ac:dyDescent="0.2">
      <c r="B15" s="11" t="s">
        <v>357</v>
      </c>
      <c r="C15" s="10" t="s">
        <v>350</v>
      </c>
      <c r="D15" s="18"/>
      <c r="E15" s="11" t="s">
        <v>118</v>
      </c>
      <c r="F15" s="13">
        <v>25141.200000000001</v>
      </c>
      <c r="G15" s="13">
        <v>4355.4556800000009</v>
      </c>
      <c r="H15" s="13">
        <f t="shared" si="1"/>
        <v>13223.510848126232</v>
      </c>
      <c r="I15" s="13">
        <f t="shared" si="2"/>
        <v>2290.8379644970419</v>
      </c>
      <c r="J15" s="13"/>
      <c r="K15" s="13">
        <v>0</v>
      </c>
      <c r="L15" s="13">
        <f t="shared" si="0"/>
        <v>10932.672883629191</v>
      </c>
      <c r="M15" s="14"/>
    </row>
    <row r="16" spans="2:13" ht="21.95" customHeight="1" x14ac:dyDescent="0.2">
      <c r="B16" s="11" t="s">
        <v>362</v>
      </c>
      <c r="C16" s="10" t="s">
        <v>347</v>
      </c>
      <c r="D16" s="18"/>
      <c r="E16" s="11" t="s">
        <v>118</v>
      </c>
      <c r="F16" s="13">
        <v>25141.200000000001</v>
      </c>
      <c r="G16" s="13">
        <v>4355.4556800000009</v>
      </c>
      <c r="H16" s="13">
        <f t="shared" si="1"/>
        <v>13223.510848126232</v>
      </c>
      <c r="I16" s="13">
        <f t="shared" si="2"/>
        <v>2290.8379644970419</v>
      </c>
      <c r="J16" s="15"/>
      <c r="K16" s="15">
        <v>0</v>
      </c>
      <c r="L16" s="13">
        <f>H16-I16+J16-K16</f>
        <v>10932.672883629191</v>
      </c>
      <c r="M16" s="14"/>
    </row>
    <row r="17" spans="2:14" ht="21.95" customHeight="1" x14ac:dyDescent="0.2">
      <c r="B17" s="10"/>
      <c r="C17" s="12"/>
      <c r="D17" s="12"/>
      <c r="E17" s="21" t="s">
        <v>91</v>
      </c>
      <c r="F17" s="22">
        <f t="shared" ref="F17:L17" si="3">SUM(F7:F16)</f>
        <v>266235.90000000002</v>
      </c>
      <c r="G17" s="22">
        <f t="shared" si="3"/>
        <v>47509.529119999999</v>
      </c>
      <c r="H17" s="22">
        <f>SUM(H7:H16)</f>
        <v>140032.03155818538</v>
      </c>
      <c r="I17" s="22">
        <f t="shared" si="3"/>
        <v>24988.575474030244</v>
      </c>
      <c r="J17" s="22">
        <f t="shared" si="3"/>
        <v>0</v>
      </c>
      <c r="K17" s="22">
        <f t="shared" si="3"/>
        <v>0</v>
      </c>
      <c r="L17" s="22">
        <f t="shared" si="3"/>
        <v>115043.45608415514</v>
      </c>
      <c r="M17" s="16"/>
      <c r="N17" s="22"/>
    </row>
    <row r="19" spans="2:14" x14ac:dyDescent="0.2">
      <c r="C19" t="s">
        <v>200</v>
      </c>
      <c r="E19" s="21"/>
      <c r="F19" s="22"/>
      <c r="G19" s="22"/>
      <c r="H19" s="22"/>
      <c r="I19" s="22"/>
      <c r="J19" s="22"/>
      <c r="K19" s="22"/>
      <c r="L19" s="22"/>
    </row>
  </sheetData>
  <pageMargins left="0.11811023622047245" right="0.19685039370078741" top="1.0629921259842521" bottom="0.98425196850393704" header="0" footer="0"/>
  <pageSetup scale="9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16"/>
  <sheetViews>
    <sheetView topLeftCell="C1" zoomScale="80" zoomScaleNormal="80" workbookViewId="0">
      <selection activeCell="L7" sqref="L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3.425781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5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 x14ac:dyDescent="0.25">
      <c r="F2" s="4" t="s">
        <v>318</v>
      </c>
      <c r="G2" s="2"/>
      <c r="H2" s="2"/>
      <c r="I2" s="2"/>
      <c r="J2" s="4"/>
      <c r="K2" s="2"/>
      <c r="L2" s="2"/>
      <c r="M2" s="23" t="str">
        <f>+O.PUB!M2</f>
        <v>31 DE MARZO DE 2016</v>
      </c>
    </row>
    <row r="3" spans="2:15" x14ac:dyDescent="0.2">
      <c r="F3" s="23" t="str">
        <f>+O.PUB!F3</f>
        <v>SEGUNDA QUINCENA DE MARZO DE 2016</v>
      </c>
      <c r="G3" s="2"/>
      <c r="H3" s="2"/>
      <c r="I3" s="2"/>
      <c r="J3" s="23"/>
      <c r="K3" s="2"/>
      <c r="L3" s="2"/>
    </row>
    <row r="4" spans="2:15" x14ac:dyDescent="0.2">
      <c r="F4" s="5"/>
      <c r="G4" s="2"/>
      <c r="H4" s="2"/>
      <c r="I4" s="2"/>
      <c r="J4" s="5"/>
      <c r="K4" s="2"/>
      <c r="L4" s="2"/>
    </row>
    <row r="5" spans="2:15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7" t="s">
        <v>199</v>
      </c>
      <c r="L5" s="7" t="s">
        <v>5</v>
      </c>
      <c r="M5" s="6" t="s">
        <v>6</v>
      </c>
    </row>
    <row r="6" spans="2:15" x14ac:dyDescent="0.2">
      <c r="F6" s="104"/>
      <c r="G6" s="104"/>
    </row>
    <row r="7" spans="2:15" ht="24.95" customHeight="1" x14ac:dyDescent="0.2">
      <c r="B7" s="11" t="s">
        <v>376</v>
      </c>
      <c r="C7" s="106" t="s">
        <v>375</v>
      </c>
      <c r="D7" s="18"/>
      <c r="E7" s="119" t="s">
        <v>198</v>
      </c>
      <c r="F7" s="102">
        <v>14416.5</v>
      </c>
      <c r="G7" s="102">
        <v>1970.2447039999997</v>
      </c>
      <c r="H7" s="13">
        <f>+F7/30.42*16</f>
        <v>7582.6429980276134</v>
      </c>
      <c r="I7" s="13">
        <f>+G7/30.42*16</f>
        <v>1036.2891276791584</v>
      </c>
      <c r="J7" s="13"/>
      <c r="K7" s="13"/>
      <c r="L7" s="13">
        <f t="shared" ref="L7:L8" si="0">H7-I7+J7-K7</f>
        <v>6546.3538703484555</v>
      </c>
      <c r="M7" s="14"/>
      <c r="N7" s="24"/>
      <c r="O7" s="24"/>
    </row>
    <row r="8" spans="2:15" ht="31.5" customHeight="1" x14ac:dyDescent="0.2">
      <c r="B8" s="11"/>
      <c r="C8" s="10"/>
      <c r="E8" s="11"/>
      <c r="F8" s="104"/>
      <c r="G8" s="104"/>
      <c r="H8" s="13">
        <f t="shared" ref="H8:I8" si="1">+F8/30.42*15</f>
        <v>0</v>
      </c>
      <c r="I8" s="13">
        <f t="shared" si="1"/>
        <v>0</v>
      </c>
      <c r="L8" s="13">
        <f t="shared" si="0"/>
        <v>0</v>
      </c>
      <c r="M8" s="14"/>
    </row>
    <row r="9" spans="2:15" ht="21.95" customHeight="1" x14ac:dyDescent="0.2">
      <c r="E9" s="21" t="s">
        <v>91</v>
      </c>
      <c r="F9" s="103">
        <f t="shared" ref="F9:K9" si="2">SUM(F7:F8)</f>
        <v>14416.5</v>
      </c>
      <c r="G9" s="103">
        <f t="shared" si="2"/>
        <v>1970.2447039999997</v>
      </c>
      <c r="H9" s="22">
        <f>SUM(H7:H8)</f>
        <v>7582.6429980276134</v>
      </c>
      <c r="I9" s="22">
        <f>SUM(I7:I8)</f>
        <v>1036.2891276791584</v>
      </c>
      <c r="J9" s="22">
        <f t="shared" si="2"/>
        <v>0</v>
      </c>
      <c r="K9" s="22">
        <f t="shared" si="2"/>
        <v>0</v>
      </c>
      <c r="L9" s="22">
        <f>SUM(L7:L8)</f>
        <v>6546.3538703484555</v>
      </c>
    </row>
    <row r="10" spans="2:15" ht="21.95" customHeight="1" x14ac:dyDescent="0.2"/>
    <row r="14" spans="2:15" x14ac:dyDescent="0.2">
      <c r="E14" s="61"/>
    </row>
    <row r="15" spans="2:15" x14ac:dyDescent="0.2">
      <c r="E15" s="61"/>
    </row>
    <row r="16" spans="2:15" x14ac:dyDescent="0.2">
      <c r="E16" s="61"/>
    </row>
  </sheetData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36"/>
  <sheetViews>
    <sheetView topLeftCell="D15" zoomScale="80" zoomScaleNormal="80" workbookViewId="0">
      <selection activeCell="M33" sqref="M33"/>
    </sheetView>
  </sheetViews>
  <sheetFormatPr baseColWidth="10" defaultRowHeight="12.75" x14ac:dyDescent="0.2"/>
  <cols>
    <col min="1" max="1" width="1.7109375" style="69" customWidth="1"/>
    <col min="2" max="2" width="15.7109375" style="69" bestFit="1" customWidth="1"/>
    <col min="3" max="3" width="30.85546875" style="69" customWidth="1"/>
    <col min="4" max="4" width="5.140625" style="69" customWidth="1"/>
    <col min="5" max="5" width="16.42578125" style="69" customWidth="1"/>
    <col min="6" max="6" width="1.28515625" style="69" customWidth="1"/>
    <col min="7" max="7" width="1" style="69" customWidth="1"/>
    <col min="8" max="8" width="1.140625" style="69" customWidth="1"/>
    <col min="9" max="9" width="12.28515625" style="69" bestFit="1" customWidth="1"/>
    <col min="10" max="10" width="10.85546875" style="69" customWidth="1"/>
    <col min="11" max="11" width="8.85546875" style="69" customWidth="1"/>
    <col min="12" max="12" width="9.85546875" style="69" customWidth="1"/>
    <col min="13" max="13" width="12.28515625" style="69" bestFit="1" customWidth="1"/>
    <col min="14" max="14" width="29.28515625" style="69" customWidth="1"/>
    <col min="15" max="16384" width="11.42578125" style="69"/>
  </cols>
  <sheetData>
    <row r="1" spans="2:16" ht="18" x14ac:dyDescent="0.25">
      <c r="F1" s="84" t="s">
        <v>0</v>
      </c>
      <c r="G1" s="85"/>
      <c r="H1" s="85"/>
      <c r="I1" s="85"/>
      <c r="J1" s="85"/>
      <c r="K1" s="85"/>
      <c r="L1" s="85"/>
      <c r="M1" s="85"/>
      <c r="N1" s="86" t="s">
        <v>1</v>
      </c>
    </row>
    <row r="2" spans="2:16" ht="15" x14ac:dyDescent="0.25">
      <c r="F2" s="87" t="s">
        <v>95</v>
      </c>
      <c r="G2" s="85"/>
      <c r="H2" s="85"/>
      <c r="I2" s="85"/>
      <c r="J2" s="85"/>
      <c r="K2" s="85"/>
      <c r="L2" s="85"/>
      <c r="M2" s="85"/>
      <c r="N2" s="88" t="str">
        <f>+O.PUB2!M2</f>
        <v>31 DE MARZO DE 2016</v>
      </c>
    </row>
    <row r="3" spans="2:16" x14ac:dyDescent="0.2">
      <c r="F3" s="88" t="str">
        <f>PRESIDENCIA!F3</f>
        <v>SEGUNDA QUINCENA DE MARZO DE 2016</v>
      </c>
      <c r="G3" s="85"/>
      <c r="H3" s="85"/>
      <c r="I3" s="85"/>
      <c r="J3" s="85"/>
      <c r="K3" s="85"/>
      <c r="L3" s="85"/>
      <c r="M3" s="85"/>
    </row>
    <row r="4" spans="2:16" x14ac:dyDescent="0.2">
      <c r="B4" s="89" t="s">
        <v>2</v>
      </c>
      <c r="C4" s="89" t="s">
        <v>3</v>
      </c>
      <c r="D4" s="89"/>
      <c r="E4" s="89" t="s">
        <v>116</v>
      </c>
      <c r="F4" s="107" t="s">
        <v>4</v>
      </c>
      <c r="G4" s="107" t="s">
        <v>211</v>
      </c>
      <c r="H4" s="108" t="s">
        <v>265</v>
      </c>
      <c r="I4" s="90" t="s">
        <v>4</v>
      </c>
      <c r="J4" s="90" t="s">
        <v>211</v>
      </c>
      <c r="K4" s="91" t="s">
        <v>265</v>
      </c>
      <c r="L4" s="92" t="s">
        <v>199</v>
      </c>
      <c r="M4" s="90" t="s">
        <v>5</v>
      </c>
      <c r="N4" s="89" t="s">
        <v>6</v>
      </c>
    </row>
    <row r="5" spans="2:16" ht="24.75" customHeight="1" x14ac:dyDescent="0.2">
      <c r="B5" s="70" t="s">
        <v>455</v>
      </c>
      <c r="C5" s="77" t="s">
        <v>456</v>
      </c>
      <c r="D5" s="93"/>
      <c r="E5" s="121" t="s">
        <v>137</v>
      </c>
      <c r="F5" s="102">
        <v>14416.5</v>
      </c>
      <c r="G5" s="102">
        <v>1970.2447039999997</v>
      </c>
      <c r="H5" s="109"/>
      <c r="I5" s="29">
        <f>+F5/30.42*16</f>
        <v>7582.6429980276134</v>
      </c>
      <c r="J5" s="29">
        <f>+G5/30.42*16</f>
        <v>1036.2891276791584</v>
      </c>
      <c r="K5" s="29">
        <f>+H5/30.42*16</f>
        <v>0</v>
      </c>
      <c r="L5" s="94"/>
      <c r="M5" s="29">
        <f>I5-J5+K5-L5</f>
        <v>6546.3538703484555</v>
      </c>
      <c r="N5" s="68"/>
      <c r="P5" s="95"/>
    </row>
    <row r="6" spans="2:16" ht="24.75" customHeight="1" x14ac:dyDescent="0.2">
      <c r="B6" s="70" t="s">
        <v>60</v>
      </c>
      <c r="C6" s="77" t="s">
        <v>61</v>
      </c>
      <c r="D6" s="93"/>
      <c r="E6" s="121" t="s">
        <v>121</v>
      </c>
      <c r="F6" s="109">
        <v>12600</v>
      </c>
      <c r="G6" s="109">
        <v>1582.2403039999999</v>
      </c>
      <c r="H6" s="109"/>
      <c r="I6" s="29">
        <f t="shared" ref="I6:I30" si="0">+F6/30.42*16</f>
        <v>6627.2189349112423</v>
      </c>
      <c r="J6" s="29">
        <f t="shared" ref="J6:J30" si="1">+G6/30.42*16</f>
        <v>832.21054779750159</v>
      </c>
      <c r="K6" s="29">
        <f t="shared" ref="K6:K30" si="2">+H6/30.42*16</f>
        <v>0</v>
      </c>
      <c r="L6" s="94">
        <v>1</v>
      </c>
      <c r="M6" s="29">
        <f t="shared" ref="M6:M27" si="3">I6-J6+K6-L6</f>
        <v>5794.0083871137404</v>
      </c>
      <c r="N6" s="68"/>
      <c r="P6" s="95"/>
    </row>
    <row r="7" spans="2:16" ht="24.75" customHeight="1" x14ac:dyDescent="0.2">
      <c r="B7" s="70" t="s">
        <v>8</v>
      </c>
      <c r="C7" s="96" t="s">
        <v>99</v>
      </c>
      <c r="D7" s="93"/>
      <c r="E7" s="121" t="s">
        <v>160</v>
      </c>
      <c r="F7" s="109">
        <v>8891.4</v>
      </c>
      <c r="G7" s="109">
        <v>838.4882879999999</v>
      </c>
      <c r="H7" s="109"/>
      <c r="I7" s="29">
        <f t="shared" si="0"/>
        <v>4676.6074950690327</v>
      </c>
      <c r="J7" s="29">
        <f t="shared" si="1"/>
        <v>441.01948086785001</v>
      </c>
      <c r="K7" s="29">
        <f t="shared" si="2"/>
        <v>0</v>
      </c>
      <c r="L7" s="29">
        <v>0</v>
      </c>
      <c r="M7" s="29">
        <f t="shared" si="3"/>
        <v>4235.5880142011829</v>
      </c>
      <c r="N7" s="68"/>
      <c r="P7" s="95"/>
    </row>
    <row r="8" spans="2:16" ht="24.75" customHeight="1" x14ac:dyDescent="0.2">
      <c r="B8" s="97" t="s">
        <v>158</v>
      </c>
      <c r="C8" s="67" t="s">
        <v>159</v>
      </c>
      <c r="D8" s="93"/>
      <c r="E8" s="121" t="s">
        <v>121</v>
      </c>
      <c r="F8" s="109">
        <v>9734</v>
      </c>
      <c r="G8" s="109">
        <v>989.48</v>
      </c>
      <c r="H8" s="109"/>
      <c r="I8" s="29">
        <f t="shared" si="0"/>
        <v>5119.7896120973037</v>
      </c>
      <c r="J8" s="29">
        <f t="shared" si="1"/>
        <v>520.43655489809339</v>
      </c>
      <c r="K8" s="29">
        <f t="shared" si="2"/>
        <v>0</v>
      </c>
      <c r="L8" s="29">
        <v>0</v>
      </c>
      <c r="M8" s="29">
        <f t="shared" si="3"/>
        <v>4599.3530571992105</v>
      </c>
      <c r="N8" s="68"/>
      <c r="P8" s="95"/>
    </row>
    <row r="9" spans="2:16" ht="24.75" customHeight="1" x14ac:dyDescent="0.2">
      <c r="B9" s="10" t="s">
        <v>279</v>
      </c>
      <c r="C9" s="12" t="s">
        <v>280</v>
      </c>
      <c r="D9" s="10"/>
      <c r="E9" s="120" t="s">
        <v>281</v>
      </c>
      <c r="F9" s="102">
        <v>8269.7999999999993</v>
      </c>
      <c r="G9" s="102">
        <v>733.46919999999989</v>
      </c>
      <c r="H9" s="109"/>
      <c r="I9" s="29">
        <f t="shared" si="0"/>
        <v>4349.664694280078</v>
      </c>
      <c r="J9" s="29">
        <f t="shared" si="1"/>
        <v>385.78261669953969</v>
      </c>
      <c r="K9" s="29">
        <f t="shared" si="2"/>
        <v>0</v>
      </c>
      <c r="L9" s="29"/>
      <c r="M9" s="29">
        <f t="shared" si="3"/>
        <v>3963.8820775805384</v>
      </c>
      <c r="N9" s="68"/>
      <c r="P9" s="95"/>
    </row>
    <row r="10" spans="2:16" ht="24.75" customHeight="1" x14ac:dyDescent="0.2">
      <c r="B10" s="11" t="s">
        <v>525</v>
      </c>
      <c r="C10" s="10" t="s">
        <v>201</v>
      </c>
      <c r="D10" s="18"/>
      <c r="E10" s="122" t="s">
        <v>127</v>
      </c>
      <c r="F10" s="102">
        <v>10714.2</v>
      </c>
      <c r="G10" s="102">
        <v>1179.4334239999998</v>
      </c>
      <c r="H10" s="109"/>
      <c r="I10" s="29">
        <f t="shared" si="0"/>
        <v>5635.3451676528603</v>
      </c>
      <c r="J10" s="29">
        <f t="shared" si="1"/>
        <v>620.34631111111094</v>
      </c>
      <c r="K10" s="29">
        <f t="shared" si="2"/>
        <v>0</v>
      </c>
      <c r="L10" s="29"/>
      <c r="M10" s="29">
        <f t="shared" si="3"/>
        <v>5014.9988565417498</v>
      </c>
      <c r="N10" s="68"/>
      <c r="P10" s="95"/>
    </row>
    <row r="11" spans="2:16" ht="24.75" customHeight="1" x14ac:dyDescent="0.2">
      <c r="B11" s="70" t="s">
        <v>98</v>
      </c>
      <c r="C11" s="77" t="s">
        <v>172</v>
      </c>
      <c r="D11" s="93"/>
      <c r="E11" s="121" t="s">
        <v>142</v>
      </c>
      <c r="F11" s="102">
        <v>11483</v>
      </c>
      <c r="G11" s="102">
        <v>1343</v>
      </c>
      <c r="H11" s="109"/>
      <c r="I11" s="29">
        <f t="shared" si="0"/>
        <v>6039.7107166337928</v>
      </c>
      <c r="J11" s="29">
        <f t="shared" si="1"/>
        <v>706.37738330046022</v>
      </c>
      <c r="K11" s="29">
        <f t="shared" si="2"/>
        <v>0</v>
      </c>
      <c r="L11" s="29"/>
      <c r="M11" s="29">
        <f t="shared" si="3"/>
        <v>5333.3333333333321</v>
      </c>
      <c r="N11" s="68"/>
      <c r="P11" s="95"/>
    </row>
    <row r="12" spans="2:16" ht="24.75" customHeight="1" x14ac:dyDescent="0.2">
      <c r="B12" s="70" t="s">
        <v>249</v>
      </c>
      <c r="C12" s="77" t="s">
        <v>243</v>
      </c>
      <c r="D12" s="93"/>
      <c r="E12" s="121" t="s">
        <v>240</v>
      </c>
      <c r="F12" s="109">
        <v>8236.2000000000007</v>
      </c>
      <c r="G12" s="109">
        <v>728.09320000000014</v>
      </c>
      <c r="H12" s="109"/>
      <c r="I12" s="29">
        <f t="shared" si="0"/>
        <v>4331.9921104536488</v>
      </c>
      <c r="J12" s="29">
        <f t="shared" si="1"/>
        <v>382.95500328731106</v>
      </c>
      <c r="K12" s="29">
        <f t="shared" si="2"/>
        <v>0</v>
      </c>
      <c r="L12" s="29"/>
      <c r="M12" s="29">
        <f t="shared" si="3"/>
        <v>3949.0371071663376</v>
      </c>
      <c r="N12" s="68"/>
      <c r="P12" s="95"/>
    </row>
    <row r="13" spans="2:16" ht="24.75" customHeight="1" x14ac:dyDescent="0.2">
      <c r="B13" s="10" t="s">
        <v>191</v>
      </c>
      <c r="C13" s="10" t="s">
        <v>192</v>
      </c>
      <c r="D13" s="10"/>
      <c r="E13" s="120" t="s">
        <v>226</v>
      </c>
      <c r="F13" s="102">
        <v>5546.1</v>
      </c>
      <c r="G13" s="102">
        <v>97.931984000000057</v>
      </c>
      <c r="H13" s="109"/>
      <c r="I13" s="29">
        <f t="shared" si="0"/>
        <v>2917.0808678500985</v>
      </c>
      <c r="J13" s="29">
        <f t="shared" si="1"/>
        <v>51.509261801446442</v>
      </c>
      <c r="K13" s="29">
        <f t="shared" si="2"/>
        <v>0</v>
      </c>
      <c r="L13" s="29"/>
      <c r="M13" s="29">
        <f t="shared" si="3"/>
        <v>2865.571606048652</v>
      </c>
      <c r="N13" s="68"/>
      <c r="P13" s="95"/>
    </row>
    <row r="14" spans="2:16" ht="24.75" customHeight="1" x14ac:dyDescent="0.2">
      <c r="B14" s="10" t="s">
        <v>229</v>
      </c>
      <c r="C14" s="10" t="s">
        <v>227</v>
      </c>
      <c r="D14" s="10"/>
      <c r="E14" s="120" t="s">
        <v>228</v>
      </c>
      <c r="F14" s="102">
        <v>6730.12</v>
      </c>
      <c r="G14" s="102">
        <v>267.95</v>
      </c>
      <c r="H14" s="109"/>
      <c r="I14" s="29">
        <f t="shared" si="0"/>
        <v>3539.8395792241945</v>
      </c>
      <c r="J14" s="29">
        <f t="shared" si="1"/>
        <v>140.9335963182117</v>
      </c>
      <c r="K14" s="29">
        <f t="shared" si="2"/>
        <v>0</v>
      </c>
      <c r="L14" s="29"/>
      <c r="M14" s="29">
        <f t="shared" si="3"/>
        <v>3398.9059829059829</v>
      </c>
      <c r="N14" s="68"/>
      <c r="P14" s="95"/>
    </row>
    <row r="15" spans="2:16" ht="24.75" customHeight="1" x14ac:dyDescent="0.2">
      <c r="B15" s="70" t="s">
        <v>65</v>
      </c>
      <c r="C15" s="77" t="s">
        <v>66</v>
      </c>
      <c r="D15" s="93"/>
      <c r="E15" s="121" t="s">
        <v>121</v>
      </c>
      <c r="F15" s="109">
        <v>8851.5</v>
      </c>
      <c r="G15" s="109">
        <v>831.3382079999999</v>
      </c>
      <c r="H15" s="109"/>
      <c r="I15" s="29">
        <f t="shared" si="0"/>
        <v>4655.6213017751479</v>
      </c>
      <c r="J15" s="29">
        <f t="shared" si="1"/>
        <v>437.2587550295857</v>
      </c>
      <c r="K15" s="29">
        <f t="shared" si="2"/>
        <v>0</v>
      </c>
      <c r="L15" s="29"/>
      <c r="M15" s="29">
        <f t="shared" si="3"/>
        <v>4218.3625467455622</v>
      </c>
      <c r="N15" s="68"/>
      <c r="P15" s="95"/>
    </row>
    <row r="16" spans="2:16" ht="24.75" customHeight="1" x14ac:dyDescent="0.2">
      <c r="B16" s="70" t="s">
        <v>326</v>
      </c>
      <c r="C16" s="77" t="s">
        <v>324</v>
      </c>
      <c r="D16" s="93"/>
      <c r="E16" s="121" t="s">
        <v>325</v>
      </c>
      <c r="F16" s="109">
        <v>5040</v>
      </c>
      <c r="G16" s="109">
        <v>12.63</v>
      </c>
      <c r="H16" s="109"/>
      <c r="I16" s="29">
        <f t="shared" si="0"/>
        <v>2650.8875739644968</v>
      </c>
      <c r="J16" s="29">
        <f t="shared" si="1"/>
        <v>6.6429980276134124</v>
      </c>
      <c r="K16" s="29">
        <f t="shared" si="2"/>
        <v>0</v>
      </c>
      <c r="L16" s="29"/>
      <c r="M16" s="29">
        <f t="shared" si="3"/>
        <v>2644.2445759368834</v>
      </c>
      <c r="N16" s="68"/>
      <c r="P16" s="95"/>
    </row>
    <row r="17" spans="2:16" ht="24.75" customHeight="1" x14ac:dyDescent="0.2">
      <c r="B17" s="70" t="s">
        <v>292</v>
      </c>
      <c r="C17" s="77" t="s">
        <v>291</v>
      </c>
      <c r="D17" s="93"/>
      <c r="E17" s="121" t="s">
        <v>143</v>
      </c>
      <c r="F17" s="109">
        <v>5495.7</v>
      </c>
      <c r="G17" s="109">
        <v>92.448463999999944</v>
      </c>
      <c r="H17" s="109"/>
      <c r="I17" s="29">
        <f t="shared" si="0"/>
        <v>2890.5719921104533</v>
      </c>
      <c r="J17" s="29">
        <f t="shared" si="1"/>
        <v>48.625096120973012</v>
      </c>
      <c r="K17" s="29">
        <f t="shared" si="2"/>
        <v>0</v>
      </c>
      <c r="L17" s="29"/>
      <c r="M17" s="29">
        <f t="shared" si="3"/>
        <v>2841.9468959894803</v>
      </c>
      <c r="N17" s="68"/>
      <c r="O17" s="98"/>
      <c r="P17" s="95"/>
    </row>
    <row r="18" spans="2:16" ht="24.75" customHeight="1" x14ac:dyDescent="0.2">
      <c r="B18" s="35" t="s">
        <v>106</v>
      </c>
      <c r="C18" s="12" t="s">
        <v>105</v>
      </c>
      <c r="D18" s="65"/>
      <c r="E18" s="119" t="s">
        <v>124</v>
      </c>
      <c r="F18" s="102">
        <v>10198</v>
      </c>
      <c r="G18" s="102">
        <v>1072</v>
      </c>
      <c r="H18" s="109"/>
      <c r="I18" s="29">
        <f t="shared" si="0"/>
        <v>5363.8395792241945</v>
      </c>
      <c r="J18" s="29">
        <f t="shared" si="1"/>
        <v>563.83957922419461</v>
      </c>
      <c r="K18" s="29">
        <f t="shared" si="2"/>
        <v>0</v>
      </c>
      <c r="L18" s="29"/>
      <c r="M18" s="29">
        <f t="shared" si="3"/>
        <v>4800</v>
      </c>
      <c r="N18" s="68"/>
      <c r="O18" s="98"/>
      <c r="P18" s="95"/>
    </row>
    <row r="19" spans="2:16" ht="24.75" customHeight="1" x14ac:dyDescent="0.2">
      <c r="B19" s="10" t="s">
        <v>218</v>
      </c>
      <c r="C19" s="10" t="s">
        <v>217</v>
      </c>
      <c r="D19" s="10"/>
      <c r="E19" s="120" t="s">
        <v>219</v>
      </c>
      <c r="F19" s="102">
        <v>6757.8</v>
      </c>
      <c r="G19" s="102">
        <v>270.85494400000005</v>
      </c>
      <c r="H19" s="109"/>
      <c r="I19" s="29">
        <f t="shared" si="0"/>
        <v>3554.3984220907296</v>
      </c>
      <c r="J19" s="29">
        <f t="shared" si="1"/>
        <v>142.46150900723211</v>
      </c>
      <c r="K19" s="29">
        <f t="shared" si="2"/>
        <v>0</v>
      </c>
      <c r="L19" s="29"/>
      <c r="M19" s="29">
        <f t="shared" si="3"/>
        <v>3411.9369130834975</v>
      </c>
      <c r="N19" s="68"/>
      <c r="O19" s="98"/>
      <c r="P19" s="95"/>
    </row>
    <row r="20" spans="2:16" ht="24.75" customHeight="1" x14ac:dyDescent="0.2">
      <c r="B20" s="10" t="s">
        <v>220</v>
      </c>
      <c r="C20" s="10" t="s">
        <v>468</v>
      </c>
      <c r="D20" s="10"/>
      <c r="E20" s="120" t="s">
        <v>221</v>
      </c>
      <c r="F20" s="102">
        <v>5546.1</v>
      </c>
      <c r="G20" s="102">
        <v>97.931984000000057</v>
      </c>
      <c r="H20" s="109"/>
      <c r="I20" s="29">
        <f t="shared" si="0"/>
        <v>2917.0808678500985</v>
      </c>
      <c r="J20" s="29">
        <f t="shared" si="1"/>
        <v>51.509261801446442</v>
      </c>
      <c r="K20" s="29">
        <f t="shared" si="2"/>
        <v>0</v>
      </c>
      <c r="L20" s="29"/>
      <c r="M20" s="29">
        <f t="shared" si="3"/>
        <v>2865.571606048652</v>
      </c>
      <c r="N20" s="68"/>
      <c r="O20" s="98"/>
      <c r="P20" s="95"/>
    </row>
    <row r="21" spans="2:16" ht="24.75" customHeight="1" x14ac:dyDescent="0.2">
      <c r="B21" s="10" t="s">
        <v>223</v>
      </c>
      <c r="C21" s="10" t="s">
        <v>222</v>
      </c>
      <c r="D21" s="10"/>
      <c r="E21" s="120" t="s">
        <v>221</v>
      </c>
      <c r="F21" s="102">
        <v>5546.1</v>
      </c>
      <c r="G21" s="102">
        <v>97.931984000000057</v>
      </c>
      <c r="H21" s="109"/>
      <c r="I21" s="29">
        <f t="shared" si="0"/>
        <v>2917.0808678500985</v>
      </c>
      <c r="J21" s="29">
        <f t="shared" si="1"/>
        <v>51.509261801446442</v>
      </c>
      <c r="K21" s="29">
        <f t="shared" si="2"/>
        <v>0</v>
      </c>
      <c r="L21" s="29"/>
      <c r="M21" s="29">
        <f t="shared" si="3"/>
        <v>2865.571606048652</v>
      </c>
      <c r="N21" s="68"/>
      <c r="O21" s="98"/>
      <c r="P21" s="95"/>
    </row>
    <row r="22" spans="2:16" ht="24.75" customHeight="1" x14ac:dyDescent="0.2">
      <c r="B22" s="10" t="s">
        <v>225</v>
      </c>
      <c r="C22" s="10" t="s">
        <v>224</v>
      </c>
      <c r="D22" s="10"/>
      <c r="E22" s="120" t="s">
        <v>221</v>
      </c>
      <c r="F22" s="102">
        <v>5546.1</v>
      </c>
      <c r="G22" s="102">
        <v>97.931984000000057</v>
      </c>
      <c r="H22" s="109"/>
      <c r="I22" s="29">
        <f t="shared" si="0"/>
        <v>2917.0808678500985</v>
      </c>
      <c r="J22" s="29">
        <f t="shared" si="1"/>
        <v>51.509261801446442</v>
      </c>
      <c r="K22" s="29">
        <f t="shared" si="2"/>
        <v>0</v>
      </c>
      <c r="L22" s="29"/>
      <c r="M22" s="29">
        <f t="shared" si="3"/>
        <v>2865.571606048652</v>
      </c>
      <c r="N22" s="68"/>
      <c r="O22" s="98"/>
      <c r="P22" s="95"/>
    </row>
    <row r="23" spans="2:16" ht="24.75" customHeight="1" x14ac:dyDescent="0.2">
      <c r="B23" s="10" t="s">
        <v>458</v>
      </c>
      <c r="C23" s="12" t="s">
        <v>457</v>
      </c>
      <c r="D23" s="10"/>
      <c r="E23" s="120" t="s">
        <v>282</v>
      </c>
      <c r="F23" s="102">
        <v>8807.4</v>
      </c>
      <c r="G23" s="102">
        <v>823.43548799999985</v>
      </c>
      <c r="H23" s="109"/>
      <c r="I23" s="29">
        <f t="shared" si="0"/>
        <v>4632.4260355029583</v>
      </c>
      <c r="J23" s="29">
        <f t="shared" si="1"/>
        <v>433.10216331360937</v>
      </c>
      <c r="K23" s="29">
        <f t="shared" si="2"/>
        <v>0</v>
      </c>
      <c r="L23" s="29"/>
      <c r="M23" s="29">
        <f t="shared" si="3"/>
        <v>4199.3238721893485</v>
      </c>
      <c r="N23" s="68"/>
      <c r="P23" s="95"/>
    </row>
    <row r="24" spans="2:16" ht="24.75" customHeight="1" x14ac:dyDescent="0.2">
      <c r="B24" s="97" t="s">
        <v>73</v>
      </c>
      <c r="C24" s="77" t="s">
        <v>74</v>
      </c>
      <c r="D24" s="93"/>
      <c r="E24" s="121" t="s">
        <v>147</v>
      </c>
      <c r="F24" s="109">
        <v>4447.8</v>
      </c>
      <c r="G24" s="109"/>
      <c r="H24" s="109">
        <v>81.163055999999997</v>
      </c>
      <c r="I24" s="29">
        <f t="shared" si="0"/>
        <v>2339.4082840236688</v>
      </c>
      <c r="J24" s="29">
        <f t="shared" si="1"/>
        <v>0</v>
      </c>
      <c r="K24" s="29">
        <f t="shared" si="2"/>
        <v>42.689312820512818</v>
      </c>
      <c r="L24" s="29"/>
      <c r="M24" s="29">
        <f t="shared" si="3"/>
        <v>2382.0975968441817</v>
      </c>
      <c r="N24" s="68"/>
      <c r="P24" s="95"/>
    </row>
    <row r="25" spans="2:16" ht="24.75" customHeight="1" x14ac:dyDescent="0.2">
      <c r="B25" s="70" t="s">
        <v>54</v>
      </c>
      <c r="C25" s="77" t="s">
        <v>55</v>
      </c>
      <c r="D25" s="93"/>
      <c r="E25" s="121" t="s">
        <v>148</v>
      </c>
      <c r="F25" s="109">
        <v>9584.4</v>
      </c>
      <c r="G25" s="109">
        <v>962.67388799999981</v>
      </c>
      <c r="H25" s="109">
        <v>0</v>
      </c>
      <c r="I25" s="29">
        <f t="shared" si="0"/>
        <v>5041.1045364891515</v>
      </c>
      <c r="J25" s="29">
        <f t="shared" si="1"/>
        <v>506.3373506903352</v>
      </c>
      <c r="K25" s="29">
        <f t="shared" si="2"/>
        <v>0</v>
      </c>
      <c r="L25" s="29"/>
      <c r="M25" s="29">
        <f t="shared" si="3"/>
        <v>4534.7671857988162</v>
      </c>
      <c r="N25" s="68"/>
      <c r="P25" s="95"/>
    </row>
    <row r="26" spans="2:16" ht="24.75" customHeight="1" x14ac:dyDescent="0.2">
      <c r="B26" s="70" t="s">
        <v>103</v>
      </c>
      <c r="C26" s="77" t="s">
        <v>102</v>
      </c>
      <c r="D26" s="93"/>
      <c r="E26" s="121" t="s">
        <v>124</v>
      </c>
      <c r="F26" s="109">
        <v>7276.5</v>
      </c>
      <c r="G26" s="109">
        <v>363.21950400000003</v>
      </c>
      <c r="H26" s="109"/>
      <c r="I26" s="29">
        <f t="shared" si="0"/>
        <v>3827.2189349112423</v>
      </c>
      <c r="J26" s="29">
        <f t="shared" si="1"/>
        <v>191.0424741617357</v>
      </c>
      <c r="K26" s="29">
        <f t="shared" si="2"/>
        <v>0</v>
      </c>
      <c r="L26" s="29">
        <v>0</v>
      </c>
      <c r="M26" s="29">
        <f t="shared" si="3"/>
        <v>3636.1764607495065</v>
      </c>
      <c r="N26" s="68"/>
      <c r="P26" s="95"/>
    </row>
    <row r="27" spans="2:16" ht="24.75" customHeight="1" x14ac:dyDescent="0.2">
      <c r="B27" s="35" t="s">
        <v>83</v>
      </c>
      <c r="C27" s="12" t="s">
        <v>84</v>
      </c>
      <c r="D27" s="65"/>
      <c r="E27" s="119" t="s">
        <v>151</v>
      </c>
      <c r="F27" s="102">
        <v>6291.6</v>
      </c>
      <c r="G27" s="102">
        <v>220.13238400000003</v>
      </c>
      <c r="H27" s="109"/>
      <c r="I27" s="29">
        <f t="shared" si="0"/>
        <v>3309.1913214990136</v>
      </c>
      <c r="J27" s="29">
        <f t="shared" si="1"/>
        <v>115.7829764628534</v>
      </c>
      <c r="K27" s="29">
        <f t="shared" si="2"/>
        <v>0</v>
      </c>
      <c r="L27" s="29"/>
      <c r="M27" s="29">
        <f t="shared" si="3"/>
        <v>3193.4083450361604</v>
      </c>
      <c r="N27" s="68"/>
      <c r="P27" s="95"/>
    </row>
    <row r="28" spans="2:16" ht="24.75" customHeight="1" x14ac:dyDescent="0.2">
      <c r="B28" s="53" t="s">
        <v>48</v>
      </c>
      <c r="C28" s="54" t="s">
        <v>49</v>
      </c>
      <c r="D28" s="56"/>
      <c r="E28" s="124" t="s">
        <v>121</v>
      </c>
      <c r="F28" s="102">
        <v>8595.2999999999993</v>
      </c>
      <c r="G28" s="105">
        <v>785.54919999999993</v>
      </c>
      <c r="H28" s="109"/>
      <c r="I28" s="29">
        <f t="shared" si="0"/>
        <v>4520.8678500986189</v>
      </c>
      <c r="J28" s="29">
        <f t="shared" si="1"/>
        <v>413.17512163050617</v>
      </c>
      <c r="K28" s="29">
        <f t="shared" si="2"/>
        <v>0</v>
      </c>
      <c r="L28" s="29"/>
      <c r="M28" s="29">
        <f t="shared" ref="M28" si="4">I28-J28+K28-L28</f>
        <v>4107.6927284681124</v>
      </c>
      <c r="N28" s="68"/>
      <c r="P28" s="95"/>
    </row>
    <row r="29" spans="2:16" ht="24.75" customHeight="1" x14ac:dyDescent="0.2">
      <c r="B29" s="35" t="s">
        <v>459</v>
      </c>
      <c r="C29" s="12" t="s">
        <v>454</v>
      </c>
      <c r="D29" s="65"/>
      <c r="E29" s="119" t="s">
        <v>460</v>
      </c>
      <c r="F29" s="102">
        <v>12773</v>
      </c>
      <c r="G29" s="102">
        <v>1619</v>
      </c>
      <c r="H29" s="109"/>
      <c r="I29" s="29">
        <f t="shared" si="0"/>
        <v>6718.2117028270868</v>
      </c>
      <c r="J29" s="29">
        <f t="shared" si="1"/>
        <v>851.54503616042075</v>
      </c>
      <c r="K29" s="29">
        <f t="shared" si="2"/>
        <v>0</v>
      </c>
      <c r="L29" s="29"/>
      <c r="M29" s="29">
        <f t="shared" ref="M29:M30" si="5">I29-J29+K29-L29</f>
        <v>5866.6666666666661</v>
      </c>
      <c r="N29" s="68"/>
      <c r="P29" s="95"/>
    </row>
    <row r="30" spans="2:16" ht="24.75" customHeight="1" x14ac:dyDescent="0.2">
      <c r="B30" s="35" t="s">
        <v>461</v>
      </c>
      <c r="C30" s="12" t="s">
        <v>479</v>
      </c>
      <c r="D30" s="65"/>
      <c r="E30" s="119" t="s">
        <v>124</v>
      </c>
      <c r="F30" s="102">
        <v>7045.5</v>
      </c>
      <c r="G30" s="102">
        <v>302.15670399999999</v>
      </c>
      <c r="H30" s="109"/>
      <c r="I30" s="29">
        <f t="shared" si="0"/>
        <v>3705.7199211045363</v>
      </c>
      <c r="J30" s="29">
        <f t="shared" si="1"/>
        <v>158.92528809993425</v>
      </c>
      <c r="K30" s="29">
        <f t="shared" si="2"/>
        <v>0</v>
      </c>
      <c r="L30" s="29"/>
      <c r="M30" s="29">
        <f t="shared" si="5"/>
        <v>3546.794633004602</v>
      </c>
      <c r="N30" s="68"/>
      <c r="P30" s="95"/>
    </row>
    <row r="31" spans="2:16" x14ac:dyDescent="0.2">
      <c r="E31" s="99" t="s">
        <v>91</v>
      </c>
      <c r="F31" s="110">
        <f>SUM(F5:F26)</f>
        <v>179718.71999999997</v>
      </c>
      <c r="G31" s="110">
        <f t="shared" ref="G31" si="6">SUM(G5:G26)</f>
        <v>14452.727551999998</v>
      </c>
      <c r="H31" s="110">
        <f>SUM(H5:H26)</f>
        <v>81.163055999999997</v>
      </c>
      <c r="I31" s="100">
        <f>SUM(I5:I30)</f>
        <v>112780.60223537148</v>
      </c>
      <c r="J31" s="100">
        <f t="shared" ref="J31:L31" si="7">SUM(J5:J30)</f>
        <v>9141.1260170940186</v>
      </c>
      <c r="K31" s="100">
        <f t="shared" si="7"/>
        <v>42.689312820512818</v>
      </c>
      <c r="L31" s="100">
        <f t="shared" si="7"/>
        <v>1</v>
      </c>
      <c r="M31" s="100">
        <f>SUM(M5:M30)</f>
        <v>103681.16553109795</v>
      </c>
    </row>
    <row r="35" spans="2:7" x14ac:dyDescent="0.2">
      <c r="B35" s="10"/>
      <c r="C35" s="12"/>
      <c r="D35" s="10"/>
      <c r="E35" s="10"/>
      <c r="F35" s="102">
        <v>8269.7999999999993</v>
      </c>
      <c r="G35" s="102">
        <v>733.46919999999989</v>
      </c>
    </row>
    <row r="36" spans="2:7" x14ac:dyDescent="0.2">
      <c r="B36" s="10"/>
      <c r="C36" s="12"/>
      <c r="D36" s="10"/>
      <c r="E36" s="10"/>
      <c r="F36" s="102">
        <v>8807.4</v>
      </c>
      <c r="G36" s="102">
        <v>823.43548799999985</v>
      </c>
    </row>
  </sheetData>
  <pageMargins left="0.11811023622047245" right="7.874015748031496E-2" top="0.15748031496062992" bottom="0.19685039370078741" header="0" footer="0"/>
  <pageSetup scale="77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topLeftCell="D1" zoomScale="80" zoomScaleNormal="80" workbookViewId="0">
      <selection activeCell="M6" sqref="M6"/>
    </sheetView>
  </sheetViews>
  <sheetFormatPr baseColWidth="10" defaultRowHeight="12.75" x14ac:dyDescent="0.2"/>
  <cols>
    <col min="1" max="1" width="1.7109375" customWidth="1"/>
    <col min="2" max="2" width="16.28515625" bestFit="1" customWidth="1"/>
    <col min="3" max="3" width="30.85546875" customWidth="1"/>
    <col min="4" max="4" width="5.140625" customWidth="1"/>
    <col min="5" max="5" width="15.140625" customWidth="1"/>
    <col min="6" max="6" width="2.140625" customWidth="1"/>
    <col min="7" max="7" width="1.7109375" customWidth="1"/>
    <col min="8" max="8" width="11.85546875" customWidth="1"/>
    <col min="9" max="9" width="10" customWidth="1"/>
    <col min="10" max="10" width="8.85546875" customWidth="1"/>
    <col min="11" max="11" width="9.85546875" customWidth="1"/>
    <col min="12" max="12" width="11.42578125" customWidth="1"/>
    <col min="13" max="13" width="29.28515625" customWidth="1"/>
  </cols>
  <sheetData>
    <row r="1" spans="2:15" ht="18" x14ac:dyDescent="0.25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5" ht="15" x14ac:dyDescent="0.25">
      <c r="F2" s="4" t="s">
        <v>95</v>
      </c>
      <c r="G2" s="2"/>
      <c r="H2" s="2"/>
      <c r="I2" s="2"/>
      <c r="J2" s="2"/>
      <c r="K2" s="2"/>
      <c r="L2" s="2"/>
      <c r="M2" s="23" t="str">
        <f>+O.PUB2!M2</f>
        <v>31 DE MARZO DE 2016</v>
      </c>
    </row>
    <row r="3" spans="2:15" x14ac:dyDescent="0.2">
      <c r="F3" s="23" t="str">
        <f>PRESIDENCIA!F3</f>
        <v>SEGUNDA QUINCENA DE MARZO DE 2016</v>
      </c>
      <c r="G3" s="2"/>
      <c r="H3" s="2"/>
      <c r="I3" s="2"/>
      <c r="J3" s="2"/>
      <c r="K3" s="2"/>
      <c r="L3" s="2"/>
    </row>
    <row r="4" spans="2:15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211</v>
      </c>
      <c r="H4" s="7" t="s">
        <v>4</v>
      </c>
      <c r="I4" s="7" t="s">
        <v>211</v>
      </c>
      <c r="J4" s="74" t="s">
        <v>265</v>
      </c>
      <c r="K4" s="49" t="s">
        <v>199</v>
      </c>
      <c r="L4" s="7" t="s">
        <v>5</v>
      </c>
      <c r="M4" s="6" t="s">
        <v>6</v>
      </c>
    </row>
    <row r="5" spans="2:15" ht="24.95" customHeight="1" x14ac:dyDescent="0.2">
      <c r="B5" s="11"/>
      <c r="C5" s="31"/>
      <c r="D5" s="18"/>
      <c r="E5" s="11"/>
      <c r="F5" s="102"/>
      <c r="G5" s="102"/>
      <c r="H5" s="13"/>
      <c r="I5" s="13"/>
      <c r="J5" s="13"/>
      <c r="K5" s="13">
        <v>0</v>
      </c>
      <c r="L5" s="13">
        <f t="shared" ref="L5" si="0">F5-G5+J5-K5</f>
        <v>0</v>
      </c>
      <c r="M5" s="14"/>
    </row>
    <row r="6" spans="2:15" ht="24.95" customHeight="1" x14ac:dyDescent="0.2">
      <c r="B6" s="11" t="s">
        <v>522</v>
      </c>
      <c r="C6" s="10" t="s">
        <v>523</v>
      </c>
      <c r="D6" s="18"/>
      <c r="E6" s="122" t="s">
        <v>483</v>
      </c>
      <c r="F6" s="102">
        <v>14062</v>
      </c>
      <c r="G6" s="102">
        <v>1894</v>
      </c>
      <c r="H6" s="13">
        <f>+F6/30.42*16</f>
        <v>7396.1867192636419</v>
      </c>
      <c r="I6" s="13">
        <f>+G6/30.42*16</f>
        <v>996.18671926364232</v>
      </c>
      <c r="J6" s="13"/>
      <c r="K6" s="13"/>
      <c r="L6" s="13">
        <f>H6-I6+J6-K6</f>
        <v>6400</v>
      </c>
      <c r="M6" s="14"/>
    </row>
    <row r="7" spans="2:15" ht="24.95" customHeight="1" x14ac:dyDescent="0.2">
      <c r="B7" s="11" t="s">
        <v>187</v>
      </c>
      <c r="C7" s="10" t="s">
        <v>186</v>
      </c>
      <c r="D7" s="18"/>
      <c r="E7" s="122" t="s">
        <v>121</v>
      </c>
      <c r="F7" s="102">
        <v>8484</v>
      </c>
      <c r="G7" s="102">
        <v>767.74119999999994</v>
      </c>
      <c r="H7" s="13">
        <f t="shared" ref="H7:I7" si="1">+F7/30.42*16</f>
        <v>4462.3274161735699</v>
      </c>
      <c r="I7" s="13">
        <f t="shared" si="1"/>
        <v>403.80865220249831</v>
      </c>
      <c r="J7" s="13"/>
      <c r="K7" s="13">
        <v>0</v>
      </c>
      <c r="L7" s="13">
        <f t="shared" ref="L7" si="2">H7-I7+J7-K7</f>
        <v>4058.5187639710716</v>
      </c>
      <c r="M7" s="14"/>
      <c r="N7" s="24"/>
      <c r="O7" s="24"/>
    </row>
    <row r="8" spans="2:15" ht="24.95" customHeight="1" x14ac:dyDescent="0.2">
      <c r="E8" s="21" t="s">
        <v>91</v>
      </c>
      <c r="F8" s="103">
        <f t="shared" ref="F8:L8" si="3">SUM(F5:F7)</f>
        <v>22546</v>
      </c>
      <c r="G8" s="103">
        <f t="shared" si="3"/>
        <v>2661.7411999999999</v>
      </c>
      <c r="H8" s="22">
        <f t="shared" si="3"/>
        <v>11858.514135437212</v>
      </c>
      <c r="I8" s="22">
        <f t="shared" si="3"/>
        <v>1399.9953714661406</v>
      </c>
      <c r="J8" s="22">
        <f t="shared" si="3"/>
        <v>0</v>
      </c>
      <c r="K8" s="22">
        <f t="shared" si="3"/>
        <v>0</v>
      </c>
      <c r="L8" s="22">
        <f t="shared" si="3"/>
        <v>10458.518763971071</v>
      </c>
    </row>
  </sheetData>
  <pageMargins left="0.11811023622047245" right="7.874015748031496E-2" top="0.15748031496062992" bottom="0.19685039370078741" header="0" footer="0"/>
  <pageSetup scale="89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topLeftCell="D1" zoomScale="80" zoomScaleNormal="80" workbookViewId="0">
      <selection activeCell="J5" sqref="J5:J16"/>
    </sheetView>
  </sheetViews>
  <sheetFormatPr baseColWidth="10" defaultRowHeight="12.75" x14ac:dyDescent="0.2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210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319</v>
      </c>
      <c r="G2" s="2"/>
      <c r="H2" s="2"/>
      <c r="I2" s="2"/>
      <c r="J2" s="2"/>
      <c r="K2" s="2"/>
      <c r="L2" s="2"/>
      <c r="M2" s="2"/>
      <c r="N2" s="23" t="str">
        <f>PRESIDENCIA!M2</f>
        <v>31 DE MARZO DE 2016</v>
      </c>
    </row>
    <row r="3" spans="1:18" x14ac:dyDescent="0.2">
      <c r="B3" s="11"/>
      <c r="C3" s="10"/>
      <c r="F3" s="23" t="str">
        <f>PRESIDENCIA!F3</f>
        <v>SEGUNDA QUINCENA DE MARZO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211</v>
      </c>
      <c r="H4" s="111" t="s">
        <v>265</v>
      </c>
      <c r="I4" s="7" t="s">
        <v>4</v>
      </c>
      <c r="J4" s="7" t="s">
        <v>211</v>
      </c>
      <c r="K4" s="75" t="s">
        <v>265</v>
      </c>
      <c r="L4" s="49" t="s">
        <v>199</v>
      </c>
      <c r="M4" s="7" t="s">
        <v>5</v>
      </c>
      <c r="N4" s="6" t="s">
        <v>6</v>
      </c>
    </row>
    <row r="5" spans="1:18" ht="21.95" customHeight="1" x14ac:dyDescent="0.2">
      <c r="B5" s="35" t="s">
        <v>392</v>
      </c>
      <c r="C5" s="12" t="s">
        <v>391</v>
      </c>
      <c r="D5" s="65"/>
      <c r="E5" s="119" t="s">
        <v>176</v>
      </c>
      <c r="F5" s="102">
        <v>19220</v>
      </c>
      <c r="G5" s="102">
        <v>2996</v>
      </c>
      <c r="H5" s="102"/>
      <c r="I5" s="13">
        <f>+F5/30.42*16</f>
        <v>10109.13872452334</v>
      </c>
      <c r="J5" s="13">
        <f>+G5/30.42*16</f>
        <v>1575.8053911900065</v>
      </c>
      <c r="K5" s="13">
        <f>+H5/30.42*14</f>
        <v>0</v>
      </c>
      <c r="L5" s="13"/>
      <c r="M5" s="13">
        <f>I5-J5+K5-L5</f>
        <v>8533.3333333333339</v>
      </c>
      <c r="N5" s="14"/>
      <c r="P5" s="83"/>
    </row>
    <row r="6" spans="1:18" ht="21.95" customHeight="1" x14ac:dyDescent="0.2">
      <c r="B6" s="35" t="s">
        <v>104</v>
      </c>
      <c r="C6" s="12" t="s">
        <v>169</v>
      </c>
      <c r="D6" s="65"/>
      <c r="E6" s="119" t="s">
        <v>149</v>
      </c>
      <c r="F6" s="102">
        <v>14210.7</v>
      </c>
      <c r="G6" s="102">
        <v>1926.285824</v>
      </c>
      <c r="H6" s="102"/>
      <c r="I6" s="13">
        <f t="shared" ref="I6:I16" si="0">+F6/30.42*16</f>
        <v>7474.3984220907296</v>
      </c>
      <c r="J6" s="13">
        <f t="shared" ref="J6:J16" si="1">+G6/30.42*16</f>
        <v>1013.16808625904</v>
      </c>
      <c r="K6" s="13">
        <f t="shared" ref="K6:K16" si="2">+H6/30.42*14</f>
        <v>0</v>
      </c>
      <c r="L6" s="13">
        <v>0</v>
      </c>
      <c r="M6" s="13">
        <f t="shared" ref="M6:M15" si="3">I6-J6+K6-L6</f>
        <v>6461.2303358316894</v>
      </c>
      <c r="N6" s="14"/>
      <c r="P6" s="83"/>
    </row>
    <row r="7" spans="1:18" ht="21.95" customHeight="1" x14ac:dyDescent="0.2">
      <c r="B7" s="35" t="s">
        <v>108</v>
      </c>
      <c r="C7" s="12" t="s">
        <v>107</v>
      </c>
      <c r="D7" s="65"/>
      <c r="E7" s="119" t="s">
        <v>149</v>
      </c>
      <c r="F7" s="102">
        <v>14210.7</v>
      </c>
      <c r="G7" s="102">
        <v>1926.285824</v>
      </c>
      <c r="H7" s="102"/>
      <c r="I7" s="13">
        <f t="shared" si="0"/>
        <v>7474.3984220907296</v>
      </c>
      <c r="J7" s="13">
        <f t="shared" si="1"/>
        <v>1013.16808625904</v>
      </c>
      <c r="K7" s="13">
        <f t="shared" si="2"/>
        <v>0</v>
      </c>
      <c r="L7" s="13">
        <v>1</v>
      </c>
      <c r="M7" s="13">
        <f t="shared" si="3"/>
        <v>6460.2303358316894</v>
      </c>
      <c r="N7" s="14"/>
      <c r="P7" s="83"/>
      <c r="Q7" s="13"/>
      <c r="R7" s="13"/>
    </row>
    <row r="8" spans="1:18" ht="21.95" customHeight="1" x14ac:dyDescent="0.2">
      <c r="B8" s="35" t="s">
        <v>276</v>
      </c>
      <c r="C8" s="12" t="s">
        <v>277</v>
      </c>
      <c r="D8" s="65"/>
      <c r="E8" s="119" t="s">
        <v>278</v>
      </c>
      <c r="F8" s="102">
        <v>13757.1</v>
      </c>
      <c r="G8" s="102">
        <v>1829.3968639999998</v>
      </c>
      <c r="H8" s="102"/>
      <c r="I8" s="13">
        <f t="shared" si="0"/>
        <v>7235.8185404339247</v>
      </c>
      <c r="J8" s="13">
        <f t="shared" si="1"/>
        <v>962.2074235371465</v>
      </c>
      <c r="K8" s="13">
        <f t="shared" si="2"/>
        <v>0</v>
      </c>
      <c r="L8" s="13"/>
      <c r="M8" s="13">
        <f t="shared" si="3"/>
        <v>6273.6111168967782</v>
      </c>
      <c r="N8" s="14"/>
      <c r="P8" s="83"/>
      <c r="Q8" s="10"/>
    </row>
    <row r="9" spans="1:18" ht="21.95" customHeight="1" x14ac:dyDescent="0.2">
      <c r="B9" s="35" t="s">
        <v>75</v>
      </c>
      <c r="C9" s="12" t="s">
        <v>76</v>
      </c>
      <c r="D9" s="65"/>
      <c r="E9" s="119" t="s">
        <v>131</v>
      </c>
      <c r="F9" s="102">
        <v>8971.2000000000007</v>
      </c>
      <c r="G9" s="102">
        <v>852.78844800000002</v>
      </c>
      <c r="H9" s="102"/>
      <c r="I9" s="13">
        <f t="shared" si="0"/>
        <v>4718.5798816568049</v>
      </c>
      <c r="J9" s="13">
        <f t="shared" si="1"/>
        <v>448.54093254437868</v>
      </c>
      <c r="K9" s="13">
        <f t="shared" si="2"/>
        <v>0</v>
      </c>
      <c r="L9" s="13">
        <v>0</v>
      </c>
      <c r="M9" s="13">
        <f t="shared" si="3"/>
        <v>4270.0389491124261</v>
      </c>
      <c r="N9" s="14"/>
      <c r="P9" s="83"/>
    </row>
    <row r="10" spans="1:18" ht="21.95" customHeight="1" x14ac:dyDescent="0.2">
      <c r="B10" s="35" t="s">
        <v>77</v>
      </c>
      <c r="C10" s="12" t="s">
        <v>78</v>
      </c>
      <c r="D10" s="65"/>
      <c r="E10" s="119" t="s">
        <v>150</v>
      </c>
      <c r="F10" s="109">
        <v>8971.2000000000007</v>
      </c>
      <c r="G10" s="109">
        <v>852.78844800000002</v>
      </c>
      <c r="H10" s="102"/>
      <c r="I10" s="13">
        <f t="shared" si="0"/>
        <v>4718.5798816568049</v>
      </c>
      <c r="J10" s="13">
        <f t="shared" si="1"/>
        <v>448.54093254437868</v>
      </c>
      <c r="K10" s="13">
        <f t="shared" si="2"/>
        <v>0</v>
      </c>
      <c r="L10" s="13">
        <v>0</v>
      </c>
      <c r="M10" s="13">
        <f t="shared" si="3"/>
        <v>4270.0389491124261</v>
      </c>
      <c r="N10" s="14"/>
      <c r="P10" s="83"/>
    </row>
    <row r="11" spans="1:18" ht="21.95" customHeight="1" x14ac:dyDescent="0.2">
      <c r="B11" s="35" t="s">
        <v>81</v>
      </c>
      <c r="C11" s="12" t="s">
        <v>82</v>
      </c>
      <c r="D11" s="65"/>
      <c r="E11" s="119" t="s">
        <v>150</v>
      </c>
      <c r="F11" s="102">
        <v>8971.2000000000007</v>
      </c>
      <c r="G11" s="102">
        <v>852.78844800000002</v>
      </c>
      <c r="H11" s="102"/>
      <c r="I11" s="13">
        <f t="shared" si="0"/>
        <v>4718.5798816568049</v>
      </c>
      <c r="J11" s="13">
        <f t="shared" si="1"/>
        <v>448.54093254437868</v>
      </c>
      <c r="K11" s="13">
        <f t="shared" si="2"/>
        <v>0</v>
      </c>
      <c r="L11" s="13">
        <v>0</v>
      </c>
      <c r="M11" s="13">
        <f t="shared" si="3"/>
        <v>4270.0389491124261</v>
      </c>
      <c r="N11" s="14"/>
      <c r="P11" s="83"/>
    </row>
    <row r="12" spans="1:18" ht="21.95" customHeight="1" x14ac:dyDescent="0.2">
      <c r="B12" s="35" t="s">
        <v>25</v>
      </c>
      <c r="C12" s="12" t="s">
        <v>26</v>
      </c>
      <c r="D12" s="65"/>
      <c r="E12" s="119" t="s">
        <v>131</v>
      </c>
      <c r="F12" s="102">
        <v>7494.9</v>
      </c>
      <c r="G12" s="102">
        <v>609.48519999999996</v>
      </c>
      <c r="H12" s="102"/>
      <c r="I12" s="13">
        <f t="shared" si="0"/>
        <v>3942.0907297830372</v>
      </c>
      <c r="J12" s="13">
        <f t="shared" si="1"/>
        <v>320.5707823800131</v>
      </c>
      <c r="K12" s="13">
        <f t="shared" si="2"/>
        <v>0</v>
      </c>
      <c r="L12" s="13">
        <v>0</v>
      </c>
      <c r="M12" s="13">
        <f t="shared" si="3"/>
        <v>3621.5199474030242</v>
      </c>
      <c r="N12" s="14"/>
      <c r="P12" s="83"/>
    </row>
    <row r="13" spans="1:18" ht="21.95" customHeight="1" x14ac:dyDescent="0.2">
      <c r="B13" s="35" t="s">
        <v>79</v>
      </c>
      <c r="C13" s="12" t="s">
        <v>80</v>
      </c>
      <c r="D13" s="65"/>
      <c r="E13" s="119" t="s">
        <v>150</v>
      </c>
      <c r="F13" s="102">
        <v>5111.3999999999996</v>
      </c>
      <c r="G13" s="102">
        <v>20.396623999999974</v>
      </c>
      <c r="H13" s="102"/>
      <c r="I13" s="13">
        <f t="shared" si="0"/>
        <v>2688.4418145956606</v>
      </c>
      <c r="J13" s="13">
        <f t="shared" si="1"/>
        <v>10.72800736357658</v>
      </c>
      <c r="K13" s="13">
        <f t="shared" si="2"/>
        <v>0</v>
      </c>
      <c r="L13" s="13">
        <v>0</v>
      </c>
      <c r="M13" s="13">
        <f t="shared" si="3"/>
        <v>2677.713807232084</v>
      </c>
      <c r="N13" s="14"/>
      <c r="P13" s="83"/>
    </row>
    <row r="14" spans="1:18" ht="24" x14ac:dyDescent="0.2">
      <c r="B14" s="10" t="s">
        <v>193</v>
      </c>
      <c r="C14" s="12" t="s">
        <v>194</v>
      </c>
      <c r="D14" s="10"/>
      <c r="E14" s="120" t="s">
        <v>232</v>
      </c>
      <c r="F14" s="102">
        <v>6757.8</v>
      </c>
      <c r="G14" s="102">
        <v>270.85494400000005</v>
      </c>
      <c r="H14" s="102"/>
      <c r="I14" s="13">
        <f t="shared" si="0"/>
        <v>3554.3984220907296</v>
      </c>
      <c r="J14" s="13">
        <f t="shared" si="1"/>
        <v>142.46150900723211</v>
      </c>
      <c r="K14" s="13">
        <f t="shared" si="2"/>
        <v>0</v>
      </c>
      <c r="L14" s="13">
        <v>0</v>
      </c>
      <c r="M14" s="13">
        <f t="shared" si="3"/>
        <v>3411.9369130834975</v>
      </c>
      <c r="N14" s="14"/>
      <c r="P14" s="83"/>
    </row>
    <row r="15" spans="1:18" ht="21.95" customHeight="1" x14ac:dyDescent="0.2">
      <c r="B15" s="12" t="s">
        <v>188</v>
      </c>
      <c r="C15" s="12" t="s">
        <v>162</v>
      </c>
      <c r="D15" s="65"/>
      <c r="E15" s="119" t="s">
        <v>164</v>
      </c>
      <c r="F15" s="102">
        <v>8971.2000000000007</v>
      </c>
      <c r="G15" s="102">
        <v>852.78844800000002</v>
      </c>
      <c r="H15" s="102"/>
      <c r="I15" s="13">
        <f t="shared" si="0"/>
        <v>4718.5798816568049</v>
      </c>
      <c r="J15" s="13">
        <f t="shared" si="1"/>
        <v>448.54093254437868</v>
      </c>
      <c r="K15" s="13">
        <f t="shared" si="2"/>
        <v>0</v>
      </c>
      <c r="L15" s="13">
        <v>0</v>
      </c>
      <c r="M15" s="13">
        <f t="shared" si="3"/>
        <v>4270.0389491124261</v>
      </c>
      <c r="N15" s="14"/>
      <c r="P15" s="83"/>
    </row>
    <row r="16" spans="1:18" ht="21.95" customHeight="1" x14ac:dyDescent="0.2">
      <c r="B16" s="35" t="s">
        <v>189</v>
      </c>
      <c r="C16" s="12" t="s">
        <v>163</v>
      </c>
      <c r="D16" s="65"/>
      <c r="E16" s="119" t="s">
        <v>164</v>
      </c>
      <c r="F16" s="102">
        <v>8971.2000000000007</v>
      </c>
      <c r="G16" s="102">
        <v>852.78844800000002</v>
      </c>
      <c r="H16" s="102"/>
      <c r="I16" s="13">
        <f t="shared" si="0"/>
        <v>4718.5798816568049</v>
      </c>
      <c r="J16" s="13">
        <f t="shared" si="1"/>
        <v>448.54093254437868</v>
      </c>
      <c r="K16" s="13">
        <f t="shared" si="2"/>
        <v>0</v>
      </c>
      <c r="L16" s="13">
        <v>0</v>
      </c>
      <c r="M16" s="13">
        <f>I16-J16+K16-L16</f>
        <v>4270.0389491124261</v>
      </c>
      <c r="N16" s="14"/>
      <c r="P16" s="83"/>
    </row>
    <row r="17" spans="2:14" x14ac:dyDescent="0.2">
      <c r="F17" s="104"/>
      <c r="G17" s="104"/>
      <c r="H17" s="104"/>
      <c r="N17" s="40"/>
    </row>
    <row r="18" spans="2:14" x14ac:dyDescent="0.2">
      <c r="E18" s="21" t="s">
        <v>91</v>
      </c>
      <c r="F18" s="112">
        <f t="shared" ref="F18:L18" si="4">SUM(F5:F17)</f>
        <v>125618.59999999998</v>
      </c>
      <c r="G18" s="112">
        <f t="shared" si="4"/>
        <v>13842.647519999997</v>
      </c>
      <c r="H18" s="112">
        <f t="shared" si="4"/>
        <v>0</v>
      </c>
      <c r="I18" s="38">
        <f t="shared" si="4"/>
        <v>66071.584483892177</v>
      </c>
      <c r="J18" s="38">
        <f t="shared" si="4"/>
        <v>7280.8139487179496</v>
      </c>
      <c r="K18" s="38">
        <f t="shared" si="4"/>
        <v>0</v>
      </c>
      <c r="L18" s="38">
        <f t="shared" si="4"/>
        <v>1</v>
      </c>
      <c r="M18" s="38">
        <f>SUM(M5:M17)</f>
        <v>58789.770535174219</v>
      </c>
    </row>
    <row r="20" spans="2:14" x14ac:dyDescent="0.2">
      <c r="B20" s="11"/>
      <c r="C20" s="10"/>
      <c r="D20" s="12"/>
      <c r="E20" s="18"/>
      <c r="F20" s="13"/>
      <c r="G20" s="13"/>
      <c r="H20" s="13"/>
      <c r="I20" s="13"/>
      <c r="J20" s="13"/>
      <c r="K20" s="13"/>
      <c r="L20" s="13"/>
      <c r="M20" s="13"/>
    </row>
    <row r="22" spans="2:14" x14ac:dyDescent="0.2">
      <c r="B22" s="11"/>
      <c r="C22" s="1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4"/>
  <sheetViews>
    <sheetView topLeftCell="D1" zoomScale="80" zoomScaleNormal="80" workbookViewId="0">
      <selection activeCell="J5" sqref="J5:J8"/>
    </sheetView>
  </sheetViews>
  <sheetFormatPr baseColWidth="10" defaultRowHeight="12.75" x14ac:dyDescent="0.2"/>
  <cols>
    <col min="1" max="1" width="1" customWidth="1"/>
    <col min="2" max="2" width="15.28515625" bestFit="1" customWidth="1"/>
    <col min="3" max="3" width="27.85546875" customWidth="1"/>
    <col min="4" max="4" width="3.8554687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 x14ac:dyDescent="0.25">
      <c r="A1" t="s">
        <v>210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 x14ac:dyDescent="0.25">
      <c r="F2" s="4" t="s">
        <v>320</v>
      </c>
      <c r="G2" s="2"/>
      <c r="H2" s="2"/>
      <c r="I2" s="2"/>
      <c r="J2" s="2"/>
      <c r="K2" s="2"/>
      <c r="L2" s="2"/>
      <c r="M2" s="2"/>
      <c r="N2" s="23" t="str">
        <f>PRESIDENCIA!M2</f>
        <v>31 DE MARZO DE 2016</v>
      </c>
    </row>
    <row r="3" spans="1:16" x14ac:dyDescent="0.2">
      <c r="B3" s="11"/>
      <c r="C3" s="10"/>
      <c r="F3" s="23" t="str">
        <f>PRESIDENCIA!F3</f>
        <v>SEGUNDA QUINCENA DE MARZO DE 2016</v>
      </c>
      <c r="G3" s="2"/>
      <c r="H3" s="2"/>
      <c r="I3" s="2"/>
      <c r="J3" s="2"/>
      <c r="K3" s="2"/>
      <c r="L3" s="2"/>
      <c r="M3" s="2"/>
    </row>
    <row r="4" spans="1:16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211</v>
      </c>
      <c r="H4" s="111" t="s">
        <v>265</v>
      </c>
      <c r="I4" s="7" t="s">
        <v>4</v>
      </c>
      <c r="J4" s="7" t="s">
        <v>211</v>
      </c>
      <c r="K4" s="75" t="s">
        <v>265</v>
      </c>
      <c r="L4" s="49" t="s">
        <v>199</v>
      </c>
      <c r="M4" s="7" t="s">
        <v>5</v>
      </c>
      <c r="N4" s="6" t="s">
        <v>6</v>
      </c>
    </row>
    <row r="5" spans="1:16" ht="21.95" customHeight="1" x14ac:dyDescent="0.2">
      <c r="B5" s="35" t="s">
        <v>462</v>
      </c>
      <c r="C5" s="12" t="s">
        <v>463</v>
      </c>
      <c r="D5" s="65"/>
      <c r="E5" s="119" t="s">
        <v>208</v>
      </c>
      <c r="F5" s="102">
        <v>12773</v>
      </c>
      <c r="G5" s="102">
        <v>1619</v>
      </c>
      <c r="H5" s="102"/>
      <c r="I5" s="13">
        <f>+F5/30.42*16</f>
        <v>6718.2117028270868</v>
      </c>
      <c r="J5" s="13">
        <f>+G5/30.42*16</f>
        <v>851.54503616042075</v>
      </c>
      <c r="K5" s="13">
        <f t="shared" ref="K5" si="0">+H5/30.42*15</f>
        <v>0</v>
      </c>
      <c r="L5" s="13"/>
      <c r="M5" s="13">
        <f t="shared" ref="M5:M7" si="1">I5-J5+K5-L5</f>
        <v>5866.6666666666661</v>
      </c>
      <c r="N5" s="14"/>
      <c r="P5" s="83"/>
    </row>
    <row r="6" spans="1:16" ht="21.95" customHeight="1" x14ac:dyDescent="0.2">
      <c r="B6" s="35" t="s">
        <v>464</v>
      </c>
      <c r="C6" s="12" t="s">
        <v>469</v>
      </c>
      <c r="D6" s="65"/>
      <c r="E6" s="119" t="s">
        <v>137</v>
      </c>
      <c r="F6" s="102">
        <v>12773</v>
      </c>
      <c r="G6" s="102">
        <v>1619</v>
      </c>
      <c r="H6" s="102"/>
      <c r="I6" s="13">
        <f t="shared" ref="I6:I8" si="2">+F6/30.42*16</f>
        <v>6718.2117028270868</v>
      </c>
      <c r="J6" s="13">
        <f t="shared" ref="J6:J8" si="3">+G6/30.42*16</f>
        <v>851.54503616042075</v>
      </c>
      <c r="K6" s="13">
        <f t="shared" ref="K6" si="4">+H6/30.42*15</f>
        <v>0</v>
      </c>
      <c r="L6" s="13"/>
      <c r="M6" s="13">
        <f t="shared" ref="M6" si="5">I6-J6+K6-L6</f>
        <v>5866.6666666666661</v>
      </c>
      <c r="N6" s="14"/>
      <c r="P6" s="83"/>
    </row>
    <row r="7" spans="1:16" ht="21.95" customHeight="1" x14ac:dyDescent="0.2">
      <c r="B7" s="10" t="s">
        <v>294</v>
      </c>
      <c r="C7" s="12" t="s">
        <v>293</v>
      </c>
      <c r="D7" s="57"/>
      <c r="E7" s="125" t="s">
        <v>295</v>
      </c>
      <c r="F7" s="104">
        <v>7952.7</v>
      </c>
      <c r="G7" s="104">
        <v>682.73320000000001</v>
      </c>
      <c r="H7" s="102"/>
      <c r="I7" s="13">
        <f t="shared" si="2"/>
        <v>4182.8796844181452</v>
      </c>
      <c r="J7" s="13">
        <f t="shared" si="3"/>
        <v>359.09701512163048</v>
      </c>
      <c r="K7" s="13"/>
      <c r="L7" s="13"/>
      <c r="M7" s="13">
        <f t="shared" si="1"/>
        <v>3823.7826692965145</v>
      </c>
      <c r="N7" s="14"/>
      <c r="P7" s="83"/>
    </row>
    <row r="8" spans="1:16" ht="21.95" customHeight="1" x14ac:dyDescent="0.2">
      <c r="B8" s="10" t="s">
        <v>491</v>
      </c>
      <c r="C8" s="12" t="s">
        <v>477</v>
      </c>
      <c r="D8" s="57"/>
      <c r="E8" s="125" t="s">
        <v>295</v>
      </c>
      <c r="F8" s="104">
        <v>7664</v>
      </c>
      <c r="G8" s="104">
        <v>636.54</v>
      </c>
      <c r="H8" s="102"/>
      <c r="I8" s="13">
        <f t="shared" si="2"/>
        <v>4031.0322156476</v>
      </c>
      <c r="J8" s="13">
        <f t="shared" si="3"/>
        <v>334.8007889546351</v>
      </c>
      <c r="K8" s="13"/>
      <c r="L8" s="13"/>
      <c r="M8" s="13">
        <f t="shared" ref="M8" si="6">I8-J8+K8-L8</f>
        <v>3696.2314266929648</v>
      </c>
      <c r="N8" s="14"/>
      <c r="P8" s="83"/>
    </row>
    <row r="9" spans="1:16" x14ac:dyDescent="0.2">
      <c r="F9" s="104"/>
      <c r="G9" s="104"/>
      <c r="H9" s="104"/>
      <c r="N9" s="40"/>
    </row>
    <row r="10" spans="1:16" x14ac:dyDescent="0.2">
      <c r="E10" s="21" t="s">
        <v>91</v>
      </c>
      <c r="F10" s="112">
        <f t="shared" ref="F10:H10" si="7">SUM(F5:F9)</f>
        <v>41162.699999999997</v>
      </c>
      <c r="G10" s="112">
        <f t="shared" si="7"/>
        <v>4557.2731999999996</v>
      </c>
      <c r="H10" s="112">
        <f t="shared" si="7"/>
        <v>0</v>
      </c>
      <c r="I10" s="38">
        <f>SUM(I5:I9)</f>
        <v>21650.335305719917</v>
      </c>
      <c r="J10" s="38">
        <f t="shared" ref="J10:L10" si="8">SUM(J5:J9)</f>
        <v>2396.9878763971074</v>
      </c>
      <c r="K10" s="38">
        <f t="shared" si="8"/>
        <v>0</v>
      </c>
      <c r="L10" s="38">
        <f t="shared" si="8"/>
        <v>0</v>
      </c>
      <c r="M10" s="38">
        <f>SUM(M5:M9)</f>
        <v>19253.34742932281</v>
      </c>
    </row>
    <row r="12" spans="1:16" x14ac:dyDescent="0.2">
      <c r="B12" s="11"/>
      <c r="C12" s="10"/>
      <c r="D12" s="12"/>
      <c r="E12" s="18"/>
      <c r="F12" s="13"/>
      <c r="G12" s="13"/>
      <c r="H12" s="13"/>
      <c r="I12" s="13"/>
      <c r="J12" s="13"/>
      <c r="K12" s="13"/>
      <c r="L12" s="13"/>
      <c r="M12" s="13"/>
    </row>
    <row r="14" spans="1:16" x14ac:dyDescent="0.2">
      <c r="B14" s="11"/>
      <c r="C14" s="10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D1" zoomScale="80" zoomScaleNormal="80" workbookViewId="0">
      <selection activeCell="J5" sqref="J5:J11"/>
    </sheetView>
  </sheetViews>
  <sheetFormatPr baseColWidth="10" defaultRowHeight="12.75" x14ac:dyDescent="0.2"/>
  <cols>
    <col min="1" max="1" width="1" customWidth="1"/>
    <col min="2" max="2" width="12.7109375" customWidth="1"/>
    <col min="3" max="3" width="33.4257812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 x14ac:dyDescent="0.25">
      <c r="A1" t="s">
        <v>210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 x14ac:dyDescent="0.25">
      <c r="F2" s="4" t="s">
        <v>321</v>
      </c>
      <c r="G2" s="2"/>
      <c r="H2" s="2"/>
      <c r="I2" s="2"/>
      <c r="J2" s="2"/>
      <c r="K2" s="2"/>
      <c r="L2" s="2"/>
      <c r="M2" s="2"/>
      <c r="N2" s="23" t="str">
        <f>PRESIDENCIA!M2</f>
        <v>31 DE MARZO DE 2016</v>
      </c>
    </row>
    <row r="3" spans="1:16" x14ac:dyDescent="0.2">
      <c r="B3" s="11"/>
      <c r="C3" s="10"/>
      <c r="F3" s="23" t="str">
        <f>PRESIDENCIA!F3</f>
        <v>SEGUNDA QUINCENA DE MARZO DE 2016</v>
      </c>
      <c r="G3" s="2"/>
      <c r="H3" s="2"/>
      <c r="I3" s="2"/>
      <c r="J3" s="2"/>
      <c r="K3" s="2"/>
      <c r="L3" s="2"/>
      <c r="M3" s="2"/>
    </row>
    <row r="4" spans="1:16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211</v>
      </c>
      <c r="H4" s="111" t="s">
        <v>265</v>
      </c>
      <c r="I4" s="7" t="s">
        <v>4</v>
      </c>
      <c r="J4" s="7" t="s">
        <v>211</v>
      </c>
      <c r="K4" s="75" t="s">
        <v>265</v>
      </c>
      <c r="L4" s="49" t="s">
        <v>199</v>
      </c>
      <c r="M4" s="7" t="s">
        <v>5</v>
      </c>
      <c r="N4" s="6" t="s">
        <v>6</v>
      </c>
    </row>
    <row r="5" spans="1:16" ht="33.75" x14ac:dyDescent="0.2">
      <c r="B5" s="35" t="s">
        <v>255</v>
      </c>
      <c r="C5" s="12" t="s">
        <v>245</v>
      </c>
      <c r="D5" s="65"/>
      <c r="E5" s="119" t="s">
        <v>241</v>
      </c>
      <c r="F5" s="102">
        <v>14416.5</v>
      </c>
      <c r="G5" s="102">
        <v>1970.2447039999997</v>
      </c>
      <c r="H5" s="102"/>
      <c r="I5" s="13">
        <f>+F5/30.42*16</f>
        <v>7582.6429980276134</v>
      </c>
      <c r="J5" s="13">
        <f>+G5/30.42*16</f>
        <v>1036.2891276791584</v>
      </c>
      <c r="K5" s="13"/>
      <c r="L5" s="13"/>
      <c r="M5" s="13">
        <f t="shared" ref="M5:M10" si="0">I5-J5+K5-L5</f>
        <v>6546.3538703484555</v>
      </c>
      <c r="N5" s="14"/>
      <c r="P5" s="83"/>
    </row>
    <row r="6" spans="1:16" ht="21.95" customHeight="1" x14ac:dyDescent="0.2">
      <c r="B6" s="35" t="s">
        <v>381</v>
      </c>
      <c r="C6" s="12" t="s">
        <v>377</v>
      </c>
      <c r="D6" s="65"/>
      <c r="E6" s="119" t="s">
        <v>152</v>
      </c>
      <c r="F6" s="102">
        <v>14062</v>
      </c>
      <c r="G6" s="102">
        <v>1894</v>
      </c>
      <c r="H6" s="102"/>
      <c r="I6" s="13">
        <f t="shared" ref="I6:I11" si="1">+F6/30.42*16</f>
        <v>7396.1867192636419</v>
      </c>
      <c r="J6" s="13">
        <f t="shared" ref="J6:J11" si="2">+G6/30.42*16</f>
        <v>996.18671926364232</v>
      </c>
      <c r="K6" s="13"/>
      <c r="L6" s="13"/>
      <c r="M6" s="13">
        <f t="shared" si="0"/>
        <v>6400</v>
      </c>
      <c r="N6" s="14"/>
      <c r="P6" s="83"/>
    </row>
    <row r="7" spans="1:16" ht="24" x14ac:dyDescent="0.2">
      <c r="B7" s="10" t="s">
        <v>195</v>
      </c>
      <c r="C7" s="12" t="s">
        <v>230</v>
      </c>
      <c r="D7" s="10"/>
      <c r="E7" s="120" t="s">
        <v>231</v>
      </c>
      <c r="F7" s="102">
        <v>5546.1</v>
      </c>
      <c r="G7" s="102">
        <v>97.931984000000057</v>
      </c>
      <c r="H7" s="102"/>
      <c r="I7" s="13">
        <f t="shared" si="1"/>
        <v>2917.0808678500985</v>
      </c>
      <c r="J7" s="13">
        <f t="shared" si="2"/>
        <v>51.509261801446442</v>
      </c>
      <c r="K7" s="13">
        <f t="shared" ref="K7:K9" si="3">+H7/30.42*15</f>
        <v>0</v>
      </c>
      <c r="L7" s="13"/>
      <c r="M7" s="13">
        <f t="shared" si="0"/>
        <v>2865.571606048652</v>
      </c>
      <c r="N7" s="14"/>
      <c r="P7" s="83"/>
    </row>
    <row r="8" spans="1:16" ht="21.95" customHeight="1" x14ac:dyDescent="0.2">
      <c r="B8" s="70" t="s">
        <v>62</v>
      </c>
      <c r="C8" s="77" t="s">
        <v>100</v>
      </c>
      <c r="D8" s="93"/>
      <c r="E8" s="121" t="s">
        <v>144</v>
      </c>
      <c r="F8" s="109">
        <v>10999.8</v>
      </c>
      <c r="G8" s="109">
        <v>1240.4375839999996</v>
      </c>
      <c r="H8" s="102"/>
      <c r="I8" s="13">
        <f t="shared" si="1"/>
        <v>5785.5621301775145</v>
      </c>
      <c r="J8" s="13">
        <f t="shared" si="2"/>
        <v>652.43265430637712</v>
      </c>
      <c r="K8" s="13"/>
      <c r="L8" s="13"/>
      <c r="M8" s="13">
        <f t="shared" si="0"/>
        <v>5133.1294758711374</v>
      </c>
      <c r="N8" s="14"/>
      <c r="P8" s="83"/>
    </row>
    <row r="9" spans="1:16" ht="21.95" customHeight="1" x14ac:dyDescent="0.2">
      <c r="B9" s="70" t="s">
        <v>63</v>
      </c>
      <c r="C9" s="77" t="s">
        <v>64</v>
      </c>
      <c r="D9" s="93"/>
      <c r="E9" s="121" t="s">
        <v>132</v>
      </c>
      <c r="F9" s="109">
        <v>8994.2999999999993</v>
      </c>
      <c r="G9" s="109">
        <v>856.92796799999974</v>
      </c>
      <c r="H9" s="102"/>
      <c r="I9" s="13">
        <f t="shared" si="1"/>
        <v>4730.7297830374746</v>
      </c>
      <c r="J9" s="13">
        <f t="shared" si="2"/>
        <v>450.71819487179471</v>
      </c>
      <c r="K9" s="13">
        <f t="shared" si="3"/>
        <v>0</v>
      </c>
      <c r="L9" s="13"/>
      <c r="M9" s="13">
        <f t="shared" si="0"/>
        <v>4280.0115881656802</v>
      </c>
      <c r="N9" s="14"/>
      <c r="P9" s="83"/>
    </row>
    <row r="10" spans="1:16" ht="21.95" customHeight="1" x14ac:dyDescent="0.2">
      <c r="B10" s="70" t="s">
        <v>334</v>
      </c>
      <c r="C10" s="67" t="s">
        <v>333</v>
      </c>
      <c r="D10" s="93"/>
      <c r="E10" s="121" t="s">
        <v>144</v>
      </c>
      <c r="F10" s="109">
        <v>5192</v>
      </c>
      <c r="G10" s="109">
        <v>29.16</v>
      </c>
      <c r="H10" s="102"/>
      <c r="I10" s="13">
        <f t="shared" si="1"/>
        <v>2730.8349769888232</v>
      </c>
      <c r="J10" s="13">
        <f t="shared" si="2"/>
        <v>15.337278106508874</v>
      </c>
      <c r="K10" s="13"/>
      <c r="L10" s="13"/>
      <c r="M10" s="29">
        <f t="shared" si="0"/>
        <v>2715.4976988823141</v>
      </c>
      <c r="N10" s="14"/>
      <c r="P10" s="83"/>
    </row>
    <row r="11" spans="1:16" ht="24" x14ac:dyDescent="0.2">
      <c r="B11" s="70" t="s">
        <v>379</v>
      </c>
      <c r="C11" s="67" t="s">
        <v>378</v>
      </c>
      <c r="D11" s="93"/>
      <c r="E11" s="121" t="s">
        <v>380</v>
      </c>
      <c r="F11" s="102">
        <v>8964</v>
      </c>
      <c r="G11" s="102">
        <v>852</v>
      </c>
      <c r="H11" s="102"/>
      <c r="I11" s="13">
        <f t="shared" si="1"/>
        <v>4714.792899408284</v>
      </c>
      <c r="J11" s="13">
        <f t="shared" si="2"/>
        <v>448.12623274161734</v>
      </c>
      <c r="K11" s="13"/>
      <c r="L11" s="13"/>
      <c r="M11" s="13">
        <f t="shared" ref="M11" si="4">I11-J11+K11-L11</f>
        <v>4266.666666666667</v>
      </c>
      <c r="N11" s="14"/>
      <c r="P11" s="83"/>
    </row>
    <row r="12" spans="1:16" x14ac:dyDescent="0.2">
      <c r="F12" s="104"/>
      <c r="G12" s="104"/>
      <c r="H12" s="104"/>
      <c r="N12" s="40"/>
    </row>
    <row r="13" spans="1:16" x14ac:dyDescent="0.2">
      <c r="E13" s="21" t="s">
        <v>91</v>
      </c>
      <c r="F13" s="112">
        <f t="shared" ref="F13:L13" si="5">SUM(F5:F12)</f>
        <v>68174.7</v>
      </c>
      <c r="G13" s="112">
        <f t="shared" si="5"/>
        <v>6940.7022399999987</v>
      </c>
      <c r="H13" s="112">
        <f t="shared" si="5"/>
        <v>0</v>
      </c>
      <c r="I13" s="38">
        <f>SUM(I5:I12)</f>
        <v>35857.830374753452</v>
      </c>
      <c r="J13" s="38">
        <f>SUM(J5:J12)</f>
        <v>3650.5994687705456</v>
      </c>
      <c r="K13" s="38">
        <f t="shared" si="5"/>
        <v>0</v>
      </c>
      <c r="L13" s="38">
        <f t="shared" si="5"/>
        <v>0</v>
      </c>
      <c r="M13" s="38">
        <f>SUM(M5:M12)</f>
        <v>32207.230905982906</v>
      </c>
    </row>
    <row r="15" spans="1:16" x14ac:dyDescent="0.2">
      <c r="B15" s="11"/>
      <c r="C15" s="10"/>
      <c r="D15" s="12"/>
      <c r="E15" s="18"/>
      <c r="F15" s="13"/>
      <c r="G15" s="13"/>
      <c r="H15" s="13"/>
      <c r="I15" s="13"/>
      <c r="J15" s="13"/>
      <c r="K15" s="13"/>
      <c r="L15" s="13"/>
      <c r="M15" s="13"/>
    </row>
    <row r="17" spans="2:3" x14ac:dyDescent="0.2">
      <c r="B17" s="11"/>
      <c r="C17" s="1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5"/>
  <sheetViews>
    <sheetView topLeftCell="D1" zoomScale="80" zoomScaleNormal="80" workbookViewId="0">
      <selection activeCell="J5" sqref="J5:J9"/>
    </sheetView>
  </sheetViews>
  <sheetFormatPr baseColWidth="10" defaultRowHeight="12.75" x14ac:dyDescent="0.2"/>
  <cols>
    <col min="1" max="1" width="1" customWidth="1"/>
    <col min="2" max="2" width="15" bestFit="1" customWidth="1"/>
    <col min="3" max="3" width="31.28515625" customWidth="1"/>
    <col min="4" max="4" width="3.8554687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6" ht="18" x14ac:dyDescent="0.25">
      <c r="A1" t="s">
        <v>210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6" ht="15" x14ac:dyDescent="0.25">
      <c r="F2" s="4" t="s">
        <v>322</v>
      </c>
      <c r="G2" s="2"/>
      <c r="H2" s="2"/>
      <c r="I2" s="2"/>
      <c r="J2" s="2"/>
      <c r="K2" s="2"/>
      <c r="L2" s="2"/>
      <c r="M2" s="2"/>
      <c r="N2" s="23" t="str">
        <f>PRESIDENCIA!M2</f>
        <v>31 DE MARZO DE 2016</v>
      </c>
    </row>
    <row r="3" spans="1:16" x14ac:dyDescent="0.2">
      <c r="B3" s="11"/>
      <c r="C3" s="10"/>
      <c r="F3" s="23" t="str">
        <f>PRESIDENCIA!F3</f>
        <v>SEGUNDA QUINCENA DE MARZO DE 2016</v>
      </c>
      <c r="G3" s="2"/>
      <c r="H3" s="2"/>
      <c r="I3" s="2"/>
      <c r="J3" s="2"/>
      <c r="K3" s="2"/>
      <c r="L3" s="2"/>
      <c r="M3" s="2"/>
    </row>
    <row r="4" spans="1:16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211</v>
      </c>
      <c r="H4" s="111" t="s">
        <v>265</v>
      </c>
      <c r="I4" s="7" t="s">
        <v>4</v>
      </c>
      <c r="J4" s="7" t="s">
        <v>211</v>
      </c>
      <c r="K4" s="75" t="s">
        <v>265</v>
      </c>
      <c r="L4" s="49" t="s">
        <v>199</v>
      </c>
      <c r="M4" s="7" t="s">
        <v>5</v>
      </c>
      <c r="N4" s="6" t="s">
        <v>6</v>
      </c>
    </row>
    <row r="5" spans="1:16" ht="21.95" customHeight="1" x14ac:dyDescent="0.2">
      <c r="B5" s="35" t="s">
        <v>388</v>
      </c>
      <c r="C5" s="67" t="s">
        <v>382</v>
      </c>
      <c r="D5" s="65"/>
      <c r="E5" s="119" t="s">
        <v>385</v>
      </c>
      <c r="F5" s="102">
        <v>14416.5</v>
      </c>
      <c r="G5" s="102">
        <v>1970.2447039999997</v>
      </c>
      <c r="H5" s="102"/>
      <c r="I5" s="13">
        <f>+F5/30.42*16</f>
        <v>7582.6429980276134</v>
      </c>
      <c r="J5" s="13">
        <f>+G5/30.42*16</f>
        <v>1036.2891276791584</v>
      </c>
      <c r="K5" s="13">
        <f t="shared" ref="K5" si="0">+H5/30.42*15</f>
        <v>0</v>
      </c>
      <c r="L5" s="13"/>
      <c r="M5" s="13">
        <f t="shared" ref="M5" si="1">I5-J5+K5-L5</f>
        <v>6546.3538703484555</v>
      </c>
      <c r="N5" s="14"/>
      <c r="P5" s="83"/>
    </row>
    <row r="6" spans="1:16" ht="21.95" customHeight="1" x14ac:dyDescent="0.2">
      <c r="B6" s="35" t="s">
        <v>248</v>
      </c>
      <c r="C6" s="12" t="s">
        <v>247</v>
      </c>
      <c r="D6" s="65"/>
      <c r="E6" s="119" t="s">
        <v>120</v>
      </c>
      <c r="F6" s="102">
        <v>8964</v>
      </c>
      <c r="G6" s="102">
        <v>852</v>
      </c>
      <c r="H6" s="102"/>
      <c r="I6" s="13">
        <f t="shared" ref="I6:I9" si="2">+F6/30.42*16</f>
        <v>4714.792899408284</v>
      </c>
      <c r="J6" s="13">
        <f t="shared" ref="J6:J9" si="3">+G6/30.42*16</f>
        <v>448.12623274161734</v>
      </c>
      <c r="K6" s="13">
        <f t="shared" ref="K6:K9" si="4">+H6/30.42*15</f>
        <v>0</v>
      </c>
      <c r="L6" s="13"/>
      <c r="M6" s="13">
        <f t="shared" ref="M6:M9" si="5">I6-J6+K6-L6</f>
        <v>4266.666666666667</v>
      </c>
      <c r="N6" s="14"/>
      <c r="P6" s="83"/>
    </row>
    <row r="7" spans="1:16" ht="21.95" customHeight="1" x14ac:dyDescent="0.2">
      <c r="B7" s="11" t="s">
        <v>171</v>
      </c>
      <c r="C7" s="67" t="s">
        <v>170</v>
      </c>
      <c r="D7" s="65"/>
      <c r="E7" s="119" t="s">
        <v>120</v>
      </c>
      <c r="F7" s="102">
        <v>8964</v>
      </c>
      <c r="G7" s="102">
        <v>852</v>
      </c>
      <c r="H7" s="102"/>
      <c r="I7" s="13">
        <f t="shared" si="2"/>
        <v>4714.792899408284</v>
      </c>
      <c r="J7" s="13">
        <f t="shared" si="3"/>
        <v>448.12623274161734</v>
      </c>
      <c r="K7" s="13">
        <f t="shared" si="4"/>
        <v>0</v>
      </c>
      <c r="L7" s="13"/>
      <c r="M7" s="13">
        <f t="shared" si="5"/>
        <v>4266.666666666667</v>
      </c>
      <c r="N7" s="14"/>
      <c r="P7" s="83"/>
    </row>
    <row r="8" spans="1:16" ht="21.95" customHeight="1" x14ac:dyDescent="0.2">
      <c r="B8" s="35" t="s">
        <v>389</v>
      </c>
      <c r="C8" s="67" t="s">
        <v>383</v>
      </c>
      <c r="D8" s="65"/>
      <c r="E8" s="119" t="s">
        <v>386</v>
      </c>
      <c r="F8" s="102">
        <v>14062</v>
      </c>
      <c r="G8" s="102">
        <v>1894</v>
      </c>
      <c r="H8" s="102"/>
      <c r="I8" s="13">
        <f t="shared" si="2"/>
        <v>7396.1867192636419</v>
      </c>
      <c r="J8" s="13">
        <f t="shared" si="3"/>
        <v>996.18671926364232</v>
      </c>
      <c r="K8" s="13">
        <f t="shared" si="4"/>
        <v>0</v>
      </c>
      <c r="L8" s="13"/>
      <c r="M8" s="13">
        <f t="shared" si="5"/>
        <v>6400</v>
      </c>
      <c r="N8" s="14"/>
      <c r="P8" s="83"/>
    </row>
    <row r="9" spans="1:16" ht="21.95" customHeight="1" x14ac:dyDescent="0.2">
      <c r="B9" s="35" t="s">
        <v>390</v>
      </c>
      <c r="C9" s="67" t="s">
        <v>384</v>
      </c>
      <c r="D9" s="65"/>
      <c r="E9" s="119" t="s">
        <v>387</v>
      </c>
      <c r="F9" s="102">
        <v>19220</v>
      </c>
      <c r="G9" s="102">
        <v>2996</v>
      </c>
      <c r="H9" s="102"/>
      <c r="I9" s="13">
        <f t="shared" si="2"/>
        <v>10109.13872452334</v>
      </c>
      <c r="J9" s="13">
        <f t="shared" si="3"/>
        <v>1575.8053911900065</v>
      </c>
      <c r="K9" s="13">
        <f t="shared" si="4"/>
        <v>0</v>
      </c>
      <c r="L9" s="13"/>
      <c r="M9" s="13">
        <f t="shared" si="5"/>
        <v>8533.3333333333339</v>
      </c>
      <c r="N9" s="14"/>
      <c r="P9" s="83"/>
    </row>
    <row r="10" spans="1:16" x14ac:dyDescent="0.2">
      <c r="F10" s="104"/>
      <c r="G10" s="104"/>
      <c r="H10" s="104"/>
      <c r="N10" s="40"/>
    </row>
    <row r="11" spans="1:16" x14ac:dyDescent="0.2">
      <c r="E11" s="21" t="s">
        <v>91</v>
      </c>
      <c r="F11" s="112">
        <f t="shared" ref="F11:L11" si="6">SUM(F5:F10)</f>
        <v>65626.5</v>
      </c>
      <c r="G11" s="112">
        <f t="shared" si="6"/>
        <v>8564.2447040000006</v>
      </c>
      <c r="H11" s="112">
        <f t="shared" si="6"/>
        <v>0</v>
      </c>
      <c r="I11" s="38">
        <f t="shared" si="6"/>
        <v>34517.554240631165</v>
      </c>
      <c r="J11" s="38">
        <f t="shared" si="6"/>
        <v>4504.5337036160417</v>
      </c>
      <c r="K11" s="38">
        <f t="shared" si="6"/>
        <v>0</v>
      </c>
      <c r="L11" s="38">
        <f t="shared" si="6"/>
        <v>0</v>
      </c>
      <c r="M11" s="38">
        <f>SUM(M5:M10)</f>
        <v>30013.020537015123</v>
      </c>
    </row>
    <row r="13" spans="1:16" x14ac:dyDescent="0.2">
      <c r="B13" s="11"/>
      <c r="C13" s="10"/>
      <c r="D13" s="12"/>
      <c r="E13" s="18"/>
      <c r="F13" s="13"/>
      <c r="G13" s="13"/>
      <c r="H13" s="13"/>
      <c r="I13" s="13"/>
      <c r="J13" s="13"/>
      <c r="K13" s="13"/>
      <c r="L13" s="13"/>
      <c r="M13" s="13"/>
    </row>
    <row r="15" spans="1:16" x14ac:dyDescent="0.2">
      <c r="B15" s="11"/>
      <c r="C15" s="10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topLeftCell="D1" zoomScale="80" zoomScaleNormal="80" workbookViewId="0">
      <selection activeCell="J5" sqref="J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210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323</v>
      </c>
      <c r="G2" s="2"/>
      <c r="H2" s="2"/>
      <c r="I2" s="2"/>
      <c r="J2" s="2"/>
      <c r="K2" s="2"/>
      <c r="L2" s="2"/>
      <c r="M2" s="2"/>
      <c r="N2" s="23" t="str">
        <f>PRESIDENCIA!M2</f>
        <v>31 DE MARZO DE 2016</v>
      </c>
    </row>
    <row r="3" spans="1:18" x14ac:dyDescent="0.2">
      <c r="B3" s="11"/>
      <c r="C3" s="10"/>
      <c r="F3" s="23" t="str">
        <f>PRESIDENCIA!F3</f>
        <v>SEGUNDA QUINCENA DE MARZO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101" t="s">
        <v>4</v>
      </c>
      <c r="G4" s="101" t="s">
        <v>211</v>
      </c>
      <c r="H4" s="111" t="s">
        <v>265</v>
      </c>
      <c r="I4" s="7" t="s">
        <v>4</v>
      </c>
      <c r="J4" s="7" t="s">
        <v>211</v>
      </c>
      <c r="K4" s="75" t="s">
        <v>265</v>
      </c>
      <c r="L4" s="49" t="s">
        <v>199</v>
      </c>
      <c r="M4" s="7" t="s">
        <v>5</v>
      </c>
      <c r="N4" s="6" t="s">
        <v>6</v>
      </c>
    </row>
    <row r="5" spans="1:18" ht="21.95" customHeight="1" x14ac:dyDescent="0.2">
      <c r="B5" s="35" t="s">
        <v>254</v>
      </c>
      <c r="C5" s="12" t="s">
        <v>244</v>
      </c>
      <c r="D5" s="65"/>
      <c r="E5" s="119" t="s">
        <v>177</v>
      </c>
      <c r="F5" s="102">
        <v>10119.9</v>
      </c>
      <c r="G5" s="102">
        <v>1058.6354879999999</v>
      </c>
      <c r="H5" s="102"/>
      <c r="I5" s="13">
        <f>+F5/30.42*16</f>
        <v>5322.7613412228793</v>
      </c>
      <c r="J5" s="13">
        <f>+G5/30.42*16</f>
        <v>556.81025009861924</v>
      </c>
      <c r="K5" s="13">
        <f t="shared" ref="K5" si="0">+H5/30.42*15</f>
        <v>0</v>
      </c>
      <c r="L5" s="13"/>
      <c r="M5" s="13">
        <f>I5-J5+K5-L5</f>
        <v>4765.9510911242596</v>
      </c>
      <c r="N5" s="14"/>
      <c r="P5" s="83"/>
    </row>
    <row r="6" spans="1:18" ht="21.95" customHeight="1" x14ac:dyDescent="0.2">
      <c r="B6" s="35" t="s">
        <v>253</v>
      </c>
      <c r="C6" s="12" t="s">
        <v>252</v>
      </c>
      <c r="D6" s="65"/>
      <c r="E6" s="119" t="s">
        <v>145</v>
      </c>
      <c r="F6" s="109">
        <v>9077</v>
      </c>
      <c r="G6" s="109">
        <v>872</v>
      </c>
      <c r="H6" s="102"/>
      <c r="I6" s="13">
        <f t="shared" ref="I6:I9" si="1">+F6/30.42*16</f>
        <v>4774.2274819197892</v>
      </c>
      <c r="J6" s="13">
        <f t="shared" ref="J6:J9" si="2">+G6/30.42*16</f>
        <v>458.6456278763971</v>
      </c>
      <c r="K6" s="13">
        <f t="shared" ref="K6:K9" si="3">+H6/30.42*15</f>
        <v>0</v>
      </c>
      <c r="L6" s="13">
        <v>0</v>
      </c>
      <c r="M6" s="13">
        <f t="shared" ref="M6:M9" si="4">I6-J6+K6-L6</f>
        <v>4315.581854043392</v>
      </c>
      <c r="N6" s="14"/>
      <c r="P6" s="83"/>
    </row>
    <row r="7" spans="1:18" ht="30" customHeight="1" x14ac:dyDescent="0.2">
      <c r="B7" s="70" t="s">
        <v>114</v>
      </c>
      <c r="C7" s="77" t="s">
        <v>101</v>
      </c>
      <c r="D7" s="93"/>
      <c r="E7" s="121" t="s">
        <v>146</v>
      </c>
      <c r="F7" s="109">
        <v>8204.7000000000007</v>
      </c>
      <c r="G7" s="109">
        <v>723.05320000000006</v>
      </c>
      <c r="H7" s="102"/>
      <c r="I7" s="13">
        <f t="shared" si="1"/>
        <v>4315.4240631163711</v>
      </c>
      <c r="J7" s="13">
        <f t="shared" si="2"/>
        <v>380.3041157133465</v>
      </c>
      <c r="K7" s="13">
        <f t="shared" si="3"/>
        <v>0</v>
      </c>
      <c r="L7" s="13"/>
      <c r="M7" s="13">
        <f t="shared" si="4"/>
        <v>3935.1199474030245</v>
      </c>
      <c r="N7" s="14"/>
      <c r="P7" s="83"/>
      <c r="Q7" s="13"/>
      <c r="R7" s="13"/>
    </row>
    <row r="8" spans="1:18" ht="27.75" customHeight="1" x14ac:dyDescent="0.2">
      <c r="B8" s="97" t="s">
        <v>156</v>
      </c>
      <c r="C8" s="77" t="s">
        <v>155</v>
      </c>
      <c r="D8" s="93"/>
      <c r="E8" s="121" t="s">
        <v>157</v>
      </c>
      <c r="F8" s="109">
        <v>8204.7000000000007</v>
      </c>
      <c r="G8" s="109">
        <v>723.05320000000006</v>
      </c>
      <c r="H8" s="102"/>
      <c r="I8" s="13">
        <f t="shared" si="1"/>
        <v>4315.4240631163711</v>
      </c>
      <c r="J8" s="13">
        <f t="shared" si="2"/>
        <v>380.3041157133465</v>
      </c>
      <c r="K8" s="13">
        <f t="shared" si="3"/>
        <v>0</v>
      </c>
      <c r="L8" s="13"/>
      <c r="M8" s="13">
        <f t="shared" si="4"/>
        <v>3935.1199474030245</v>
      </c>
      <c r="N8" s="14"/>
      <c r="P8" s="83"/>
      <c r="Q8" s="10"/>
    </row>
    <row r="9" spans="1:18" ht="21.95" customHeight="1" x14ac:dyDescent="0.2">
      <c r="B9" s="77" t="s">
        <v>411</v>
      </c>
      <c r="C9" s="77" t="s">
        <v>412</v>
      </c>
      <c r="D9" s="93"/>
      <c r="E9" s="121" t="s">
        <v>145</v>
      </c>
      <c r="F9" s="109">
        <v>9077</v>
      </c>
      <c r="G9" s="109">
        <v>872</v>
      </c>
      <c r="H9" s="102"/>
      <c r="I9" s="13">
        <f t="shared" si="1"/>
        <v>4774.2274819197892</v>
      </c>
      <c r="J9" s="13">
        <f t="shared" si="2"/>
        <v>458.6456278763971</v>
      </c>
      <c r="K9" s="13">
        <f t="shared" si="3"/>
        <v>0</v>
      </c>
      <c r="L9" s="13">
        <v>0</v>
      </c>
      <c r="M9" s="13">
        <f t="shared" si="4"/>
        <v>4315.581854043392</v>
      </c>
      <c r="N9" s="14"/>
      <c r="P9" s="83"/>
    </row>
    <row r="10" spans="1:18" x14ac:dyDescent="0.2">
      <c r="F10" s="104"/>
      <c r="G10" s="104"/>
      <c r="H10" s="104"/>
      <c r="N10" s="40"/>
    </row>
    <row r="11" spans="1:18" x14ac:dyDescent="0.2">
      <c r="E11" s="21" t="s">
        <v>91</v>
      </c>
      <c r="F11" s="112">
        <f t="shared" ref="F11:M11" si="5">SUM(F5:F10)</f>
        <v>44683.3</v>
      </c>
      <c r="G11" s="112">
        <f t="shared" si="5"/>
        <v>4248.7418880000005</v>
      </c>
      <c r="H11" s="112">
        <f t="shared" si="5"/>
        <v>0</v>
      </c>
      <c r="I11" s="38">
        <f t="shared" si="5"/>
        <v>23502.064431295199</v>
      </c>
      <c r="J11" s="38">
        <f t="shared" si="5"/>
        <v>2234.7097372781068</v>
      </c>
      <c r="K11" s="38">
        <f t="shared" si="5"/>
        <v>0</v>
      </c>
      <c r="L11" s="38">
        <f t="shared" si="5"/>
        <v>0</v>
      </c>
      <c r="M11" s="38">
        <f t="shared" si="5"/>
        <v>21267.354694017093</v>
      </c>
    </row>
    <row r="13" spans="1:18" x14ac:dyDescent="0.2">
      <c r="B13" s="11"/>
      <c r="C13" s="10"/>
      <c r="D13" s="12"/>
      <c r="E13" s="18"/>
      <c r="F13" s="13"/>
      <c r="G13" s="13"/>
      <c r="H13" s="13"/>
      <c r="I13" s="13"/>
      <c r="J13" s="13"/>
      <c r="K13" s="13"/>
      <c r="L13" s="13"/>
      <c r="M13" s="13"/>
    </row>
    <row r="15" spans="1:18" x14ac:dyDescent="0.2">
      <c r="B15" s="11"/>
      <c r="C15" s="10"/>
    </row>
  </sheetData>
  <phoneticPr fontId="0" type="noConversion"/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G14" sqref="G14"/>
    </sheetView>
  </sheetViews>
  <sheetFormatPr baseColWidth="10" defaultRowHeight="12.75" x14ac:dyDescent="0.2"/>
  <cols>
    <col min="1" max="1" width="1.140625" style="57" customWidth="1"/>
    <col min="2" max="2" width="14.85546875" style="57" customWidth="1"/>
    <col min="3" max="3" width="24" style="57" customWidth="1"/>
    <col min="4" max="4" width="6.140625" style="57" customWidth="1"/>
    <col min="5" max="5" width="20.5703125" style="57" customWidth="1"/>
    <col min="6" max="6" width="10.42578125" style="57" customWidth="1"/>
    <col min="7" max="7" width="7.5703125" style="57" customWidth="1"/>
    <col min="8" max="8" width="9.140625" style="57" customWidth="1"/>
    <col min="9" max="9" width="8.5703125" style="57" customWidth="1"/>
    <col min="10" max="10" width="10.42578125" style="57" customWidth="1"/>
    <col min="11" max="11" width="25.140625" style="57" customWidth="1"/>
    <col min="12" max="16384" width="11.42578125" style="57"/>
  </cols>
  <sheetData>
    <row r="1" spans="1:11" ht="18" x14ac:dyDescent="0.25">
      <c r="A1" s="57" t="s">
        <v>210</v>
      </c>
      <c r="F1" s="1" t="s">
        <v>0</v>
      </c>
      <c r="G1" s="58"/>
      <c r="H1" s="58"/>
      <c r="I1" s="58"/>
      <c r="J1" s="58"/>
      <c r="K1" s="59" t="s">
        <v>1</v>
      </c>
    </row>
    <row r="2" spans="1:11" ht="15" x14ac:dyDescent="0.25">
      <c r="F2" s="4" t="s">
        <v>290</v>
      </c>
      <c r="G2" s="58"/>
      <c r="H2" s="58"/>
      <c r="I2" s="58"/>
      <c r="J2" s="58"/>
      <c r="K2" s="23" t="str">
        <f>PRESIDENCIA!M2</f>
        <v>31 DE MARZO DE 2016</v>
      </c>
    </row>
    <row r="3" spans="1:11" x14ac:dyDescent="0.2">
      <c r="B3" s="11"/>
      <c r="C3" s="10"/>
      <c r="F3" s="23" t="str">
        <f>PRESIDENCIA!F3</f>
        <v>SEGUNDA QUINCENA DE MARZO DE 2016</v>
      </c>
      <c r="G3" s="58"/>
      <c r="H3" s="58"/>
      <c r="I3" s="58"/>
      <c r="J3" s="58"/>
    </row>
    <row r="4" spans="1:11" x14ac:dyDescent="0.2">
      <c r="B4" s="60" t="s">
        <v>2</v>
      </c>
      <c r="C4" s="60" t="s">
        <v>3</v>
      </c>
      <c r="D4" s="60"/>
      <c r="E4" s="60" t="s">
        <v>116</v>
      </c>
      <c r="F4" s="49" t="s">
        <v>4</v>
      </c>
      <c r="G4" s="49" t="s">
        <v>211</v>
      </c>
      <c r="H4" s="73" t="s">
        <v>265</v>
      </c>
      <c r="I4" s="49" t="s">
        <v>199</v>
      </c>
      <c r="J4" s="49" t="s">
        <v>5</v>
      </c>
      <c r="K4" s="60" t="s">
        <v>6</v>
      </c>
    </row>
    <row r="5" spans="1:11" ht="24.75" customHeight="1" x14ac:dyDescent="0.2">
      <c r="B5" s="11" t="s">
        <v>67</v>
      </c>
      <c r="C5" s="10" t="s">
        <v>68</v>
      </c>
      <c r="D5" s="18"/>
      <c r="E5" s="11" t="s">
        <v>143</v>
      </c>
      <c r="F5" s="13">
        <v>4256.7</v>
      </c>
      <c r="G5" s="13"/>
      <c r="H5" s="13"/>
      <c r="I5" s="13"/>
      <c r="J5" s="13">
        <f>F5-G5+H5-I5</f>
        <v>4256.7</v>
      </c>
      <c r="K5" s="57" t="s">
        <v>233</v>
      </c>
    </row>
    <row r="6" spans="1:11" ht="24.75" customHeight="1" x14ac:dyDescent="0.2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57" t="s">
        <v>233</v>
      </c>
    </row>
    <row r="7" spans="1:11" ht="24.75" customHeight="1" x14ac:dyDescent="0.2">
      <c r="B7" s="11" t="s">
        <v>69</v>
      </c>
      <c r="C7" s="10" t="s">
        <v>70</v>
      </c>
      <c r="D7" s="18"/>
      <c r="E7" s="11" t="s">
        <v>143</v>
      </c>
      <c r="F7" s="13">
        <v>4256.7</v>
      </c>
      <c r="G7" s="13"/>
      <c r="H7" s="13"/>
      <c r="I7" s="13"/>
      <c r="J7" s="13">
        <f t="shared" si="0"/>
        <v>4256.7</v>
      </c>
      <c r="K7" s="57" t="s">
        <v>233</v>
      </c>
    </row>
    <row r="8" spans="1:11" ht="24.75" customHeight="1" x14ac:dyDescent="0.2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57" t="s">
        <v>233</v>
      </c>
    </row>
    <row r="9" spans="1:11" ht="24.75" customHeight="1" x14ac:dyDescent="0.2">
      <c r="B9" s="11" t="s">
        <v>52</v>
      </c>
      <c r="C9" s="10" t="s">
        <v>53</v>
      </c>
      <c r="D9" s="19"/>
      <c r="E9" s="30" t="s">
        <v>121</v>
      </c>
      <c r="F9" s="55">
        <v>4133.8500000000004</v>
      </c>
      <c r="G9" s="55"/>
      <c r="H9" s="13"/>
      <c r="I9" s="13"/>
      <c r="J9" s="13">
        <f t="shared" si="0"/>
        <v>4133.8500000000004</v>
      </c>
      <c r="K9" s="57" t="s">
        <v>233</v>
      </c>
    </row>
    <row r="10" spans="1:11" ht="24.75" customHeight="1" x14ac:dyDescent="0.2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57" t="s">
        <v>233</v>
      </c>
    </row>
    <row r="11" spans="1:11" ht="24.75" customHeight="1" x14ac:dyDescent="0.2">
      <c r="B11" s="70" t="s">
        <v>71</v>
      </c>
      <c r="C11" s="77" t="s">
        <v>72</v>
      </c>
      <c r="D11" s="93"/>
      <c r="E11" s="70" t="s">
        <v>143</v>
      </c>
      <c r="F11" s="55">
        <v>3186.54</v>
      </c>
      <c r="G11" s="109"/>
      <c r="H11" s="109"/>
      <c r="I11" s="13"/>
      <c r="J11" s="13">
        <f t="shared" si="0"/>
        <v>3186.54</v>
      </c>
      <c r="K11" s="57" t="s">
        <v>233</v>
      </c>
    </row>
    <row r="12" spans="1:11" ht="24.75" customHeight="1" x14ac:dyDescent="0.2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57" t="s">
        <v>233</v>
      </c>
    </row>
    <row r="13" spans="1:11" ht="24.75" customHeight="1" x14ac:dyDescent="0.2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57" t="s">
        <v>233</v>
      </c>
    </row>
    <row r="14" spans="1:11" ht="24.75" customHeight="1" x14ac:dyDescent="0.2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57" t="s">
        <v>233</v>
      </c>
    </row>
    <row r="15" spans="1:11" ht="24.75" customHeight="1" x14ac:dyDescent="0.2"/>
    <row r="16" spans="1:11" s="61" customFormat="1" ht="24.75" customHeight="1" x14ac:dyDescent="0.2">
      <c r="E16" s="61" t="s">
        <v>91</v>
      </c>
      <c r="F16" s="62">
        <f>SUM(F5:F15)</f>
        <v>15833.79</v>
      </c>
      <c r="G16" s="62">
        <f t="shared" ref="G16:J16" si="1">SUM(G5:G15)</f>
        <v>0</v>
      </c>
      <c r="H16" s="62">
        <f t="shared" si="1"/>
        <v>0</v>
      </c>
      <c r="I16" s="62">
        <f t="shared" si="1"/>
        <v>0</v>
      </c>
      <c r="J16" s="62">
        <f t="shared" si="1"/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N30"/>
  <sheetViews>
    <sheetView workbookViewId="0">
      <selection activeCell="E25" sqref="E25"/>
    </sheetView>
  </sheetViews>
  <sheetFormatPr baseColWidth="10" defaultRowHeight="12.75" x14ac:dyDescent="0.2"/>
  <cols>
    <col min="1" max="1" width="1.7109375" customWidth="1"/>
    <col min="2" max="2" width="15" bestFit="1" customWidth="1"/>
    <col min="3" max="3" width="35.85546875" bestFit="1" customWidth="1"/>
    <col min="4" max="4" width="2.28515625" customWidth="1"/>
    <col min="5" max="5" width="16" customWidth="1"/>
    <col min="6" max="6" width="1.5703125" customWidth="1"/>
    <col min="7" max="7" width="1.28515625" customWidth="1"/>
    <col min="8" max="8" width="11.28515625" bestFit="1" customWidth="1"/>
    <col min="9" max="9" width="10.28515625" bestFit="1" customWidth="1"/>
    <col min="10" max="10" width="11.85546875" customWidth="1"/>
    <col min="11" max="11" width="9.140625" customWidth="1"/>
    <col min="12" max="12" width="11.28515625" bestFit="1" customWidth="1"/>
    <col min="13" max="13" width="25.42578125" customWidth="1"/>
  </cols>
  <sheetData>
    <row r="1" spans="1:14" ht="18" x14ac:dyDescent="0.25">
      <c r="A1" t="s">
        <v>200</v>
      </c>
      <c r="B1" s="40"/>
      <c r="C1" s="40"/>
      <c r="D1" s="40"/>
      <c r="E1" s="40"/>
      <c r="F1" s="42" t="s">
        <v>0</v>
      </c>
      <c r="G1" s="43"/>
      <c r="H1" s="43"/>
      <c r="I1" s="43"/>
      <c r="J1" s="43"/>
      <c r="K1" s="43"/>
      <c r="L1" s="43"/>
      <c r="M1" s="8" t="s">
        <v>1</v>
      </c>
    </row>
    <row r="2" spans="1:14" ht="15" x14ac:dyDescent="0.25">
      <c r="B2" s="40"/>
      <c r="C2" s="40"/>
      <c r="D2" s="40"/>
      <c r="E2" s="40"/>
      <c r="F2" s="44" t="s">
        <v>96</v>
      </c>
      <c r="G2" s="43"/>
      <c r="H2" s="43"/>
      <c r="I2" s="43"/>
      <c r="J2" s="43"/>
      <c r="K2" s="43"/>
      <c r="L2" s="43"/>
      <c r="M2" s="45" t="str">
        <f>PRESIDENCIA!M2</f>
        <v>31 DE MARZO DE 2016</v>
      </c>
    </row>
    <row r="3" spans="1:14" x14ac:dyDescent="0.2">
      <c r="B3" s="40"/>
      <c r="C3" s="40"/>
      <c r="D3" s="40"/>
      <c r="E3" s="40"/>
      <c r="F3" s="45" t="str">
        <f>PRESIDENCIA!F3</f>
        <v>SEGUNDA QUINCENA DE MARZO DE 2016</v>
      </c>
      <c r="G3" s="43"/>
      <c r="H3" s="43"/>
      <c r="I3" s="43"/>
      <c r="J3" s="43"/>
      <c r="K3" s="43"/>
      <c r="L3" s="43"/>
      <c r="M3" s="40"/>
    </row>
    <row r="4" spans="1:14" x14ac:dyDescent="0.2">
      <c r="B4" s="40"/>
      <c r="C4" s="40"/>
      <c r="D4" s="40"/>
      <c r="E4" s="40"/>
      <c r="F4" s="9"/>
      <c r="G4" s="43"/>
      <c r="H4" s="43"/>
      <c r="I4" s="43"/>
      <c r="J4" s="43"/>
      <c r="K4" s="43"/>
      <c r="L4" s="43"/>
      <c r="M4" s="40"/>
    </row>
    <row r="5" spans="1:14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49" t="s">
        <v>199</v>
      </c>
      <c r="L5" s="7" t="s">
        <v>5</v>
      </c>
      <c r="M5" s="6" t="s">
        <v>6</v>
      </c>
    </row>
    <row r="6" spans="1:14" ht="1.5" customHeight="1" x14ac:dyDescent="0.2">
      <c r="B6" s="40"/>
      <c r="C6" s="40"/>
      <c r="D6" s="40"/>
      <c r="E6" s="40"/>
      <c r="F6" s="113"/>
      <c r="G6" s="113"/>
      <c r="H6" s="40"/>
      <c r="I6" s="40"/>
      <c r="J6" s="40"/>
      <c r="K6" s="40"/>
      <c r="L6" s="40"/>
      <c r="M6" s="40"/>
    </row>
    <row r="7" spans="1:14" ht="34.5" customHeight="1" x14ac:dyDescent="0.2">
      <c r="B7" s="37" t="s">
        <v>492</v>
      </c>
      <c r="C7" s="12" t="s">
        <v>414</v>
      </c>
      <c r="D7" s="35"/>
      <c r="E7" s="119" t="s">
        <v>521</v>
      </c>
      <c r="F7" s="114">
        <v>31108</v>
      </c>
      <c r="G7" s="115">
        <v>5758</v>
      </c>
      <c r="H7" s="47">
        <f>+F7/30.42*16</f>
        <v>16361.867192636422</v>
      </c>
      <c r="I7" s="47">
        <f>+G7/30.42*16</f>
        <v>3028.5338593030897</v>
      </c>
      <c r="J7" s="47"/>
      <c r="K7" s="47"/>
      <c r="L7" s="47">
        <f>H7-I7+J7-K7</f>
        <v>13333.333333333332</v>
      </c>
      <c r="M7" s="14"/>
    </row>
    <row r="8" spans="1:14" ht="24.75" customHeight="1" x14ac:dyDescent="0.2">
      <c r="B8" s="37" t="s">
        <v>417</v>
      </c>
      <c r="C8" s="10" t="s">
        <v>413</v>
      </c>
      <c r="D8" s="11"/>
      <c r="E8" s="122" t="s">
        <v>137</v>
      </c>
      <c r="F8" s="114">
        <v>19877</v>
      </c>
      <c r="G8" s="115">
        <v>3136</v>
      </c>
      <c r="H8" s="47">
        <f t="shared" ref="H8:H27" si="0">+F8/30.42*16</f>
        <v>10454.700854700854</v>
      </c>
      <c r="I8" s="47">
        <f t="shared" ref="I8:I27" si="1">+G8/30.42*16</f>
        <v>1649.4411571334647</v>
      </c>
      <c r="J8" s="47"/>
      <c r="K8" s="47"/>
      <c r="L8" s="47">
        <f t="shared" ref="L8:L9" si="2">H8-I8+J8-K8</f>
        <v>8805.2596975673896</v>
      </c>
      <c r="M8" s="14"/>
    </row>
    <row r="9" spans="1:14" s="106" customFormat="1" ht="24.75" customHeight="1" x14ac:dyDescent="0.2">
      <c r="B9" s="37"/>
      <c r="C9" s="10" t="s">
        <v>485</v>
      </c>
      <c r="D9" s="11"/>
      <c r="E9" s="122" t="s">
        <v>484</v>
      </c>
      <c r="F9" s="13">
        <v>24480</v>
      </c>
      <c r="G9" s="13">
        <v>4199.99</v>
      </c>
      <c r="H9" s="47">
        <f t="shared" si="0"/>
        <v>12875.739644970414</v>
      </c>
      <c r="I9" s="47">
        <f t="shared" si="1"/>
        <v>2209.0677186061798</v>
      </c>
      <c r="J9" s="47"/>
      <c r="K9" s="47"/>
      <c r="L9" s="47">
        <f t="shared" si="2"/>
        <v>10666.671926364234</v>
      </c>
      <c r="M9" s="14"/>
    </row>
    <row r="10" spans="1:14" ht="24.95" customHeight="1" x14ac:dyDescent="0.2">
      <c r="B10" s="46" t="s">
        <v>251</v>
      </c>
      <c r="C10" s="48" t="s">
        <v>474</v>
      </c>
      <c r="D10" s="46"/>
      <c r="E10" s="126" t="s">
        <v>250</v>
      </c>
      <c r="F10" s="102">
        <v>14062</v>
      </c>
      <c r="G10" s="102">
        <v>1894</v>
      </c>
      <c r="H10" s="47">
        <f t="shared" si="0"/>
        <v>7396.1867192636419</v>
      </c>
      <c r="I10" s="47">
        <f t="shared" si="1"/>
        <v>996.18671926364232</v>
      </c>
      <c r="J10" s="13"/>
      <c r="K10" s="13"/>
      <c r="L10" s="47">
        <f t="shared" ref="L10:L27" si="3">H10-I10+J10-K10</f>
        <v>6400</v>
      </c>
      <c r="M10" s="14"/>
    </row>
    <row r="11" spans="1:14" ht="24.95" customHeight="1" x14ac:dyDescent="0.2">
      <c r="B11" s="46" t="s">
        <v>418</v>
      </c>
      <c r="C11" s="48" t="s">
        <v>419</v>
      </c>
      <c r="D11" s="46"/>
      <c r="E11" s="126" t="s">
        <v>250</v>
      </c>
      <c r="F11" s="102">
        <v>14062</v>
      </c>
      <c r="G11" s="102">
        <v>1894</v>
      </c>
      <c r="H11" s="47">
        <f t="shared" si="0"/>
        <v>7396.1867192636419</v>
      </c>
      <c r="I11" s="47">
        <f t="shared" si="1"/>
        <v>996.18671926364232</v>
      </c>
      <c r="J11" s="13"/>
      <c r="K11" s="13"/>
      <c r="L11" s="47">
        <f t="shared" ref="L11" si="4">H11-I11+J11-K11</f>
        <v>6400</v>
      </c>
      <c r="M11" s="14"/>
    </row>
    <row r="12" spans="1:14" ht="24.95" customHeight="1" x14ac:dyDescent="0.2">
      <c r="B12" s="27" t="s">
        <v>110</v>
      </c>
      <c r="C12" s="27" t="s">
        <v>109</v>
      </c>
      <c r="D12" s="46"/>
      <c r="E12" s="126" t="s">
        <v>154</v>
      </c>
      <c r="F12" s="114">
        <v>11749.5</v>
      </c>
      <c r="G12" s="115">
        <v>1400.5735039999997</v>
      </c>
      <c r="H12" s="47">
        <f t="shared" si="0"/>
        <v>6179.8816568047332</v>
      </c>
      <c r="I12" s="47">
        <f t="shared" si="1"/>
        <v>736.65930519395113</v>
      </c>
      <c r="J12" s="47"/>
      <c r="K12" s="47">
        <v>4</v>
      </c>
      <c r="L12" s="47">
        <f t="shared" si="3"/>
        <v>5439.2223516107824</v>
      </c>
      <c r="M12" s="14"/>
    </row>
    <row r="13" spans="1:14" ht="24.95" customHeight="1" x14ac:dyDescent="0.2">
      <c r="B13" s="27" t="s">
        <v>286</v>
      </c>
      <c r="C13" s="27" t="s">
        <v>283</v>
      </c>
      <c r="D13" s="46"/>
      <c r="E13" s="35" t="s">
        <v>423</v>
      </c>
      <c r="F13" s="114">
        <v>13087.2</v>
      </c>
      <c r="G13" s="115">
        <v>1686.3062239999999</v>
      </c>
      <c r="H13" s="47">
        <f t="shared" si="0"/>
        <v>6883.4714003944773</v>
      </c>
      <c r="I13" s="47">
        <f t="shared" si="1"/>
        <v>886.94607442472045</v>
      </c>
      <c r="J13" s="47"/>
      <c r="K13" s="47"/>
      <c r="L13" s="47">
        <f t="shared" si="3"/>
        <v>5996.5253259697565</v>
      </c>
      <c r="M13" s="14"/>
    </row>
    <row r="14" spans="1:14" ht="24.95" customHeight="1" x14ac:dyDescent="0.2">
      <c r="B14" s="46" t="s">
        <v>420</v>
      </c>
      <c r="C14" s="48" t="s">
        <v>415</v>
      </c>
      <c r="D14" s="46"/>
      <c r="E14" s="126" t="s">
        <v>246</v>
      </c>
      <c r="F14" s="114">
        <v>11749.5</v>
      </c>
      <c r="G14" s="115">
        <v>1400.5735039999997</v>
      </c>
      <c r="H14" s="47">
        <f t="shared" si="0"/>
        <v>6179.8816568047332</v>
      </c>
      <c r="I14" s="47">
        <f t="shared" si="1"/>
        <v>736.65930519395113</v>
      </c>
      <c r="J14" s="41"/>
      <c r="K14" s="41"/>
      <c r="L14" s="47">
        <f t="shared" si="3"/>
        <v>5443.2223516107824</v>
      </c>
      <c r="M14" s="14"/>
      <c r="N14" s="83"/>
    </row>
    <row r="15" spans="1:14" ht="24.95" customHeight="1" x14ac:dyDescent="0.2">
      <c r="B15" s="46" t="s">
        <v>89</v>
      </c>
      <c r="C15" s="48" t="s">
        <v>90</v>
      </c>
      <c r="D15" s="46"/>
      <c r="E15" s="126" t="s">
        <v>154</v>
      </c>
      <c r="F15" s="114">
        <v>11749.5</v>
      </c>
      <c r="G15" s="115">
        <v>1400.5735039999997</v>
      </c>
      <c r="H15" s="47">
        <f t="shared" si="0"/>
        <v>6179.8816568047332</v>
      </c>
      <c r="I15" s="47">
        <f t="shared" si="1"/>
        <v>736.65930519395113</v>
      </c>
      <c r="J15" s="41"/>
      <c r="K15" s="41">
        <v>4</v>
      </c>
      <c r="L15" s="47">
        <f t="shared" si="3"/>
        <v>5439.2223516107824</v>
      </c>
      <c r="M15" s="14"/>
    </row>
    <row r="16" spans="1:14" ht="24.95" customHeight="1" x14ac:dyDescent="0.2">
      <c r="B16" s="46" t="s">
        <v>87</v>
      </c>
      <c r="C16" s="48" t="s">
        <v>88</v>
      </c>
      <c r="D16" s="46"/>
      <c r="E16" s="126" t="s">
        <v>154</v>
      </c>
      <c r="F16" s="114">
        <v>11749.5</v>
      </c>
      <c r="G16" s="115">
        <v>1400.5735039999997</v>
      </c>
      <c r="H16" s="47">
        <f t="shared" si="0"/>
        <v>6179.8816568047332</v>
      </c>
      <c r="I16" s="47">
        <f t="shared" si="1"/>
        <v>736.65930519395113</v>
      </c>
      <c r="J16" s="41"/>
      <c r="K16" s="41">
        <v>4</v>
      </c>
      <c r="L16" s="47">
        <f t="shared" si="3"/>
        <v>5439.2223516107824</v>
      </c>
      <c r="M16" s="14"/>
    </row>
    <row r="17" spans="2:13" ht="24.95" customHeight="1" x14ac:dyDescent="0.2">
      <c r="B17" s="27" t="s">
        <v>302</v>
      </c>
      <c r="C17" s="27" t="s">
        <v>297</v>
      </c>
      <c r="D17" s="46"/>
      <c r="E17" s="126" t="s">
        <v>154</v>
      </c>
      <c r="F17" s="114">
        <v>11749.5</v>
      </c>
      <c r="G17" s="115">
        <v>1400.5735039999997</v>
      </c>
      <c r="H17" s="47">
        <f t="shared" si="0"/>
        <v>6179.8816568047332</v>
      </c>
      <c r="I17" s="47">
        <f t="shared" si="1"/>
        <v>736.65930519395113</v>
      </c>
      <c r="J17" s="41"/>
      <c r="K17" s="41"/>
      <c r="L17" s="47">
        <f t="shared" si="3"/>
        <v>5443.2223516107824</v>
      </c>
      <c r="M17" s="14"/>
    </row>
    <row r="18" spans="2:13" ht="24.95" customHeight="1" x14ac:dyDescent="0.2">
      <c r="B18" s="27" t="s">
        <v>303</v>
      </c>
      <c r="C18" s="27" t="s">
        <v>298</v>
      </c>
      <c r="D18" s="46"/>
      <c r="E18" s="126" t="s">
        <v>154</v>
      </c>
      <c r="F18" s="114">
        <v>11749.5</v>
      </c>
      <c r="G18" s="115">
        <v>1400.5735039999997</v>
      </c>
      <c r="H18" s="47">
        <f t="shared" si="0"/>
        <v>6179.8816568047332</v>
      </c>
      <c r="I18" s="47">
        <f t="shared" si="1"/>
        <v>736.65930519395113</v>
      </c>
      <c r="J18" s="41"/>
      <c r="K18" s="41"/>
      <c r="L18" s="47">
        <f t="shared" si="3"/>
        <v>5443.2223516107824</v>
      </c>
      <c r="M18" s="14"/>
    </row>
    <row r="19" spans="2:13" ht="24.95" customHeight="1" x14ac:dyDescent="0.2">
      <c r="B19" s="27" t="s">
        <v>339</v>
      </c>
      <c r="C19" s="27" t="s">
        <v>115</v>
      </c>
      <c r="D19" s="46"/>
      <c r="E19" s="126" t="s">
        <v>154</v>
      </c>
      <c r="F19" s="114">
        <v>11749.5</v>
      </c>
      <c r="G19" s="115">
        <v>1400.5735039999997</v>
      </c>
      <c r="H19" s="47">
        <f t="shared" si="0"/>
        <v>6179.8816568047332</v>
      </c>
      <c r="I19" s="47">
        <f t="shared" si="1"/>
        <v>736.65930519395113</v>
      </c>
      <c r="J19" s="41"/>
      <c r="K19" s="41">
        <v>4</v>
      </c>
      <c r="L19" s="47">
        <f t="shared" si="3"/>
        <v>5439.2223516107824</v>
      </c>
      <c r="M19" s="14"/>
    </row>
    <row r="20" spans="2:13" ht="24.95" customHeight="1" x14ac:dyDescent="0.2">
      <c r="B20" s="27" t="s">
        <v>304</v>
      </c>
      <c r="C20" s="27" t="s">
        <v>299</v>
      </c>
      <c r="D20" s="46"/>
      <c r="E20" s="46" t="s">
        <v>154</v>
      </c>
      <c r="F20" s="114">
        <v>11749.5</v>
      </c>
      <c r="G20" s="115">
        <v>1400.5735039999997</v>
      </c>
      <c r="H20" s="47">
        <f t="shared" si="0"/>
        <v>6179.8816568047332</v>
      </c>
      <c r="I20" s="47">
        <f t="shared" si="1"/>
        <v>736.65930519395113</v>
      </c>
      <c r="J20" s="41"/>
      <c r="K20" s="41"/>
      <c r="L20" s="47">
        <f t="shared" si="3"/>
        <v>5443.2223516107824</v>
      </c>
      <c r="M20" s="14"/>
    </row>
    <row r="21" spans="2:13" ht="24.95" customHeight="1" x14ac:dyDescent="0.2">
      <c r="B21" s="27" t="s">
        <v>305</v>
      </c>
      <c r="C21" s="27" t="s">
        <v>300</v>
      </c>
      <c r="D21" s="46"/>
      <c r="E21" s="46" t="s">
        <v>154</v>
      </c>
      <c r="F21" s="114">
        <v>11749.5</v>
      </c>
      <c r="G21" s="115">
        <v>1400.5735039999997</v>
      </c>
      <c r="H21" s="47">
        <f t="shared" si="0"/>
        <v>6179.8816568047332</v>
      </c>
      <c r="I21" s="47">
        <f t="shared" si="1"/>
        <v>736.65930519395113</v>
      </c>
      <c r="J21" s="41"/>
      <c r="K21" s="41"/>
      <c r="L21" s="47">
        <f t="shared" si="3"/>
        <v>5443.2223516107824</v>
      </c>
      <c r="M21" s="14"/>
    </row>
    <row r="22" spans="2:13" ht="21.95" customHeight="1" x14ac:dyDescent="0.2">
      <c r="B22" s="27" t="s">
        <v>306</v>
      </c>
      <c r="C22" s="27" t="s">
        <v>301</v>
      </c>
      <c r="D22" s="46"/>
      <c r="E22" s="46" t="s">
        <v>154</v>
      </c>
      <c r="F22" s="114">
        <v>11749.5</v>
      </c>
      <c r="G22" s="115">
        <v>1400.5735039999997</v>
      </c>
      <c r="H22" s="47">
        <f t="shared" si="0"/>
        <v>6179.8816568047332</v>
      </c>
      <c r="I22" s="47">
        <f t="shared" si="1"/>
        <v>736.65930519395113</v>
      </c>
      <c r="J22" s="41"/>
      <c r="K22" s="41"/>
      <c r="L22" s="47">
        <f t="shared" si="3"/>
        <v>5443.2223516107824</v>
      </c>
      <c r="M22" s="14"/>
    </row>
    <row r="23" spans="2:13" ht="21.95" customHeight="1" x14ac:dyDescent="0.2">
      <c r="B23" s="27" t="s">
        <v>307</v>
      </c>
      <c r="C23" s="27" t="s">
        <v>308</v>
      </c>
      <c r="D23" s="46"/>
      <c r="E23" s="46" t="s">
        <v>154</v>
      </c>
      <c r="F23" s="114">
        <v>11749.5</v>
      </c>
      <c r="G23" s="115">
        <v>1400.5735039999997</v>
      </c>
      <c r="H23" s="47">
        <f t="shared" si="0"/>
        <v>6179.8816568047332</v>
      </c>
      <c r="I23" s="47">
        <f t="shared" si="1"/>
        <v>736.65930519395113</v>
      </c>
      <c r="J23" s="41"/>
      <c r="K23" s="41"/>
      <c r="L23" s="47">
        <f t="shared" si="3"/>
        <v>5443.2223516107824</v>
      </c>
      <c r="M23" s="14"/>
    </row>
    <row r="24" spans="2:13" ht="25.5" customHeight="1" x14ac:dyDescent="0.2">
      <c r="B24" s="27" t="s">
        <v>287</v>
      </c>
      <c r="C24" s="27" t="s">
        <v>284</v>
      </c>
      <c r="D24" s="46"/>
      <c r="E24" s="46" t="s">
        <v>154</v>
      </c>
      <c r="F24" s="114">
        <v>11749.5</v>
      </c>
      <c r="G24" s="115">
        <v>1400.5735039999997</v>
      </c>
      <c r="H24" s="47">
        <f t="shared" si="0"/>
        <v>6179.8816568047332</v>
      </c>
      <c r="I24" s="47">
        <f t="shared" si="1"/>
        <v>736.65930519395113</v>
      </c>
      <c r="J24" s="41"/>
      <c r="K24" s="41"/>
      <c r="L24" s="47">
        <f t="shared" si="3"/>
        <v>5443.2223516107824</v>
      </c>
      <c r="M24" s="14"/>
    </row>
    <row r="25" spans="2:13" ht="24.75" customHeight="1" x14ac:dyDescent="0.2">
      <c r="B25" s="26"/>
      <c r="C25" s="27" t="s">
        <v>528</v>
      </c>
      <c r="D25" s="46"/>
      <c r="E25" s="46" t="s">
        <v>121</v>
      </c>
      <c r="F25" s="114">
        <v>6306.07</v>
      </c>
      <c r="G25" s="115">
        <v>222.07</v>
      </c>
      <c r="H25" s="47">
        <f>+F25/30.42*16</f>
        <v>3316.8021038790266</v>
      </c>
      <c r="I25" s="47">
        <f>+G25/30.42*16</f>
        <v>116.80210387902694</v>
      </c>
      <c r="J25" s="41"/>
      <c r="K25" s="41"/>
      <c r="L25" s="47">
        <f t="shared" si="3"/>
        <v>3199.9999999999995</v>
      </c>
      <c r="M25" s="14"/>
    </row>
    <row r="26" spans="2:13" ht="24.75" customHeight="1" x14ac:dyDescent="0.2">
      <c r="B26" s="48" t="s">
        <v>288</v>
      </c>
      <c r="C26" s="27" t="s">
        <v>285</v>
      </c>
      <c r="D26" s="46"/>
      <c r="E26" s="46" t="s">
        <v>154</v>
      </c>
      <c r="F26" s="114">
        <v>11749.5</v>
      </c>
      <c r="G26" s="115">
        <v>1400.5735039999997</v>
      </c>
      <c r="H26" s="47">
        <f t="shared" si="0"/>
        <v>6179.8816568047332</v>
      </c>
      <c r="I26" s="47">
        <f t="shared" si="1"/>
        <v>736.65930519395113</v>
      </c>
      <c r="J26" s="41"/>
      <c r="K26" s="41">
        <v>4</v>
      </c>
      <c r="L26" s="47">
        <f t="shared" si="3"/>
        <v>5439.2223516107824</v>
      </c>
      <c r="M26" s="14"/>
    </row>
    <row r="27" spans="2:13" ht="18.75" customHeight="1" x14ac:dyDescent="0.2">
      <c r="B27" s="40" t="s">
        <v>421</v>
      </c>
      <c r="C27" s="37" t="s">
        <v>416</v>
      </c>
      <c r="D27" s="40"/>
      <c r="E27" s="123" t="s">
        <v>246</v>
      </c>
      <c r="F27" s="114">
        <v>11749.5</v>
      </c>
      <c r="G27" s="115">
        <v>1400.5735039999997</v>
      </c>
      <c r="H27" s="47">
        <f t="shared" si="0"/>
        <v>6179.8816568047332</v>
      </c>
      <c r="I27" s="47">
        <f t="shared" si="1"/>
        <v>736.65930519395113</v>
      </c>
      <c r="J27" s="40"/>
      <c r="K27" s="40"/>
      <c r="L27" s="47">
        <f t="shared" si="3"/>
        <v>5443.2223516107824</v>
      </c>
      <c r="M27" s="14"/>
    </row>
    <row r="28" spans="2:13" x14ac:dyDescent="0.2">
      <c r="B28" s="40"/>
      <c r="C28" s="40"/>
      <c r="D28" s="40"/>
      <c r="E28" s="63" t="s">
        <v>91</v>
      </c>
      <c r="F28" s="116">
        <f>SUM(F7:F27)</f>
        <v>287475.27</v>
      </c>
      <c r="G28" s="116">
        <f>SUM(G7:G27)</f>
        <v>38398.395279999997</v>
      </c>
      <c r="H28" s="64">
        <f t="shared" ref="H28:I28" si="5">SUM(H7:H27)</f>
        <v>151203.29783037474</v>
      </c>
      <c r="I28" s="64">
        <f t="shared" si="5"/>
        <v>20196.394624589087</v>
      </c>
      <c r="J28" s="64">
        <f t="shared" ref="J28" si="6">SUM(J7:J27)</f>
        <v>0</v>
      </c>
      <c r="K28" s="64">
        <f>SUM(K7:K27)</f>
        <v>20</v>
      </c>
      <c r="L28" s="64">
        <f>SUM(L7:L27)</f>
        <v>130986.90320578561</v>
      </c>
      <c r="M28" s="40"/>
    </row>
    <row r="29" spans="2:13" x14ac:dyDescent="0.2">
      <c r="E29" s="21"/>
      <c r="F29" s="103"/>
      <c r="G29" s="103"/>
      <c r="H29" s="22"/>
      <c r="I29" s="22"/>
      <c r="J29" s="22">
        <f>SUM(J17:J28)</f>
        <v>0</v>
      </c>
      <c r="K29" s="22"/>
      <c r="L29" s="22"/>
    </row>
    <row r="30" spans="2:13" x14ac:dyDescent="0.2">
      <c r="F30" s="104"/>
      <c r="G30" s="104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N17"/>
  <sheetViews>
    <sheetView topLeftCell="F1" zoomScale="90" zoomScaleNormal="90" workbookViewId="0">
      <pane ySplit="5" topLeftCell="A6" activePane="bottomLeft" state="frozen"/>
      <selection activeCell="F18" sqref="F18"/>
      <selection pane="bottomLeft" activeCell="M7" sqref="M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4" ht="18" x14ac:dyDescent="0.25">
      <c r="F1" s="1" t="s">
        <v>0</v>
      </c>
      <c r="J1" s="1"/>
      <c r="M1" s="3" t="s">
        <v>1</v>
      </c>
    </row>
    <row r="2" spans="2:14" ht="15" x14ac:dyDescent="0.25">
      <c r="F2" s="4" t="s">
        <v>311</v>
      </c>
      <c r="J2" s="4"/>
      <c r="M2" s="23" t="s">
        <v>527</v>
      </c>
    </row>
    <row r="3" spans="2:14" x14ac:dyDescent="0.2">
      <c r="F3" s="81" t="s">
        <v>526</v>
      </c>
      <c r="J3" s="5"/>
    </row>
    <row r="4" spans="2:14" x14ac:dyDescent="0.2">
      <c r="F4" s="5" t="s">
        <v>200</v>
      </c>
      <c r="J4" s="5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7" t="s">
        <v>199</v>
      </c>
      <c r="L5" s="7" t="s">
        <v>5</v>
      </c>
      <c r="M5" s="6" t="s">
        <v>6</v>
      </c>
    </row>
    <row r="6" spans="2:14" x14ac:dyDescent="0.2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4" ht="24.95" customHeight="1" x14ac:dyDescent="0.2">
      <c r="B7" s="11" t="s">
        <v>364</v>
      </c>
      <c r="C7" s="10" t="s">
        <v>363</v>
      </c>
      <c r="D7" s="18"/>
      <c r="E7" s="122" t="s">
        <v>117</v>
      </c>
      <c r="F7" s="13">
        <v>70292</v>
      </c>
      <c r="G7" s="13">
        <v>17564</v>
      </c>
      <c r="H7" s="13">
        <f>F7/30.42*16</f>
        <v>36971.46614069691</v>
      </c>
      <c r="I7" s="13">
        <f>+G7/30.42*16</f>
        <v>9238.1328073635759</v>
      </c>
      <c r="J7" s="13"/>
      <c r="K7" s="13">
        <v>0</v>
      </c>
      <c r="L7" s="13">
        <f>H7-I7+J7-K7</f>
        <v>27733.333333333336</v>
      </c>
      <c r="M7" s="14"/>
    </row>
    <row r="8" spans="2:14" ht="24.95" customHeight="1" x14ac:dyDescent="0.2">
      <c r="B8" s="11" t="s">
        <v>371</v>
      </c>
      <c r="C8" s="10" t="s">
        <v>367</v>
      </c>
      <c r="D8" s="18"/>
      <c r="E8" s="122" t="s">
        <v>212</v>
      </c>
      <c r="F8" s="102">
        <v>19220</v>
      </c>
      <c r="G8" s="102">
        <v>2996</v>
      </c>
      <c r="H8" s="13">
        <f t="shared" ref="H8:H13" si="0">F8/30.42*16</f>
        <v>10109.13872452334</v>
      </c>
      <c r="I8" s="13">
        <f t="shared" ref="I8:I13" si="1">+G8/30.42*16</f>
        <v>1575.8053911900065</v>
      </c>
      <c r="J8" s="13"/>
      <c r="K8" s="13">
        <v>0</v>
      </c>
      <c r="L8" s="13">
        <f t="shared" ref="L8:L13" si="2">H8-I8+J8-K8</f>
        <v>8533.3333333333339</v>
      </c>
      <c r="M8" s="14"/>
    </row>
    <row r="9" spans="2:14" ht="24.95" customHeight="1" x14ac:dyDescent="0.2">
      <c r="B9" s="11" t="s">
        <v>9</v>
      </c>
      <c r="C9" s="10" t="s">
        <v>10</v>
      </c>
      <c r="D9" s="18"/>
      <c r="E9" s="122" t="s">
        <v>122</v>
      </c>
      <c r="F9" s="102">
        <v>11483</v>
      </c>
      <c r="G9" s="102">
        <v>1343</v>
      </c>
      <c r="H9" s="13">
        <f t="shared" si="0"/>
        <v>6039.7107166337928</v>
      </c>
      <c r="I9" s="13">
        <f t="shared" si="1"/>
        <v>706.37738330046022</v>
      </c>
      <c r="J9" s="13"/>
      <c r="K9" s="13"/>
      <c r="L9" s="13">
        <f t="shared" si="2"/>
        <v>5333.3333333333321</v>
      </c>
      <c r="M9" s="14"/>
    </row>
    <row r="10" spans="2:14" ht="24.95" customHeight="1" x14ac:dyDescent="0.2">
      <c r="B10" s="35" t="s">
        <v>372</v>
      </c>
      <c r="C10" s="12" t="s">
        <v>365</v>
      </c>
      <c r="D10" s="18"/>
      <c r="E10" s="122" t="s">
        <v>366</v>
      </c>
      <c r="F10" s="102">
        <v>17930</v>
      </c>
      <c r="G10" s="102">
        <v>2720</v>
      </c>
      <c r="H10" s="13">
        <f t="shared" si="0"/>
        <v>9430.637738330046</v>
      </c>
      <c r="I10" s="13">
        <f t="shared" si="1"/>
        <v>1430.637738330046</v>
      </c>
      <c r="J10" s="13"/>
      <c r="K10" s="13">
        <v>0</v>
      </c>
      <c r="L10" s="13">
        <f t="shared" si="2"/>
        <v>8000</v>
      </c>
      <c r="M10" s="14"/>
    </row>
    <row r="11" spans="2:14" ht="24.95" customHeight="1" x14ac:dyDescent="0.2">
      <c r="B11" s="11" t="s">
        <v>238</v>
      </c>
      <c r="C11" s="10" t="s">
        <v>237</v>
      </c>
      <c r="D11" s="18"/>
      <c r="E11" s="122" t="s">
        <v>236</v>
      </c>
      <c r="F11" s="102">
        <v>25806</v>
      </c>
      <c r="G11" s="102">
        <v>4512</v>
      </c>
      <c r="H11" s="13">
        <f t="shared" si="0"/>
        <v>13573.17554240631</v>
      </c>
      <c r="I11" s="13">
        <f t="shared" si="1"/>
        <v>2373.1755424063117</v>
      </c>
      <c r="J11" s="13"/>
      <c r="K11" s="13">
        <v>0</v>
      </c>
      <c r="L11" s="13">
        <f t="shared" si="2"/>
        <v>11199.999999999998</v>
      </c>
      <c r="M11" s="14"/>
    </row>
    <row r="12" spans="2:14" ht="24.95" customHeight="1" x14ac:dyDescent="0.2">
      <c r="B12" s="11" t="s">
        <v>373</v>
      </c>
      <c r="C12" s="10" t="s">
        <v>368</v>
      </c>
      <c r="D12" s="18"/>
      <c r="E12" s="122" t="s">
        <v>369</v>
      </c>
      <c r="F12" s="102">
        <v>11483</v>
      </c>
      <c r="G12" s="102">
        <v>1343</v>
      </c>
      <c r="H12" s="13">
        <f t="shared" si="0"/>
        <v>6039.7107166337928</v>
      </c>
      <c r="I12" s="13">
        <f t="shared" si="1"/>
        <v>706.37738330046022</v>
      </c>
      <c r="J12" s="13"/>
      <c r="K12" s="13"/>
      <c r="L12" s="13">
        <f t="shared" si="2"/>
        <v>5333.3333333333321</v>
      </c>
      <c r="M12" s="14"/>
    </row>
    <row r="13" spans="2:14" ht="24.95" customHeight="1" x14ac:dyDescent="0.2">
      <c r="B13" s="11" t="s">
        <v>374</v>
      </c>
      <c r="C13" s="10" t="s">
        <v>470</v>
      </c>
      <c r="D13" s="18"/>
      <c r="E13" s="122" t="s">
        <v>370</v>
      </c>
      <c r="F13" s="102">
        <v>14062</v>
      </c>
      <c r="G13" s="102">
        <v>1894</v>
      </c>
      <c r="H13" s="13">
        <f t="shared" si="0"/>
        <v>7396.1867192636419</v>
      </c>
      <c r="I13" s="13">
        <f t="shared" si="1"/>
        <v>996.18671926364232</v>
      </c>
      <c r="J13" s="13"/>
      <c r="K13" s="13"/>
      <c r="L13" s="13">
        <f t="shared" si="2"/>
        <v>6400</v>
      </c>
      <c r="M13" s="14"/>
    </row>
    <row r="14" spans="2:14" ht="21.95" customHeight="1" x14ac:dyDescent="0.2">
      <c r="B14" s="10"/>
      <c r="C14" s="12"/>
      <c r="D14" s="12"/>
      <c r="E14" s="20"/>
      <c r="F14" s="15"/>
      <c r="G14" s="15"/>
      <c r="H14" s="15"/>
      <c r="I14" s="15"/>
      <c r="J14" s="15"/>
      <c r="K14" s="15" t="s">
        <v>200</v>
      </c>
      <c r="L14" s="13"/>
      <c r="M14" s="16"/>
    </row>
    <row r="15" spans="2:14" ht="21.95" customHeight="1" x14ac:dyDescent="0.2">
      <c r="B15" s="10"/>
      <c r="C15" s="12"/>
      <c r="D15" s="12"/>
      <c r="E15" s="21" t="s">
        <v>91</v>
      </c>
      <c r="F15" s="22">
        <f t="shared" ref="F15:K15" si="3">SUM(F7:F14)</f>
        <v>170276</v>
      </c>
      <c r="G15" s="22">
        <f t="shared" si="3"/>
        <v>32372</v>
      </c>
      <c r="H15" s="22">
        <f>SUM(H7:H14)</f>
        <v>89560.02629848785</v>
      </c>
      <c r="I15" s="22">
        <f>SUM(I7:I14)</f>
        <v>17026.692965154503</v>
      </c>
      <c r="J15" s="22">
        <f t="shared" si="3"/>
        <v>0</v>
      </c>
      <c r="K15" s="22">
        <f t="shared" si="3"/>
        <v>0</v>
      </c>
      <c r="L15" s="22">
        <f>SUM(L7:L14)</f>
        <v>72533.333333333328</v>
      </c>
      <c r="M15" s="16"/>
      <c r="N15" s="22"/>
    </row>
    <row r="17" spans="3:12" x14ac:dyDescent="0.2">
      <c r="C17" t="s">
        <v>200</v>
      </c>
      <c r="E17" s="21"/>
      <c r="F17" s="22"/>
      <c r="G17" s="22"/>
      <c r="H17" s="22"/>
      <c r="I17" s="22"/>
      <c r="J17" s="22"/>
      <c r="K17" s="22"/>
      <c r="L17" s="22"/>
    </row>
  </sheetData>
  <phoneticPr fontId="0" type="noConversion"/>
  <pageMargins left="0.11811023622047245" right="0.19685039370078741" top="1.0629921259842521" bottom="0.98425196850393704" header="0" footer="0"/>
  <pageSetup scale="9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O31"/>
  <sheetViews>
    <sheetView tabSelected="1" topLeftCell="D16" workbookViewId="0">
      <selection activeCell="I7" sqref="I7:I28"/>
    </sheetView>
  </sheetViews>
  <sheetFormatPr baseColWidth="10" defaultRowHeight="12.75" x14ac:dyDescent="0.2"/>
  <cols>
    <col min="1" max="1" width="1.7109375" customWidth="1"/>
    <col min="2" max="2" width="13.5703125" bestFit="1" customWidth="1"/>
    <col min="3" max="3" width="30.42578125" customWidth="1"/>
    <col min="4" max="4" width="0.7109375" customWidth="1"/>
    <col min="5" max="5" width="15.140625" customWidth="1"/>
    <col min="6" max="6" width="1.85546875" customWidth="1"/>
    <col min="7" max="7" width="1.7109375" customWidth="1"/>
    <col min="8" max="9" width="11.140625" customWidth="1"/>
    <col min="10" max="10" width="10.85546875" bestFit="1" customWidth="1"/>
    <col min="11" max="11" width="6.7109375" bestFit="1" customWidth="1"/>
    <col min="12" max="12" width="11.28515625" bestFit="1" customWidth="1"/>
    <col min="13" max="13" width="28.5703125" customWidth="1"/>
  </cols>
  <sheetData>
    <row r="1" spans="2:15" ht="18" x14ac:dyDescent="0.25">
      <c r="F1" s="1" t="s">
        <v>0</v>
      </c>
      <c r="G1" s="32"/>
      <c r="H1" s="32"/>
      <c r="I1" s="32"/>
      <c r="J1" s="32"/>
      <c r="K1" s="32"/>
      <c r="L1" s="32"/>
      <c r="M1" s="3" t="s">
        <v>1</v>
      </c>
    </row>
    <row r="2" spans="2:15" ht="15" x14ac:dyDescent="0.25">
      <c r="F2" s="4" t="s">
        <v>96</v>
      </c>
      <c r="G2" s="32"/>
      <c r="H2" s="32"/>
      <c r="I2" s="32"/>
      <c r="J2" s="32"/>
      <c r="K2" s="32"/>
      <c r="L2" s="32"/>
      <c r="M2" s="23" t="str">
        <f>PRESIDENCIA!M2</f>
        <v>31 DE MARZO DE 2016</v>
      </c>
    </row>
    <row r="3" spans="2:15" x14ac:dyDescent="0.2">
      <c r="F3" s="23" t="str">
        <f>PRESIDENCIA!F3</f>
        <v>SEGUNDA QUINCENA DE MARZO DE 2016</v>
      </c>
      <c r="G3" s="32"/>
      <c r="H3" s="32"/>
      <c r="I3" s="32"/>
      <c r="J3" s="32"/>
      <c r="K3" s="32"/>
      <c r="L3" s="32"/>
    </row>
    <row r="4" spans="2:15" x14ac:dyDescent="0.2">
      <c r="F4" s="33"/>
      <c r="G4" s="32"/>
      <c r="H4" s="32"/>
      <c r="I4" s="32"/>
      <c r="J4" s="32"/>
      <c r="K4" s="32"/>
      <c r="L4" s="32"/>
    </row>
    <row r="5" spans="2:15" x14ac:dyDescent="0.2">
      <c r="B5" s="6" t="s">
        <v>2</v>
      </c>
      <c r="C5" s="6" t="s">
        <v>3</v>
      </c>
      <c r="D5" s="6"/>
      <c r="E5" s="6" t="s">
        <v>116</v>
      </c>
      <c r="F5" s="117" t="s">
        <v>4</v>
      </c>
      <c r="G5" s="118" t="s">
        <v>211</v>
      </c>
      <c r="H5" s="39" t="s">
        <v>4</v>
      </c>
      <c r="I5" s="52" t="s">
        <v>211</v>
      </c>
      <c r="J5" s="34" t="s">
        <v>265</v>
      </c>
      <c r="K5" s="49" t="s">
        <v>199</v>
      </c>
      <c r="L5" s="34" t="s">
        <v>5</v>
      </c>
      <c r="M5" s="6" t="s">
        <v>6</v>
      </c>
    </row>
    <row r="6" spans="2:15" ht="3.75" customHeight="1" x14ac:dyDescent="0.2">
      <c r="F6" s="104"/>
      <c r="G6" s="104"/>
      <c r="J6" s="40"/>
      <c r="K6" s="40"/>
    </row>
    <row r="7" spans="2:15" ht="24.95" customHeight="1" x14ac:dyDescent="0.2">
      <c r="B7" s="12" t="s">
        <v>332</v>
      </c>
      <c r="C7" s="76" t="s">
        <v>309</v>
      </c>
      <c r="D7" s="35"/>
      <c r="E7" s="35" t="s">
        <v>154</v>
      </c>
      <c r="F7" s="114">
        <v>11749.5</v>
      </c>
      <c r="G7" s="115">
        <v>1400.5735039999997</v>
      </c>
      <c r="H7" s="15">
        <f>+F7/30.42*16</f>
        <v>6179.8816568047332</v>
      </c>
      <c r="I7" s="15">
        <f>+G7/30.42*16</f>
        <v>736.65930519395113</v>
      </c>
      <c r="J7" s="78">
        <v>0</v>
      </c>
      <c r="K7" s="78"/>
      <c r="L7" s="15">
        <f>H7-I7+J7-K7</f>
        <v>5443.2223516107824</v>
      </c>
      <c r="M7" s="14"/>
    </row>
    <row r="8" spans="2:15" ht="24.95" customHeight="1" x14ac:dyDescent="0.2">
      <c r="B8" s="35" t="s">
        <v>178</v>
      </c>
      <c r="C8" s="12" t="s">
        <v>179</v>
      </c>
      <c r="D8" s="35"/>
      <c r="E8" s="35" t="s">
        <v>289</v>
      </c>
      <c r="F8" s="114">
        <v>11749.5</v>
      </c>
      <c r="G8" s="115">
        <v>1400.5735039999997</v>
      </c>
      <c r="H8" s="15">
        <f t="shared" ref="H8:H28" si="0">+F8/30.42*16</f>
        <v>6179.8816568047332</v>
      </c>
      <c r="I8" s="15">
        <f t="shared" ref="I8:I28" si="1">+G8/30.42*16</f>
        <v>736.65930519395113</v>
      </c>
      <c r="J8" s="78"/>
      <c r="K8" s="78">
        <v>4</v>
      </c>
      <c r="L8" s="15">
        <f t="shared" ref="L8:L18" si="2">H8-I8+J8-K8</f>
        <v>5439.2223516107824</v>
      </c>
      <c r="M8" s="14"/>
    </row>
    <row r="9" spans="2:15" ht="24.95" customHeight="1" x14ac:dyDescent="0.2">
      <c r="B9" s="35" t="s">
        <v>180</v>
      </c>
      <c r="C9" s="12" t="s">
        <v>181</v>
      </c>
      <c r="D9" s="35"/>
      <c r="E9" s="35" t="s">
        <v>154</v>
      </c>
      <c r="F9" s="114">
        <v>11749.5</v>
      </c>
      <c r="G9" s="115">
        <v>1400.5735039999997</v>
      </c>
      <c r="H9" s="15">
        <f t="shared" si="0"/>
        <v>6179.8816568047332</v>
      </c>
      <c r="I9" s="15">
        <f t="shared" si="1"/>
        <v>736.65930519395113</v>
      </c>
      <c r="J9" s="78"/>
      <c r="K9" s="78">
        <v>4</v>
      </c>
      <c r="L9" s="15">
        <f t="shared" si="2"/>
        <v>5439.2223516107824</v>
      </c>
      <c r="M9" s="14"/>
    </row>
    <row r="10" spans="2:15" ht="24.95" customHeight="1" x14ac:dyDescent="0.2">
      <c r="B10" s="76" t="s">
        <v>182</v>
      </c>
      <c r="C10" s="76" t="s">
        <v>476</v>
      </c>
      <c r="D10" s="35"/>
      <c r="E10" s="35" t="s">
        <v>154</v>
      </c>
      <c r="F10" s="114">
        <v>11749.5</v>
      </c>
      <c r="G10" s="115">
        <v>1400.5735039999997</v>
      </c>
      <c r="H10" s="15">
        <f t="shared" si="0"/>
        <v>6179.8816568047332</v>
      </c>
      <c r="I10" s="15">
        <f t="shared" si="1"/>
        <v>736.65930519395113</v>
      </c>
      <c r="J10" s="78"/>
      <c r="K10" s="78">
        <v>4</v>
      </c>
      <c r="L10" s="15">
        <f t="shared" si="2"/>
        <v>5439.2223516107824</v>
      </c>
      <c r="M10" s="14"/>
      <c r="O10" t="s">
        <v>210</v>
      </c>
    </row>
    <row r="11" spans="2:15" ht="24.95" customHeight="1" x14ac:dyDescent="0.2">
      <c r="B11" s="76" t="s">
        <v>329</v>
      </c>
      <c r="C11" s="76" t="s">
        <v>481</v>
      </c>
      <c r="D11" s="35"/>
      <c r="E11" s="35" t="s">
        <v>154</v>
      </c>
      <c r="F11" s="114">
        <v>11749.5</v>
      </c>
      <c r="G11" s="115">
        <v>1400.5735039999997</v>
      </c>
      <c r="H11" s="15">
        <f t="shared" si="0"/>
        <v>6179.8816568047332</v>
      </c>
      <c r="I11" s="15">
        <f t="shared" si="1"/>
        <v>736.65930519395113</v>
      </c>
      <c r="J11" s="78"/>
      <c r="K11" s="78"/>
      <c r="L11" s="15">
        <f t="shared" si="2"/>
        <v>5443.2223516107824</v>
      </c>
      <c r="M11" s="14"/>
    </row>
    <row r="12" spans="2:15" ht="24.95" customHeight="1" x14ac:dyDescent="0.2">
      <c r="B12" s="76" t="s">
        <v>330</v>
      </c>
      <c r="C12" s="76" t="s">
        <v>328</v>
      </c>
      <c r="D12" s="35"/>
      <c r="E12" s="35" t="s">
        <v>422</v>
      </c>
      <c r="F12" s="114">
        <v>11749.5</v>
      </c>
      <c r="G12" s="115">
        <v>1400.5735039999997</v>
      </c>
      <c r="H12" s="15">
        <f t="shared" si="0"/>
        <v>6179.8816568047332</v>
      </c>
      <c r="I12" s="15">
        <f t="shared" si="1"/>
        <v>736.65930519395113</v>
      </c>
      <c r="J12" s="78"/>
      <c r="K12" s="78"/>
      <c r="L12" s="15">
        <f t="shared" si="2"/>
        <v>5443.2223516107824</v>
      </c>
      <c r="M12" s="14"/>
    </row>
    <row r="13" spans="2:15" ht="24.95" customHeight="1" x14ac:dyDescent="0.2">
      <c r="B13" s="79" t="s">
        <v>185</v>
      </c>
      <c r="C13" s="12" t="s">
        <v>184</v>
      </c>
      <c r="D13" s="35"/>
      <c r="E13" s="35" t="s">
        <v>423</v>
      </c>
      <c r="F13" s="114">
        <v>13087.2</v>
      </c>
      <c r="G13" s="115">
        <v>1686.3062239999999</v>
      </c>
      <c r="H13" s="15">
        <f t="shared" si="0"/>
        <v>6883.4714003944773</v>
      </c>
      <c r="I13" s="15">
        <f t="shared" si="1"/>
        <v>886.94607442472045</v>
      </c>
      <c r="J13" s="78"/>
      <c r="K13" s="78">
        <v>4</v>
      </c>
      <c r="L13" s="15">
        <f t="shared" si="2"/>
        <v>5992.5253259697565</v>
      </c>
      <c r="M13" s="14"/>
    </row>
    <row r="14" spans="2:15" ht="24.95" customHeight="1" x14ac:dyDescent="0.2">
      <c r="B14" s="79" t="s">
        <v>85</v>
      </c>
      <c r="C14" s="12" t="s">
        <v>86</v>
      </c>
      <c r="D14" s="35"/>
      <c r="E14" s="35" t="s">
        <v>154</v>
      </c>
      <c r="F14" s="114">
        <v>11749.5</v>
      </c>
      <c r="G14" s="115">
        <v>1400.5735039999997</v>
      </c>
      <c r="H14" s="15">
        <f t="shared" si="0"/>
        <v>6179.8816568047332</v>
      </c>
      <c r="I14" s="15">
        <f t="shared" si="1"/>
        <v>736.65930519395113</v>
      </c>
      <c r="J14" s="78"/>
      <c r="K14" s="78"/>
      <c r="L14" s="15">
        <f t="shared" si="2"/>
        <v>5443.2223516107824</v>
      </c>
      <c r="M14" s="14"/>
    </row>
    <row r="15" spans="2:15" ht="24.95" customHeight="1" x14ac:dyDescent="0.2">
      <c r="B15" s="79" t="s">
        <v>340</v>
      </c>
      <c r="C15" s="12" t="s">
        <v>341</v>
      </c>
      <c r="D15" s="35"/>
      <c r="E15" s="35" t="s">
        <v>424</v>
      </c>
      <c r="F15" s="114">
        <v>11749.5</v>
      </c>
      <c r="G15" s="115">
        <v>1400.5735039999997</v>
      </c>
      <c r="H15" s="15">
        <f t="shared" si="0"/>
        <v>6179.8816568047332</v>
      </c>
      <c r="I15" s="15">
        <f t="shared" si="1"/>
        <v>736.65930519395113</v>
      </c>
      <c r="J15" s="78"/>
      <c r="K15" s="78"/>
      <c r="L15" s="15">
        <f t="shared" si="2"/>
        <v>5443.2223516107824</v>
      </c>
      <c r="M15" s="14"/>
    </row>
    <row r="16" spans="2:15" ht="24.95" customHeight="1" x14ac:dyDescent="0.2">
      <c r="B16" s="79" t="s">
        <v>335</v>
      </c>
      <c r="C16" s="12" t="s">
        <v>336</v>
      </c>
      <c r="D16" s="35"/>
      <c r="E16" s="35" t="s">
        <v>154</v>
      </c>
      <c r="F16" s="114">
        <v>11749.5</v>
      </c>
      <c r="G16" s="115">
        <v>1400.5735039999997</v>
      </c>
      <c r="H16" s="15">
        <f t="shared" si="0"/>
        <v>6179.8816568047332</v>
      </c>
      <c r="I16" s="15">
        <f t="shared" si="1"/>
        <v>736.65930519395113</v>
      </c>
      <c r="J16" s="78"/>
      <c r="K16" s="78"/>
      <c r="L16" s="15">
        <f t="shared" ref="L16" si="3">H16-I16+J16-K16</f>
        <v>5443.2223516107824</v>
      </c>
      <c r="M16" s="14"/>
    </row>
    <row r="17" spans="2:13" ht="24.95" customHeight="1" x14ac:dyDescent="0.2">
      <c r="B17" s="135" t="s">
        <v>263</v>
      </c>
      <c r="C17" s="136" t="s">
        <v>242</v>
      </c>
      <c r="D17" s="35"/>
      <c r="E17" s="35" t="s">
        <v>425</v>
      </c>
      <c r="F17" s="114"/>
      <c r="G17" s="115"/>
      <c r="H17" s="15">
        <f t="shared" si="0"/>
        <v>0</v>
      </c>
      <c r="I17" s="15">
        <f t="shared" si="1"/>
        <v>0</v>
      </c>
      <c r="J17" s="78"/>
      <c r="K17" s="78"/>
      <c r="L17" s="15">
        <f t="shared" si="2"/>
        <v>0</v>
      </c>
      <c r="M17" s="14"/>
    </row>
    <row r="18" spans="2:13" ht="21.95" customHeight="1" x14ac:dyDescent="0.2">
      <c r="B18" s="79" t="s">
        <v>266</v>
      </c>
      <c r="C18" s="12" t="s">
        <v>268</v>
      </c>
      <c r="D18" s="35"/>
      <c r="E18" s="35" t="s">
        <v>154</v>
      </c>
      <c r="F18" s="114">
        <v>11749.5</v>
      </c>
      <c r="G18" s="115">
        <v>1400.5735039999997</v>
      </c>
      <c r="H18" s="15">
        <f t="shared" si="0"/>
        <v>6179.8816568047332</v>
      </c>
      <c r="I18" s="15">
        <f t="shared" si="1"/>
        <v>736.65930519395113</v>
      </c>
      <c r="J18" s="78"/>
      <c r="K18" s="78"/>
      <c r="L18" s="15">
        <f t="shared" si="2"/>
        <v>5443.2223516107824</v>
      </c>
      <c r="M18" s="14"/>
    </row>
    <row r="19" spans="2:13" ht="21.95" customHeight="1" x14ac:dyDescent="0.2">
      <c r="B19" s="79" t="s">
        <v>267</v>
      </c>
      <c r="C19" s="12" t="s">
        <v>269</v>
      </c>
      <c r="D19" s="35"/>
      <c r="E19" s="66" t="s">
        <v>422</v>
      </c>
      <c r="F19" s="114">
        <v>11749.5</v>
      </c>
      <c r="G19" s="115">
        <v>1400.5735039999997</v>
      </c>
      <c r="H19" s="15">
        <f t="shared" si="0"/>
        <v>6179.8816568047332</v>
      </c>
      <c r="I19" s="15">
        <f t="shared" si="1"/>
        <v>736.65930519395113</v>
      </c>
      <c r="J19" s="78"/>
      <c r="K19" s="78"/>
      <c r="L19" s="15">
        <f>H19-I19+J19-K19</f>
        <v>5443.2223516107824</v>
      </c>
      <c r="M19" s="14"/>
    </row>
    <row r="20" spans="2:13" ht="21.95" customHeight="1" x14ac:dyDescent="0.2">
      <c r="B20" s="79" t="s">
        <v>338</v>
      </c>
      <c r="C20" s="12" t="s">
        <v>337</v>
      </c>
      <c r="D20" s="35"/>
      <c r="E20" s="66" t="s">
        <v>289</v>
      </c>
      <c r="F20" s="114">
        <v>11820</v>
      </c>
      <c r="G20" s="115">
        <v>1415.63</v>
      </c>
      <c r="H20" s="15">
        <f t="shared" si="0"/>
        <v>6216.9625246548321</v>
      </c>
      <c r="I20" s="15">
        <f t="shared" si="1"/>
        <v>744.57856673241292</v>
      </c>
      <c r="J20" s="78"/>
      <c r="K20" s="78"/>
      <c r="L20" s="15">
        <f>H20-I20+J20-K20</f>
        <v>5472.3839579224195</v>
      </c>
      <c r="M20" s="14"/>
    </row>
    <row r="21" spans="2:13" ht="21.95" customHeight="1" x14ac:dyDescent="0.2">
      <c r="B21" s="79" t="s">
        <v>433</v>
      </c>
      <c r="C21" s="12" t="s">
        <v>426</v>
      </c>
      <c r="D21" s="35"/>
      <c r="E21" s="66" t="s">
        <v>154</v>
      </c>
      <c r="F21" s="114">
        <v>11749.5</v>
      </c>
      <c r="G21" s="115">
        <v>1400.5735039999997</v>
      </c>
      <c r="H21" s="15">
        <f t="shared" si="0"/>
        <v>6179.8816568047332</v>
      </c>
      <c r="I21" s="15">
        <f t="shared" si="1"/>
        <v>736.65930519395113</v>
      </c>
      <c r="J21" s="78"/>
      <c r="K21" s="78"/>
      <c r="L21" s="15">
        <f t="shared" ref="L21:L25" si="4">H21-I21+J21-K21</f>
        <v>5443.2223516107824</v>
      </c>
      <c r="M21" s="14"/>
    </row>
    <row r="22" spans="2:13" ht="21.95" customHeight="1" x14ac:dyDescent="0.2">
      <c r="B22" s="79" t="s">
        <v>434</v>
      </c>
      <c r="C22" s="12" t="s">
        <v>427</v>
      </c>
      <c r="D22" s="35"/>
      <c r="E22" s="66" t="s">
        <v>482</v>
      </c>
      <c r="F22" s="114">
        <v>16642</v>
      </c>
      <c r="G22" s="115">
        <v>2445.9899999999998</v>
      </c>
      <c r="H22" s="15">
        <f t="shared" si="0"/>
        <v>8753.1886916502299</v>
      </c>
      <c r="I22" s="15">
        <f t="shared" si="1"/>
        <v>1286.5167652859959</v>
      </c>
      <c r="J22" s="78"/>
      <c r="K22" s="78"/>
      <c r="L22" s="15">
        <f t="shared" si="4"/>
        <v>7466.6719263642335</v>
      </c>
      <c r="M22" s="14"/>
    </row>
    <row r="23" spans="2:13" ht="21.95" customHeight="1" x14ac:dyDescent="0.2">
      <c r="B23" s="79" t="s">
        <v>435</v>
      </c>
      <c r="C23" s="12" t="s">
        <v>428</v>
      </c>
      <c r="D23" s="35"/>
      <c r="E23" s="66" t="s">
        <v>431</v>
      </c>
      <c r="F23" s="114">
        <v>11749.5</v>
      </c>
      <c r="G23" s="115">
        <v>1400.5735039999997</v>
      </c>
      <c r="H23" s="15">
        <f t="shared" si="0"/>
        <v>6179.8816568047332</v>
      </c>
      <c r="I23" s="15">
        <f t="shared" si="1"/>
        <v>736.65930519395113</v>
      </c>
      <c r="J23" s="78"/>
      <c r="K23" s="78"/>
      <c r="L23" s="15">
        <f t="shared" si="4"/>
        <v>5443.2223516107824</v>
      </c>
      <c r="M23" s="14"/>
    </row>
    <row r="24" spans="2:13" ht="21.95" customHeight="1" x14ac:dyDescent="0.2">
      <c r="B24" s="79" t="s">
        <v>436</v>
      </c>
      <c r="C24" s="12" t="s">
        <v>429</v>
      </c>
      <c r="D24" s="35"/>
      <c r="E24" s="66" t="s">
        <v>432</v>
      </c>
      <c r="F24" s="114">
        <v>11749.5</v>
      </c>
      <c r="G24" s="115">
        <v>1400.5735039999997</v>
      </c>
      <c r="H24" s="15">
        <f t="shared" si="0"/>
        <v>6179.8816568047332</v>
      </c>
      <c r="I24" s="15">
        <f t="shared" si="1"/>
        <v>736.65930519395113</v>
      </c>
      <c r="J24" s="78"/>
      <c r="K24" s="78"/>
      <c r="L24" s="15">
        <f t="shared" si="4"/>
        <v>5443.2223516107824</v>
      </c>
      <c r="M24" s="14"/>
    </row>
    <row r="25" spans="2:13" ht="21.95" customHeight="1" x14ac:dyDescent="0.2">
      <c r="B25" s="79" t="s">
        <v>437</v>
      </c>
      <c r="C25" s="12" t="s">
        <v>430</v>
      </c>
      <c r="D25" s="35"/>
      <c r="E25" s="66" t="s">
        <v>432</v>
      </c>
      <c r="F25" s="114">
        <v>11749.5</v>
      </c>
      <c r="G25" s="115">
        <v>1400.5735039999997</v>
      </c>
      <c r="H25" s="15">
        <f t="shared" si="0"/>
        <v>6179.8816568047332</v>
      </c>
      <c r="I25" s="15">
        <f t="shared" si="1"/>
        <v>736.65930519395113</v>
      </c>
      <c r="J25" s="78"/>
      <c r="K25" s="78"/>
      <c r="L25" s="15">
        <f t="shared" si="4"/>
        <v>5443.2223516107824</v>
      </c>
      <c r="M25" s="14"/>
    </row>
    <row r="26" spans="2:13" ht="21.95" customHeight="1" x14ac:dyDescent="0.2">
      <c r="B26" s="79"/>
      <c r="C26" s="12" t="s">
        <v>472</v>
      </c>
      <c r="D26" s="35"/>
      <c r="E26" s="35" t="s">
        <v>154</v>
      </c>
      <c r="F26" s="114">
        <v>11749.5</v>
      </c>
      <c r="G26" s="115">
        <v>1400.5735039999997</v>
      </c>
      <c r="H26" s="15">
        <f t="shared" si="0"/>
        <v>6179.8816568047332</v>
      </c>
      <c r="I26" s="15">
        <f t="shared" si="1"/>
        <v>736.65930519395113</v>
      </c>
      <c r="J26" s="78"/>
      <c r="K26" s="78"/>
      <c r="L26" s="15">
        <f t="shared" ref="L26:L27" si="5">H26-I26+J26-K26</f>
        <v>5443.2223516107824</v>
      </c>
      <c r="M26" s="14"/>
    </row>
    <row r="27" spans="2:13" ht="21.95" customHeight="1" x14ac:dyDescent="0.2">
      <c r="B27" s="79"/>
      <c r="C27" s="12" t="s">
        <v>473</v>
      </c>
      <c r="D27" s="35"/>
      <c r="E27" s="35" t="s">
        <v>154</v>
      </c>
      <c r="F27" s="114">
        <v>11749.5</v>
      </c>
      <c r="G27" s="115">
        <v>1400.5735039999997</v>
      </c>
      <c r="H27" s="15">
        <f t="shared" si="0"/>
        <v>6179.8816568047332</v>
      </c>
      <c r="I27" s="15">
        <f t="shared" si="1"/>
        <v>736.65930519395113</v>
      </c>
      <c r="J27" s="78"/>
      <c r="K27" s="78"/>
      <c r="L27" s="15">
        <f t="shared" si="5"/>
        <v>5443.2223516107824</v>
      </c>
      <c r="M27" s="14"/>
    </row>
    <row r="28" spans="2:13" ht="21.95" customHeight="1" x14ac:dyDescent="0.2">
      <c r="B28" s="79" t="s">
        <v>493</v>
      </c>
      <c r="C28" s="12" t="s">
        <v>486</v>
      </c>
      <c r="D28" s="35"/>
      <c r="E28" s="35" t="s">
        <v>154</v>
      </c>
      <c r="F28" s="114">
        <v>11749.5</v>
      </c>
      <c r="G28" s="115">
        <v>1400.5735039999997</v>
      </c>
      <c r="H28" s="15">
        <f t="shared" si="0"/>
        <v>6179.8816568047332</v>
      </c>
      <c r="I28" s="15">
        <f t="shared" si="1"/>
        <v>736.65930519395113</v>
      </c>
      <c r="J28" s="78"/>
      <c r="K28" s="78"/>
      <c r="L28" s="15">
        <f t="shared" ref="L28" si="6">H28-I28+J28-K28</f>
        <v>5443.2223516107824</v>
      </c>
      <c r="M28" s="14"/>
    </row>
    <row r="29" spans="2:13" x14ac:dyDescent="0.2">
      <c r="E29" s="21" t="s">
        <v>91</v>
      </c>
      <c r="F29" s="103">
        <f>SUM(F7:F20)</f>
        <v>154151.70000000001</v>
      </c>
      <c r="G29" s="103">
        <f>SUM(G7:G20)</f>
        <v>18508.244767999997</v>
      </c>
      <c r="H29" s="22">
        <f>SUM(H7:H28)</f>
        <v>133091.49243918475</v>
      </c>
      <c r="I29" s="22">
        <f t="shared" ref="I29:K29" si="7">SUM(I7:I28)</f>
        <v>16177.908899934246</v>
      </c>
      <c r="J29" s="22">
        <f t="shared" si="7"/>
        <v>0</v>
      </c>
      <c r="K29" s="22">
        <f t="shared" si="7"/>
        <v>16</v>
      </c>
      <c r="L29" s="22">
        <f>SUM(L7:L28)</f>
        <v>116897.58353925045</v>
      </c>
    </row>
    <row r="30" spans="2:13" x14ac:dyDescent="0.2">
      <c r="F30" s="104"/>
      <c r="G30" s="104"/>
      <c r="J30" s="40"/>
      <c r="K30" s="50" t="s">
        <v>200</v>
      </c>
    </row>
    <row r="31" spans="2:13" x14ac:dyDescent="0.2">
      <c r="F31" s="104"/>
      <c r="G31" s="104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C8" workbookViewId="0">
      <selection activeCell="B34" sqref="B34"/>
    </sheetView>
  </sheetViews>
  <sheetFormatPr baseColWidth="10" defaultRowHeight="12.75" x14ac:dyDescent="0.2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61" customFormat="1" x14ac:dyDescent="0.2">
      <c r="B1" s="22"/>
      <c r="C1" s="22"/>
      <c r="D1" s="22"/>
      <c r="E1" s="22"/>
      <c r="F1" s="22"/>
    </row>
    <row r="2" spans="1:6" s="61" customFormat="1" x14ac:dyDescent="0.2">
      <c r="A2" s="137" t="str">
        <f>+PRESIDENCIA!F1</f>
        <v>MUNICIPIO IXTLAHUACAN DEL RIO, JALISCO.</v>
      </c>
      <c r="B2" s="137"/>
      <c r="C2" s="137"/>
      <c r="D2" s="137"/>
      <c r="E2" s="137"/>
      <c r="F2" s="137"/>
    </row>
    <row r="3" spans="1:6" s="61" customFormat="1" x14ac:dyDescent="0.2">
      <c r="B3" s="22"/>
      <c r="C3" s="22"/>
      <c r="D3" s="22"/>
      <c r="E3" s="22"/>
      <c r="F3" s="22"/>
    </row>
    <row r="4" spans="1:6" s="61" customFormat="1" x14ac:dyDescent="0.2">
      <c r="A4" s="137" t="str">
        <f>+PRESIDENCIA!F3</f>
        <v>SEGUNDA QUINCENA DE MARZO DE 2016</v>
      </c>
      <c r="B4" s="137"/>
      <c r="C4" s="137"/>
      <c r="D4" s="137"/>
      <c r="E4" s="137"/>
      <c r="F4" s="137"/>
    </row>
    <row r="5" spans="1:6" s="61" customFormat="1" x14ac:dyDescent="0.2">
      <c r="B5" s="22"/>
      <c r="C5" s="22"/>
      <c r="D5" s="22"/>
      <c r="E5" s="22"/>
      <c r="F5" s="22"/>
    </row>
    <row r="6" spans="1:6" s="61" customFormat="1" x14ac:dyDescent="0.2">
      <c r="B6" s="22"/>
      <c r="C6" s="22"/>
      <c r="D6" s="22"/>
      <c r="E6" s="22"/>
      <c r="F6" s="22"/>
    </row>
    <row r="8" spans="1:6" s="127" customFormat="1" x14ac:dyDescent="0.2">
      <c r="A8" s="128" t="s">
        <v>515</v>
      </c>
      <c r="B8" s="129" t="s">
        <v>4</v>
      </c>
      <c r="C8" s="129" t="s">
        <v>211</v>
      </c>
      <c r="D8" s="129" t="s">
        <v>265</v>
      </c>
      <c r="E8" s="129" t="s">
        <v>199</v>
      </c>
      <c r="F8" s="129" t="s">
        <v>5</v>
      </c>
    </row>
    <row r="9" spans="1:6" x14ac:dyDescent="0.2">
      <c r="A9" s="130" t="s">
        <v>494</v>
      </c>
      <c r="B9" s="131">
        <f>+DIETAS!H17</f>
        <v>140032.03155818538</v>
      </c>
      <c r="C9" s="131">
        <f>+DIETAS!I17</f>
        <v>24988.575474030244</v>
      </c>
      <c r="D9" s="131">
        <f>+DIETAS!J17</f>
        <v>0</v>
      </c>
      <c r="E9" s="131">
        <f>+DIETAS!K17</f>
        <v>0</v>
      </c>
      <c r="F9" s="131">
        <f>B9-C9+D9-E9</f>
        <v>115043.45608415513</v>
      </c>
    </row>
    <row r="10" spans="1:6" x14ac:dyDescent="0.2">
      <c r="A10" s="130" t="s">
        <v>495</v>
      </c>
      <c r="B10" s="131">
        <f>+PRESIDENCIA!H15</f>
        <v>89560.02629848785</v>
      </c>
      <c r="C10" s="131">
        <f>+PRESIDENCIA!I15</f>
        <v>17026.692965154503</v>
      </c>
      <c r="D10" s="131">
        <f>+PRESIDENCIA!J15</f>
        <v>0</v>
      </c>
      <c r="E10" s="131">
        <f>+PRESIDENCIA!K15</f>
        <v>0</v>
      </c>
      <c r="F10" s="131">
        <f t="shared" ref="F10:F30" si="0">B10-C10+D10-E10</f>
        <v>72533.333333333343</v>
      </c>
    </row>
    <row r="11" spans="1:6" x14ac:dyDescent="0.2">
      <c r="A11" s="130" t="s">
        <v>496</v>
      </c>
      <c r="B11" s="131">
        <f>+'SECRETARIA GENERAL'!H9</f>
        <v>24807.363576594344</v>
      </c>
      <c r="C11" s="131">
        <f>+'SECRETARIA GENERAL'!I9</f>
        <v>4540.6969099276785</v>
      </c>
      <c r="D11" s="131">
        <f>+'SECRETARIA GENERAL'!J9</f>
        <v>0</v>
      </c>
      <c r="E11" s="131">
        <f>+'SECRETARIA GENERAL'!K9</f>
        <v>0</v>
      </c>
      <c r="F11" s="131">
        <f t="shared" si="0"/>
        <v>20266.666666666664</v>
      </c>
    </row>
    <row r="12" spans="1:6" x14ac:dyDescent="0.2">
      <c r="A12" s="130" t="s">
        <v>497</v>
      </c>
      <c r="B12" s="131">
        <f>+'OFICIALIA MAYOR'!H9</f>
        <v>17676.265614727152</v>
      </c>
      <c r="C12" s="131">
        <f>+'OFICIALIA MAYOR'!I9</f>
        <v>2677.333333333333</v>
      </c>
      <c r="D12" s="131">
        <f>+'OFICIALIA MAYOR'!J9</f>
        <v>0</v>
      </c>
      <c r="E12" s="131">
        <f>+'OFICIALIA MAYOR'!K9</f>
        <v>0</v>
      </c>
      <c r="F12" s="131">
        <f t="shared" si="0"/>
        <v>14998.93228139382</v>
      </c>
    </row>
    <row r="13" spans="1:6" x14ac:dyDescent="0.2">
      <c r="A13" s="130" t="s">
        <v>498</v>
      </c>
      <c r="B13" s="131">
        <f>+'REGISTRO CIVIL'!I13</f>
        <v>21919.684418145953</v>
      </c>
      <c r="C13" s="131">
        <f>+'REGISTRO CIVIL'!J13</f>
        <v>1764.6403071663374</v>
      </c>
      <c r="D13" s="131">
        <f>+'REGISTRO CIVIL'!K13</f>
        <v>0</v>
      </c>
      <c r="E13" s="131">
        <f>+'REGISTRO CIVIL'!L13</f>
        <v>0</v>
      </c>
      <c r="F13" s="131">
        <f t="shared" si="0"/>
        <v>20155.044110979616</v>
      </c>
    </row>
    <row r="14" spans="1:6" x14ac:dyDescent="0.2">
      <c r="A14" s="130" t="s">
        <v>499</v>
      </c>
      <c r="B14" s="131">
        <f>+DEL!I20</f>
        <v>28836.134122287967</v>
      </c>
      <c r="C14" s="131">
        <f>+DEL!J20</f>
        <v>461.9684607495069</v>
      </c>
      <c r="D14" s="131">
        <f>+DEL!K20</f>
        <v>607.44288441814592</v>
      </c>
      <c r="E14" s="131">
        <f>+DEL!L20</f>
        <v>0</v>
      </c>
      <c r="F14" s="131">
        <f t="shared" si="0"/>
        <v>28981.608545956606</v>
      </c>
    </row>
    <row r="15" spans="1:6" x14ac:dyDescent="0.2">
      <c r="A15" s="130" t="s">
        <v>500</v>
      </c>
      <c r="B15" s="131">
        <f>+H.MPAL!H19</f>
        <v>82817.567389875097</v>
      </c>
      <c r="C15" s="131">
        <f>+H.MPAL!I19</f>
        <v>11822.116321367519</v>
      </c>
      <c r="D15" s="131">
        <f>+H.MPAL!J19</f>
        <v>0</v>
      </c>
      <c r="E15" s="131">
        <f>+H.MPAL!K19</f>
        <v>7</v>
      </c>
      <c r="F15" s="131">
        <f t="shared" si="0"/>
        <v>70988.45106850758</v>
      </c>
    </row>
    <row r="16" spans="1:6" x14ac:dyDescent="0.2">
      <c r="A16" s="130" t="s">
        <v>501</v>
      </c>
      <c r="B16" s="131">
        <f>+O.PUB!H25</f>
        <v>119003.81328073634</v>
      </c>
      <c r="C16" s="131">
        <f>+O.PUB!I25</f>
        <v>15621.539597633131</v>
      </c>
      <c r="D16" s="131">
        <f>+O.PUB!J25</f>
        <v>0</v>
      </c>
      <c r="E16" s="131">
        <f>+O.PUB!K25</f>
        <v>13</v>
      </c>
      <c r="F16" s="131">
        <f t="shared" si="0"/>
        <v>103369.27368310321</v>
      </c>
    </row>
    <row r="17" spans="1:6" x14ac:dyDescent="0.2">
      <c r="A17" s="130" t="s">
        <v>502</v>
      </c>
      <c r="B17" s="131">
        <f>+O.PUB2!H21</f>
        <v>71956.660092044724</v>
      </c>
      <c r="C17" s="131">
        <f>+O.PUB2!I21</f>
        <v>7315.3848888888861</v>
      </c>
      <c r="D17" s="131">
        <f>+O.PUB2!J21</f>
        <v>0</v>
      </c>
      <c r="E17" s="131">
        <f>+O.PUB2!K21</f>
        <v>4</v>
      </c>
      <c r="F17" s="131">
        <f t="shared" si="0"/>
        <v>64637.275203155834</v>
      </c>
    </row>
    <row r="18" spans="1:6" x14ac:dyDescent="0.2">
      <c r="A18" s="130" t="s">
        <v>503</v>
      </c>
      <c r="B18" s="131">
        <f>+'DESARROLLO SOCIAL'!H9</f>
        <v>7582.6429980276134</v>
      </c>
      <c r="C18" s="131">
        <f>+'DESARROLLO SOCIAL'!I9</f>
        <v>1036.2891276791584</v>
      </c>
      <c r="D18" s="131">
        <f>+'DESARROLLO SOCIAL'!J9</f>
        <v>0</v>
      </c>
      <c r="E18" s="131">
        <f>+'DESARROLLO SOCIAL'!K9</f>
        <v>0</v>
      </c>
      <c r="F18" s="131">
        <f t="shared" si="0"/>
        <v>6546.3538703484555</v>
      </c>
    </row>
    <row r="19" spans="1:6" x14ac:dyDescent="0.2">
      <c r="A19" s="130" t="s">
        <v>504</v>
      </c>
      <c r="B19" s="131">
        <f>+'SERVICIOS PUBLICOS'!I31</f>
        <v>112780.60223537148</v>
      </c>
      <c r="C19" s="131">
        <f>+'SERVICIOS PUBLICOS'!J31</f>
        <v>9141.1260170940186</v>
      </c>
      <c r="D19" s="131">
        <f>+'SERVICIOS PUBLICOS'!K31</f>
        <v>42.689312820512818</v>
      </c>
      <c r="E19" s="131">
        <f>+'SERVICIOS PUBLICOS'!L31</f>
        <v>1</v>
      </c>
      <c r="F19" s="131">
        <f t="shared" si="0"/>
        <v>103681.16553109797</v>
      </c>
    </row>
    <row r="20" spans="1:6" x14ac:dyDescent="0.2">
      <c r="A20" s="130" t="s">
        <v>505</v>
      </c>
      <c r="B20" s="131">
        <f>+'s.p. rastro'!H8</f>
        <v>11858.514135437212</v>
      </c>
      <c r="C20" s="131">
        <f>+'s.p. rastro'!I8</f>
        <v>1399.9953714661406</v>
      </c>
      <c r="D20" s="131">
        <f>+'s.p. rastro'!J8</f>
        <v>0</v>
      </c>
      <c r="E20" s="131">
        <f>+'s.p. rastro'!K8</f>
        <v>0</v>
      </c>
      <c r="F20" s="131">
        <f t="shared" si="0"/>
        <v>10458.518763971071</v>
      </c>
    </row>
    <row r="21" spans="1:6" x14ac:dyDescent="0.2">
      <c r="A21" s="130" t="s">
        <v>506</v>
      </c>
      <c r="B21" s="131">
        <f>+'AGUA POTABLE'!I18</f>
        <v>66071.584483892177</v>
      </c>
      <c r="C21" s="131">
        <f>+'AGUA POTABLE'!J18</f>
        <v>7280.8139487179496</v>
      </c>
      <c r="D21" s="131">
        <f>+'AGUA POTABLE'!K18</f>
        <v>0</v>
      </c>
      <c r="E21" s="131">
        <f>+'AGUA POTABLE'!L18</f>
        <v>1</v>
      </c>
      <c r="F21" s="131">
        <f t="shared" si="0"/>
        <v>58789.770535174226</v>
      </c>
    </row>
    <row r="22" spans="1:6" x14ac:dyDescent="0.2">
      <c r="A22" s="130" t="s">
        <v>507</v>
      </c>
      <c r="B22" s="131">
        <f>+'PROTECCION CIVIL'!I10</f>
        <v>21650.335305719917</v>
      </c>
      <c r="C22" s="131">
        <f>+'PROTECCION CIVIL'!J10</f>
        <v>2396.9878763971074</v>
      </c>
      <c r="D22" s="131">
        <f>+'PROTECCION CIVIL'!K10</f>
        <v>0</v>
      </c>
      <c r="E22" s="131">
        <f>+'PROTECCION CIVIL'!L10</f>
        <v>0</v>
      </c>
      <c r="F22" s="131">
        <f t="shared" si="0"/>
        <v>19253.34742932281</v>
      </c>
    </row>
    <row r="23" spans="1:6" x14ac:dyDescent="0.2">
      <c r="A23" s="130" t="s">
        <v>508</v>
      </c>
      <c r="B23" s="131">
        <f>+'DEPARTAMENTO AGROPECUARIO'!I13</f>
        <v>35857.830374753452</v>
      </c>
      <c r="C23" s="131">
        <f>+'DEPARTAMENTO AGROPECUARIO'!J13</f>
        <v>3650.5994687705456</v>
      </c>
      <c r="D23" s="131">
        <f>+'DEPARTAMENTO AGROPECUARIO'!K13</f>
        <v>0</v>
      </c>
      <c r="E23" s="131">
        <f>+'DEPARTAMENTO AGROPECUARIO'!L13</f>
        <v>0</v>
      </c>
      <c r="F23" s="131">
        <f t="shared" si="0"/>
        <v>32207.230905982906</v>
      </c>
    </row>
    <row r="24" spans="1:6" x14ac:dyDescent="0.2">
      <c r="A24" s="130" t="s">
        <v>509</v>
      </c>
      <c r="B24" s="131">
        <f>+CULTURA!I11</f>
        <v>34517.554240631165</v>
      </c>
      <c r="C24" s="131">
        <f>+CULTURA!J11</f>
        <v>4504.5337036160417</v>
      </c>
      <c r="D24" s="131">
        <f>+CULTURA!K11</f>
        <v>0</v>
      </c>
      <c r="E24" s="131">
        <f>+CULTURA!L11</f>
        <v>0</v>
      </c>
      <c r="F24" s="131">
        <f t="shared" si="0"/>
        <v>30013.020537015123</v>
      </c>
    </row>
    <row r="25" spans="1:6" x14ac:dyDescent="0.2">
      <c r="A25" s="130" t="s">
        <v>510</v>
      </c>
      <c r="B25" s="131">
        <f>+DEPORTE!I11</f>
        <v>23502.064431295199</v>
      </c>
      <c r="C25" s="131">
        <f>+DEPORTE!J11</f>
        <v>2234.7097372781068</v>
      </c>
      <c r="D25" s="131">
        <f>+DEPORTE!K11</f>
        <v>0</v>
      </c>
      <c r="E25" s="131">
        <f>+DEPORTE!L11</f>
        <v>0</v>
      </c>
      <c r="F25" s="131">
        <f t="shared" si="0"/>
        <v>21267.354694017093</v>
      </c>
    </row>
    <row r="26" spans="1:6" x14ac:dyDescent="0.2">
      <c r="A26" s="132" t="s">
        <v>517</v>
      </c>
      <c r="B26" s="133">
        <f>SUM(B9:B25)</f>
        <v>910430.67455621297</v>
      </c>
      <c r="C26" s="133">
        <f t="shared" ref="C26:F26" si="1">SUM(C9:C25)</f>
        <v>117864.0035092702</v>
      </c>
      <c r="D26" s="133">
        <f t="shared" si="1"/>
        <v>650.1321972386587</v>
      </c>
      <c r="E26" s="133">
        <f t="shared" si="1"/>
        <v>26</v>
      </c>
      <c r="F26" s="133">
        <f t="shared" si="1"/>
        <v>793190.80324418133</v>
      </c>
    </row>
    <row r="27" spans="1:6" x14ac:dyDescent="0.2">
      <c r="A27" s="130" t="s">
        <v>518</v>
      </c>
      <c r="B27" s="131">
        <f>+jubilados!F16</f>
        <v>15833.79</v>
      </c>
      <c r="C27" s="131"/>
      <c r="D27" s="131"/>
      <c r="E27" s="131"/>
      <c r="F27" s="131">
        <f t="shared" si="0"/>
        <v>15833.79</v>
      </c>
    </row>
    <row r="28" spans="1:6" x14ac:dyDescent="0.2">
      <c r="A28" s="132" t="s">
        <v>513</v>
      </c>
      <c r="B28" s="133">
        <f>+B26+B27</f>
        <v>926264.464556213</v>
      </c>
      <c r="C28" s="133">
        <f t="shared" ref="C28:F28" si="2">+C26+C27</f>
        <v>117864.0035092702</v>
      </c>
      <c r="D28" s="133">
        <f t="shared" si="2"/>
        <v>650.1321972386587</v>
      </c>
      <c r="E28" s="133">
        <f t="shared" si="2"/>
        <v>26</v>
      </c>
      <c r="F28" s="133">
        <f t="shared" si="2"/>
        <v>809024.59324418136</v>
      </c>
    </row>
    <row r="29" spans="1:6" x14ac:dyDescent="0.2">
      <c r="A29" s="130" t="s">
        <v>511</v>
      </c>
      <c r="B29" s="131">
        <f>+SEG.P.!H28</f>
        <v>151203.29783037474</v>
      </c>
      <c r="C29" s="131">
        <f>+SEG.P.!I28</f>
        <v>20196.394624589087</v>
      </c>
      <c r="D29" s="131">
        <f>+SEG.P.!J28</f>
        <v>0</v>
      </c>
      <c r="E29" s="131">
        <f>+SEG.P.!K28</f>
        <v>20</v>
      </c>
      <c r="F29" s="131">
        <f t="shared" si="0"/>
        <v>130986.90320578565</v>
      </c>
    </row>
    <row r="30" spans="1:6" x14ac:dyDescent="0.2">
      <c r="A30" s="130" t="s">
        <v>512</v>
      </c>
      <c r="B30" s="131">
        <f>+SEG.P.2!H29</f>
        <v>133091.49243918475</v>
      </c>
      <c r="C30" s="131">
        <f>+SEG.P.2!I29</f>
        <v>16177.908899934246</v>
      </c>
      <c r="D30" s="131">
        <f>+SEG.P.2!J29</f>
        <v>0</v>
      </c>
      <c r="E30" s="131">
        <f>+SEG.P.2!K29</f>
        <v>16</v>
      </c>
      <c r="F30" s="131">
        <f t="shared" si="0"/>
        <v>116897.5835392505</v>
      </c>
    </row>
    <row r="31" spans="1:6" x14ac:dyDescent="0.2">
      <c r="A31" s="132" t="s">
        <v>514</v>
      </c>
      <c r="B31" s="133">
        <f>SUM(B29:B30)</f>
        <v>284294.79026955948</v>
      </c>
      <c r="C31" s="133">
        <f t="shared" ref="C31:F31" si="3">SUM(C29:C30)</f>
        <v>36374.303524523333</v>
      </c>
      <c r="D31" s="133">
        <f t="shared" si="3"/>
        <v>0</v>
      </c>
      <c r="E31" s="133">
        <f t="shared" si="3"/>
        <v>36</v>
      </c>
      <c r="F31" s="133">
        <f t="shared" si="3"/>
        <v>247884.48674503615</v>
      </c>
    </row>
    <row r="32" spans="1:6" x14ac:dyDescent="0.2">
      <c r="A32" s="134"/>
      <c r="B32" s="131"/>
      <c r="C32" s="131"/>
      <c r="D32" s="131"/>
      <c r="E32" s="131"/>
      <c r="F32" s="131"/>
    </row>
    <row r="33" spans="1:6" x14ac:dyDescent="0.2">
      <c r="A33" s="132" t="s">
        <v>516</v>
      </c>
      <c r="B33" s="133">
        <f>+B28+B31</f>
        <v>1210559.2548257725</v>
      </c>
      <c r="C33" s="133">
        <f t="shared" ref="C33:F33" si="4">+C28+C31</f>
        <v>154238.30703379354</v>
      </c>
      <c r="D33" s="133">
        <f t="shared" si="4"/>
        <v>650.1321972386587</v>
      </c>
      <c r="E33" s="133">
        <f t="shared" si="4"/>
        <v>62</v>
      </c>
      <c r="F33" s="133">
        <f t="shared" si="4"/>
        <v>1056909.0799892175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topLeftCell="D1" zoomScale="80" zoomScaleNormal="80" workbookViewId="0">
      <selection activeCell="K7" sqref="K7"/>
    </sheetView>
  </sheetViews>
  <sheetFormatPr baseColWidth="10" defaultRowHeight="12.75" x14ac:dyDescent="0.2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 x14ac:dyDescent="0.25">
      <c r="A1" t="s">
        <v>209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 x14ac:dyDescent="0.25">
      <c r="F2" s="4" t="s">
        <v>312</v>
      </c>
      <c r="G2" s="2"/>
      <c r="H2" s="2"/>
      <c r="I2" s="2"/>
      <c r="J2" s="4"/>
      <c r="K2" s="2"/>
      <c r="L2" s="2"/>
      <c r="M2" s="23" t="str">
        <f>PRESIDENCIA!M2</f>
        <v>31 DE MARZO DE 2016</v>
      </c>
    </row>
    <row r="3" spans="1:15" x14ac:dyDescent="0.2">
      <c r="F3" s="5" t="str">
        <f>PRESIDENCIA!F3</f>
        <v>SEGUNDA QUINCENA DE MARZO DE 2016</v>
      </c>
      <c r="G3" s="2"/>
      <c r="H3" s="2"/>
      <c r="I3" s="2"/>
      <c r="J3" s="5"/>
      <c r="K3" s="2"/>
      <c r="L3" s="2"/>
    </row>
    <row r="4" spans="1:15" x14ac:dyDescent="0.2">
      <c r="F4" s="5"/>
      <c r="G4" s="2"/>
      <c r="H4" s="2"/>
      <c r="I4" s="2"/>
      <c r="J4" s="5"/>
      <c r="K4" s="2"/>
      <c r="L4" s="2"/>
    </row>
    <row r="5" spans="1:15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7" t="s">
        <v>199</v>
      </c>
      <c r="L5" s="7" t="s">
        <v>5</v>
      </c>
      <c r="M5" s="6" t="s">
        <v>6</v>
      </c>
    </row>
    <row r="6" spans="1:15" x14ac:dyDescent="0.2">
      <c r="B6" s="11"/>
      <c r="C6" s="10"/>
      <c r="F6" s="102"/>
      <c r="G6" s="102"/>
      <c r="H6" s="13"/>
      <c r="I6" s="13"/>
      <c r="J6" s="13"/>
      <c r="L6" s="13"/>
    </row>
    <row r="7" spans="1:15" ht="24.95" customHeight="1" x14ac:dyDescent="0.2">
      <c r="B7" s="11" t="s">
        <v>394</v>
      </c>
      <c r="C7" s="10" t="s">
        <v>393</v>
      </c>
      <c r="D7" s="18"/>
      <c r="E7" s="122" t="s">
        <v>123</v>
      </c>
      <c r="F7" s="102">
        <v>38201</v>
      </c>
      <c r="G7" s="102">
        <v>7781</v>
      </c>
      <c r="H7" s="13">
        <f>F7/30.42*16</f>
        <v>20092.57067718606</v>
      </c>
      <c r="I7" s="13">
        <f>+G7/30.42*16</f>
        <v>4092.5706771860614</v>
      </c>
      <c r="J7" s="13"/>
      <c r="K7" s="13"/>
      <c r="L7" s="13">
        <f>H7-I7+J7-K7</f>
        <v>16000</v>
      </c>
      <c r="M7" s="14"/>
      <c r="O7" s="83"/>
    </row>
    <row r="8" spans="1:15" ht="24.95" customHeight="1" x14ac:dyDescent="0.2">
      <c r="B8" s="11" t="s">
        <v>97</v>
      </c>
      <c r="C8" s="10" t="s">
        <v>7</v>
      </c>
      <c r="D8" s="18"/>
      <c r="E8" s="80" t="s">
        <v>120</v>
      </c>
      <c r="F8" s="102">
        <v>8964</v>
      </c>
      <c r="G8" s="102">
        <v>852</v>
      </c>
      <c r="H8" s="13">
        <f t="shared" ref="H8" si="0">F8/30.42*16</f>
        <v>4714.792899408284</v>
      </c>
      <c r="I8" s="13">
        <f t="shared" ref="I8" si="1">+G8/30.42*16</f>
        <v>448.12623274161734</v>
      </c>
      <c r="J8" s="13"/>
      <c r="K8" s="13"/>
      <c r="L8" s="13">
        <f t="shared" ref="L8" si="2">H8-I8+J8-K8</f>
        <v>4266.666666666667</v>
      </c>
      <c r="M8" s="14"/>
      <c r="O8" s="83"/>
    </row>
    <row r="9" spans="1:15" ht="21.95" customHeight="1" x14ac:dyDescent="0.2">
      <c r="E9" s="21" t="s">
        <v>91</v>
      </c>
      <c r="F9" s="103">
        <f t="shared" ref="F9:L9" si="3">SUM(F7:F8)</f>
        <v>47165</v>
      </c>
      <c r="G9" s="103">
        <f t="shared" si="3"/>
        <v>8633</v>
      </c>
      <c r="H9" s="22">
        <f t="shared" si="3"/>
        <v>24807.363576594344</v>
      </c>
      <c r="I9" s="22">
        <f t="shared" si="3"/>
        <v>4540.6969099276785</v>
      </c>
      <c r="J9" s="22">
        <f t="shared" si="3"/>
        <v>0</v>
      </c>
      <c r="K9" s="22">
        <f t="shared" si="3"/>
        <v>0</v>
      </c>
      <c r="L9" s="22">
        <f t="shared" si="3"/>
        <v>20266.666666666668</v>
      </c>
    </row>
    <row r="10" spans="1:15" ht="21.95" customHeight="1" x14ac:dyDescent="0.2">
      <c r="B10" s="11"/>
      <c r="C10" s="12"/>
      <c r="D10" s="12"/>
      <c r="E10" s="11"/>
      <c r="F10" s="13"/>
      <c r="J10" s="13"/>
    </row>
    <row r="11" spans="1:15" x14ac:dyDescent="0.2">
      <c r="B11" s="11"/>
      <c r="C11" s="12"/>
      <c r="D11" s="12"/>
      <c r="E11" s="11"/>
      <c r="F11" s="13"/>
      <c r="J11" s="13"/>
    </row>
    <row r="12" spans="1:15" x14ac:dyDescent="0.2">
      <c r="B12" s="11"/>
      <c r="C12" s="12"/>
      <c r="D12" s="12"/>
      <c r="E12" s="11"/>
      <c r="F12" s="13"/>
      <c r="J12" s="13"/>
    </row>
    <row r="13" spans="1:15" x14ac:dyDescent="0.2">
      <c r="A13" s="11"/>
      <c r="B13" s="10"/>
      <c r="C13" s="12"/>
      <c r="D13" s="18"/>
      <c r="E13" s="13"/>
      <c r="F13" s="13"/>
      <c r="G13" s="13"/>
      <c r="H13" s="13"/>
      <c r="I13" s="13"/>
      <c r="J13" s="13"/>
      <c r="K13" s="13"/>
    </row>
    <row r="14" spans="1:15" x14ac:dyDescent="0.2">
      <c r="A14" s="11"/>
      <c r="B14" s="10"/>
      <c r="C14" s="12"/>
      <c r="D14" s="18"/>
      <c r="E14" s="13"/>
      <c r="F14" s="13"/>
      <c r="G14" s="13"/>
      <c r="H14" s="13"/>
      <c r="I14" s="13"/>
      <c r="J14" s="13"/>
      <c r="K14" s="13"/>
    </row>
    <row r="15" spans="1:15" x14ac:dyDescent="0.2">
      <c r="B15" s="11"/>
      <c r="C15" s="12"/>
      <c r="D15" s="12"/>
      <c r="E15" s="11"/>
      <c r="F15" s="13"/>
      <c r="J15" s="13"/>
    </row>
    <row r="16" spans="1:15" x14ac:dyDescent="0.2">
      <c r="B16" s="11"/>
      <c r="C16" s="12"/>
      <c r="D16" s="12"/>
      <c r="E16" s="11"/>
      <c r="F16" s="13"/>
      <c r="J16" s="13"/>
    </row>
    <row r="17" spans="2:10" x14ac:dyDescent="0.2">
      <c r="B17" s="11"/>
      <c r="C17" s="12"/>
      <c r="D17" s="12"/>
      <c r="E17" s="11"/>
      <c r="F17" s="13"/>
      <c r="J17" s="13"/>
    </row>
    <row r="18" spans="2:10" x14ac:dyDescent="0.2">
      <c r="B18" s="11"/>
      <c r="C18" s="12"/>
      <c r="D18" s="12"/>
      <c r="E18" s="11"/>
      <c r="F18" s="13"/>
      <c r="J18" s="13"/>
    </row>
    <row r="19" spans="2:10" x14ac:dyDescent="0.2">
      <c r="B19" s="11"/>
      <c r="C19" s="12"/>
      <c r="D19" s="12"/>
      <c r="E19" s="11"/>
      <c r="F19" s="13"/>
      <c r="J19" s="13"/>
    </row>
    <row r="20" spans="2:10" x14ac:dyDescent="0.2">
      <c r="B20" s="11"/>
      <c r="C20" s="12"/>
      <c r="D20" s="12"/>
      <c r="E20" s="11"/>
      <c r="F20" s="13"/>
      <c r="J20" s="13"/>
    </row>
    <row r="21" spans="2:10" x14ac:dyDescent="0.2">
      <c r="B21" s="11"/>
      <c r="C21" s="12"/>
      <c r="D21" s="12"/>
      <c r="E21" s="11"/>
      <c r="F21" s="13"/>
      <c r="J21" s="13"/>
    </row>
    <row r="23" spans="2:10" ht="18" x14ac:dyDescent="0.25">
      <c r="C23" s="1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topLeftCell="E1" zoomScale="80" zoomScaleNormal="80" workbookViewId="0">
      <selection activeCell="H7" sqref="H7:I8"/>
    </sheetView>
  </sheetViews>
  <sheetFormatPr baseColWidth="10" defaultRowHeight="12.75" x14ac:dyDescent="0.2"/>
  <cols>
    <col min="1" max="1" width="1.7109375" customWidth="1"/>
    <col min="2" max="2" width="15.85546875" bestFit="1" customWidth="1"/>
    <col min="3" max="3" width="33.5703125" customWidth="1"/>
    <col min="4" max="4" width="4.14062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 x14ac:dyDescent="0.25">
      <c r="A1" t="s">
        <v>209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 x14ac:dyDescent="0.25">
      <c r="F2" s="4" t="s">
        <v>313</v>
      </c>
      <c r="G2" s="2"/>
      <c r="H2" s="2"/>
      <c r="I2" s="2"/>
      <c r="J2" s="4"/>
      <c r="K2" s="2"/>
      <c r="L2" s="2"/>
      <c r="M2" s="23" t="str">
        <f>PRESIDENCIA!M2</f>
        <v>31 DE MARZO DE 2016</v>
      </c>
    </row>
    <row r="3" spans="1:15" x14ac:dyDescent="0.2">
      <c r="F3" s="5" t="str">
        <f>PRESIDENCIA!F3</f>
        <v>SEGUNDA QUINCENA DE MARZO DE 2016</v>
      </c>
      <c r="G3" s="2"/>
      <c r="H3" s="2"/>
      <c r="I3" s="2"/>
      <c r="J3" s="5"/>
      <c r="K3" s="2"/>
      <c r="L3" s="2"/>
    </row>
    <row r="4" spans="1:15" x14ac:dyDescent="0.2">
      <c r="F4" s="5"/>
      <c r="G4" s="2"/>
      <c r="H4" s="2"/>
      <c r="I4" s="2"/>
      <c r="J4" s="5"/>
      <c r="K4" s="2"/>
      <c r="L4" s="2"/>
    </row>
    <row r="5" spans="1:15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7" t="s">
        <v>199</v>
      </c>
      <c r="L5" s="7" t="s">
        <v>5</v>
      </c>
      <c r="M5" s="6" t="s">
        <v>6</v>
      </c>
    </row>
    <row r="6" spans="1:15" x14ac:dyDescent="0.2">
      <c r="B6" s="11"/>
      <c r="C6" s="10"/>
      <c r="F6" s="102"/>
      <c r="G6" s="102"/>
      <c r="H6" s="13"/>
      <c r="I6" s="13"/>
      <c r="J6" s="13"/>
      <c r="L6" s="13"/>
    </row>
    <row r="7" spans="1:15" ht="24.95" customHeight="1" x14ac:dyDescent="0.2">
      <c r="B7" s="11" t="s">
        <v>489</v>
      </c>
      <c r="C7" s="10" t="s">
        <v>409</v>
      </c>
      <c r="D7" s="18"/>
      <c r="E7" s="11" t="s">
        <v>125</v>
      </c>
      <c r="F7" s="102">
        <v>24643</v>
      </c>
      <c r="G7" s="102">
        <v>4238.28</v>
      </c>
      <c r="H7" s="13">
        <f>F7/30.42*16</f>
        <v>12961.472715318869</v>
      </c>
      <c r="I7" s="13">
        <f>+G7/30.42*16</f>
        <v>2229.2071005917155</v>
      </c>
      <c r="J7" s="13"/>
      <c r="K7" s="13"/>
      <c r="L7" s="13">
        <f t="shared" ref="L7:L8" si="0">H7-I7+J7-K7</f>
        <v>10732.265614727154</v>
      </c>
      <c r="M7" s="14"/>
      <c r="O7" s="83"/>
    </row>
    <row r="8" spans="1:15" ht="24.95" customHeight="1" x14ac:dyDescent="0.2">
      <c r="B8" s="11" t="s">
        <v>488</v>
      </c>
      <c r="C8" s="10" t="s">
        <v>410</v>
      </c>
      <c r="D8" s="18"/>
      <c r="E8" s="11" t="s">
        <v>120</v>
      </c>
      <c r="F8" s="102">
        <v>8964</v>
      </c>
      <c r="G8" s="102">
        <v>852</v>
      </c>
      <c r="H8" s="13">
        <f t="shared" ref="H8" si="1">F8/30.42*16</f>
        <v>4714.792899408284</v>
      </c>
      <c r="I8" s="13">
        <f t="shared" ref="I8" si="2">+G8/30.42*16</f>
        <v>448.12623274161734</v>
      </c>
      <c r="J8" s="13"/>
      <c r="K8" s="13"/>
      <c r="L8" s="13">
        <f t="shared" si="0"/>
        <v>4266.666666666667</v>
      </c>
      <c r="M8" s="14"/>
      <c r="O8" s="83"/>
    </row>
    <row r="9" spans="1:15" ht="21.95" customHeight="1" x14ac:dyDescent="0.2">
      <c r="E9" s="21" t="s">
        <v>91</v>
      </c>
      <c r="F9" s="103">
        <f t="shared" ref="F9:L9" si="3">SUM(F7:F8)</f>
        <v>33607</v>
      </c>
      <c r="G9" s="103">
        <f t="shared" si="3"/>
        <v>5090.28</v>
      </c>
      <c r="H9" s="22">
        <f t="shared" si="3"/>
        <v>17676.265614727152</v>
      </c>
      <c r="I9" s="22">
        <f t="shared" si="3"/>
        <v>2677.333333333333</v>
      </c>
      <c r="J9" s="22">
        <f t="shared" si="3"/>
        <v>0</v>
      </c>
      <c r="K9" s="22">
        <f t="shared" si="3"/>
        <v>0</v>
      </c>
      <c r="L9" s="22">
        <f t="shared" si="3"/>
        <v>14998.93228139382</v>
      </c>
    </row>
    <row r="10" spans="1:15" ht="21.95" customHeight="1" x14ac:dyDescent="0.2">
      <c r="B10" s="11"/>
      <c r="C10" s="12"/>
      <c r="D10" s="12"/>
      <c r="E10" s="11"/>
      <c r="F10" s="13"/>
      <c r="J10" s="13"/>
    </row>
    <row r="11" spans="1:15" x14ac:dyDescent="0.2">
      <c r="B11" s="11"/>
      <c r="C11" s="12"/>
      <c r="D11" s="12"/>
      <c r="E11" s="11"/>
      <c r="F11" s="13"/>
      <c r="J11" s="13"/>
    </row>
    <row r="12" spans="1:15" x14ac:dyDescent="0.2">
      <c r="B12" s="11"/>
      <c r="C12" s="12"/>
      <c r="D12" s="12"/>
      <c r="E12" s="11"/>
      <c r="F12" s="13"/>
      <c r="J12" s="13"/>
    </row>
    <row r="13" spans="1:15" x14ac:dyDescent="0.2">
      <c r="A13" s="11"/>
      <c r="B13" s="10"/>
      <c r="C13" s="12"/>
      <c r="D13" s="18"/>
      <c r="E13" s="13"/>
      <c r="F13" s="13"/>
      <c r="G13" s="13"/>
      <c r="H13" s="13"/>
      <c r="I13" s="13"/>
      <c r="J13" s="13"/>
      <c r="K13" s="13"/>
    </row>
    <row r="14" spans="1:15" x14ac:dyDescent="0.2">
      <c r="A14" s="11"/>
      <c r="B14" s="10"/>
      <c r="C14" s="12"/>
      <c r="D14" s="18"/>
      <c r="E14" s="13"/>
      <c r="F14" s="13"/>
      <c r="G14" s="13"/>
      <c r="H14" s="13"/>
      <c r="I14" s="13"/>
      <c r="J14" s="13"/>
      <c r="K14" s="13"/>
    </row>
    <row r="15" spans="1:15" x14ac:dyDescent="0.2">
      <c r="B15" s="11"/>
      <c r="C15" s="12"/>
      <c r="D15" s="12"/>
      <c r="E15" s="11"/>
      <c r="F15" s="13"/>
      <c r="J15" s="13"/>
    </row>
    <row r="16" spans="1:15" x14ac:dyDescent="0.2">
      <c r="B16" s="11"/>
      <c r="C16" s="12"/>
      <c r="D16" s="12"/>
      <c r="E16" s="11"/>
      <c r="F16" s="13"/>
      <c r="J16" s="13"/>
    </row>
    <row r="17" spans="2:10" x14ac:dyDescent="0.2">
      <c r="B17" s="11"/>
      <c r="C17" s="12"/>
      <c r="D17" s="12"/>
      <c r="E17" s="11"/>
      <c r="F17" s="13"/>
      <c r="J17" s="13"/>
    </row>
    <row r="18" spans="2:10" x14ac:dyDescent="0.2">
      <c r="B18" s="11"/>
      <c r="C18" s="12"/>
      <c r="D18" s="12"/>
      <c r="E18" s="11"/>
      <c r="F18" s="13"/>
      <c r="J18" s="13"/>
    </row>
    <row r="19" spans="2:10" x14ac:dyDescent="0.2">
      <c r="B19" s="11"/>
      <c r="C19" s="12"/>
      <c r="D19" s="12"/>
      <c r="E19" s="11"/>
      <c r="F19" s="13"/>
      <c r="J19" s="13"/>
    </row>
    <row r="20" spans="2:10" x14ac:dyDescent="0.2">
      <c r="B20" s="11"/>
      <c r="C20" s="12"/>
      <c r="D20" s="12"/>
      <c r="E20" s="11"/>
      <c r="F20" s="13"/>
      <c r="J20" s="13"/>
    </row>
    <row r="21" spans="2:10" x14ac:dyDescent="0.2">
      <c r="B21" s="11"/>
      <c r="C21" s="12"/>
      <c r="D21" s="12"/>
      <c r="E21" s="11"/>
      <c r="F21" s="13"/>
      <c r="J21" s="13"/>
    </row>
    <row r="23" spans="2:10" ht="18" x14ac:dyDescent="0.25">
      <c r="C23" s="17"/>
    </row>
  </sheetData>
  <pageMargins left="0.11811023622047245" right="0.23622047244094491" top="0.9055118110236221" bottom="0.98425196850393704" header="0" footer="0"/>
  <pageSetup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5"/>
  <sheetViews>
    <sheetView topLeftCell="E1" zoomScale="80" zoomScaleNormal="80" workbookViewId="0">
      <selection activeCell="J7" sqref="J7:J11"/>
    </sheetView>
  </sheetViews>
  <sheetFormatPr baseColWidth="10" defaultRowHeight="12.75" x14ac:dyDescent="0.2"/>
  <cols>
    <col min="1" max="1" width="1.7109375" customWidth="1"/>
    <col min="2" max="2" width="15.28515625" bestFit="1" customWidth="1"/>
    <col min="3" max="3" width="34.28515625" customWidth="1"/>
    <col min="4" max="4" width="4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1" customWidth="1"/>
    <col min="10" max="12" width="9.85546875" customWidth="1"/>
    <col min="13" max="13" width="11.85546875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314</v>
      </c>
      <c r="G2" s="2"/>
      <c r="H2" s="2"/>
      <c r="I2" s="2"/>
      <c r="J2" s="2"/>
      <c r="K2" s="2"/>
      <c r="L2" s="2"/>
      <c r="M2" s="2"/>
      <c r="N2" s="23" t="str">
        <f>PRESIDENCIA!M2</f>
        <v>31 DE MARZO DE 2016</v>
      </c>
    </row>
    <row r="3" spans="2:14" x14ac:dyDescent="0.2">
      <c r="F3" s="23" t="str">
        <f>PRESIDENCIA!F3</f>
        <v>SEGUNDA QUINCENA DE MARZO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101" t="s">
        <v>265</v>
      </c>
      <c r="I5" s="7" t="s">
        <v>4</v>
      </c>
      <c r="J5" s="7" t="s">
        <v>211</v>
      </c>
      <c r="K5" s="73" t="s">
        <v>265</v>
      </c>
      <c r="L5" s="49" t="s">
        <v>199</v>
      </c>
      <c r="M5" s="7" t="s">
        <v>5</v>
      </c>
      <c r="N5" s="6" t="s">
        <v>6</v>
      </c>
    </row>
    <row r="6" spans="2:14" ht="2.25" customHeight="1" x14ac:dyDescent="0.2">
      <c r="F6" s="104"/>
      <c r="G6" s="104"/>
      <c r="H6" s="104"/>
    </row>
    <row r="7" spans="2:14" ht="24.95" customHeight="1" x14ac:dyDescent="0.2">
      <c r="B7" s="11" t="s">
        <v>490</v>
      </c>
      <c r="C7" s="10" t="s">
        <v>480</v>
      </c>
      <c r="D7" s="18"/>
      <c r="E7" s="122" t="s">
        <v>126</v>
      </c>
      <c r="F7" s="102">
        <v>13792.8</v>
      </c>
      <c r="G7" s="102">
        <v>1837.0223839999996</v>
      </c>
      <c r="H7" s="102"/>
      <c r="I7" s="13">
        <f>+F7/30.42*16</f>
        <v>7254.5956607495064</v>
      </c>
      <c r="J7" s="13">
        <f>+G7/30.42*16</f>
        <v>966.21821643655471</v>
      </c>
      <c r="K7" s="13">
        <f>+H7/30.42*16</f>
        <v>0</v>
      </c>
      <c r="L7" s="13"/>
      <c r="M7" s="13">
        <f>I7-J7+K7-L7</f>
        <v>6288.3774443129514</v>
      </c>
      <c r="N7" s="14"/>
    </row>
    <row r="8" spans="2:14" ht="24.95" customHeight="1" x14ac:dyDescent="0.2">
      <c r="B8" s="11" t="s">
        <v>214</v>
      </c>
      <c r="C8" s="10" t="s">
        <v>213</v>
      </c>
      <c r="D8" s="18"/>
      <c r="E8" s="122" t="s">
        <v>120</v>
      </c>
      <c r="F8" s="102">
        <v>8964</v>
      </c>
      <c r="G8" s="102">
        <v>852</v>
      </c>
      <c r="H8" s="102"/>
      <c r="I8" s="13">
        <f t="shared" ref="I8:I11" si="0">+F8/30.42*16</f>
        <v>4714.792899408284</v>
      </c>
      <c r="J8" s="13">
        <f t="shared" ref="J8:J11" si="1">+G8/30.42*16</f>
        <v>448.12623274161734</v>
      </c>
      <c r="K8" s="13">
        <f t="shared" ref="K8:K11" si="2">+H8/30.42*16</f>
        <v>0</v>
      </c>
      <c r="L8" s="13"/>
      <c r="M8" s="13">
        <f t="shared" ref="M8:M11" si="3">I8-J8+K8-L8</f>
        <v>4266.666666666667</v>
      </c>
      <c r="N8" s="14"/>
    </row>
    <row r="9" spans="2:14" ht="24.95" customHeight="1" x14ac:dyDescent="0.2">
      <c r="B9" s="31" t="s">
        <v>183</v>
      </c>
      <c r="C9" s="36" t="s">
        <v>175</v>
      </c>
      <c r="D9" s="18"/>
      <c r="E9" s="122" t="s">
        <v>315</v>
      </c>
      <c r="F9" s="102">
        <v>6306</v>
      </c>
      <c r="G9" s="102">
        <v>222</v>
      </c>
      <c r="H9" s="102"/>
      <c r="I9" s="13">
        <f t="shared" si="0"/>
        <v>3316.7652859960549</v>
      </c>
      <c r="J9" s="13">
        <f t="shared" si="1"/>
        <v>116.76528599605523</v>
      </c>
      <c r="K9" s="13">
        <f t="shared" si="2"/>
        <v>0</v>
      </c>
      <c r="L9" s="13"/>
      <c r="M9" s="13">
        <f t="shared" si="3"/>
        <v>3199.9999999999995</v>
      </c>
      <c r="N9" s="14"/>
    </row>
    <row r="10" spans="2:14" ht="24.95" customHeight="1" x14ac:dyDescent="0.2">
      <c r="B10" s="11" t="s">
        <v>360</v>
      </c>
      <c r="C10" s="10" t="s">
        <v>358</v>
      </c>
      <c r="D10" s="18"/>
      <c r="E10" s="122" t="s">
        <v>316</v>
      </c>
      <c r="F10" s="102">
        <v>6306</v>
      </c>
      <c r="G10" s="102">
        <v>222</v>
      </c>
      <c r="H10" s="102"/>
      <c r="I10" s="13">
        <f t="shared" si="0"/>
        <v>3316.7652859960549</v>
      </c>
      <c r="J10" s="13">
        <f t="shared" si="1"/>
        <v>116.76528599605523</v>
      </c>
      <c r="K10" s="13">
        <f t="shared" si="2"/>
        <v>0</v>
      </c>
      <c r="L10" s="13"/>
      <c r="M10" s="13">
        <f t="shared" si="3"/>
        <v>3199.9999999999995</v>
      </c>
      <c r="N10" s="14"/>
    </row>
    <row r="11" spans="2:14" ht="24.95" customHeight="1" x14ac:dyDescent="0.2">
      <c r="B11" s="11" t="s">
        <v>361</v>
      </c>
      <c r="C11" s="10" t="s">
        <v>359</v>
      </c>
      <c r="D11" s="18"/>
      <c r="E11" s="122" t="s">
        <v>317</v>
      </c>
      <c r="F11" s="102">
        <v>6306</v>
      </c>
      <c r="G11" s="102">
        <v>222</v>
      </c>
      <c r="H11" s="102"/>
      <c r="I11" s="13">
        <f t="shared" si="0"/>
        <v>3316.7652859960549</v>
      </c>
      <c r="J11" s="13">
        <f t="shared" si="1"/>
        <v>116.76528599605523</v>
      </c>
      <c r="K11" s="13">
        <f t="shared" si="2"/>
        <v>0</v>
      </c>
      <c r="L11" s="13"/>
      <c r="M11" s="13">
        <f t="shared" si="3"/>
        <v>3199.9999999999995</v>
      </c>
      <c r="N11" s="14"/>
    </row>
    <row r="12" spans="2:14" ht="24.95" customHeight="1" x14ac:dyDescent="0.2">
      <c r="B12" s="11"/>
      <c r="C12" s="10"/>
      <c r="D12" s="18"/>
      <c r="E12" s="11"/>
      <c r="F12" s="102"/>
      <c r="G12" s="102"/>
      <c r="H12" s="102"/>
      <c r="I12" s="13"/>
      <c r="J12" s="13"/>
      <c r="K12" s="13"/>
      <c r="L12" s="13"/>
      <c r="M12" s="13"/>
    </row>
    <row r="13" spans="2:14" ht="21.95" customHeight="1" x14ac:dyDescent="0.2">
      <c r="E13" s="21" t="s">
        <v>91</v>
      </c>
      <c r="F13" s="103">
        <f t="shared" ref="F13:M13" si="4">SUM(F6:F12)</f>
        <v>41674.800000000003</v>
      </c>
      <c r="G13" s="103">
        <f t="shared" si="4"/>
        <v>3355.0223839999999</v>
      </c>
      <c r="H13" s="103">
        <f t="shared" si="4"/>
        <v>0</v>
      </c>
      <c r="I13" s="22">
        <f>SUM(I6:I12)</f>
        <v>21919.684418145953</v>
      </c>
      <c r="J13" s="22">
        <f t="shared" si="4"/>
        <v>1764.6403071663374</v>
      </c>
      <c r="K13" s="22">
        <f t="shared" si="4"/>
        <v>0</v>
      </c>
      <c r="L13" s="22">
        <f t="shared" si="4"/>
        <v>0</v>
      </c>
      <c r="M13" s="22">
        <f t="shared" si="4"/>
        <v>20155.044110979619</v>
      </c>
    </row>
    <row r="14" spans="2:14" ht="21.95" customHeight="1" x14ac:dyDescent="0.2">
      <c r="E14" s="21"/>
      <c r="F14" s="22"/>
      <c r="G14" s="22"/>
      <c r="H14" s="22"/>
      <c r="I14" s="22"/>
      <c r="J14" s="22"/>
      <c r="K14" s="22"/>
      <c r="L14" s="22"/>
      <c r="M14" s="22"/>
    </row>
    <row r="15" spans="2:14" ht="21.95" customHeight="1" x14ac:dyDescent="0.2"/>
  </sheetData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2"/>
  <sheetViews>
    <sheetView topLeftCell="D1" zoomScale="70" zoomScaleNormal="70" workbookViewId="0">
      <selection activeCell="N13" sqref="N13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92</v>
      </c>
      <c r="G2" s="2"/>
      <c r="H2" s="2"/>
      <c r="I2" s="2"/>
      <c r="J2" s="2"/>
      <c r="K2" s="2"/>
      <c r="L2" s="2"/>
      <c r="M2" s="2"/>
      <c r="N2" s="23" t="str">
        <f>PRESIDENCIA!M2</f>
        <v>31 DE MARZO DE 2016</v>
      </c>
    </row>
    <row r="3" spans="2:14" x14ac:dyDescent="0.2">
      <c r="F3" s="23" t="str">
        <f>PRESIDENCIA!F3</f>
        <v>SEGUNDA QUINCENA DE MARZO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101" t="s">
        <v>265</v>
      </c>
      <c r="I5" s="7" t="s">
        <v>4</v>
      </c>
      <c r="J5" s="7" t="s">
        <v>211</v>
      </c>
      <c r="K5" s="73" t="s">
        <v>265</v>
      </c>
      <c r="L5" s="49" t="s">
        <v>199</v>
      </c>
      <c r="M5" s="7" t="s">
        <v>5</v>
      </c>
      <c r="N5" s="6" t="s">
        <v>6</v>
      </c>
    </row>
    <row r="6" spans="2:14" ht="2.25" customHeight="1" x14ac:dyDescent="0.2">
      <c r="F6" s="104"/>
      <c r="G6" s="104"/>
      <c r="H6" s="104"/>
    </row>
    <row r="7" spans="2:14" ht="24.95" customHeight="1" x14ac:dyDescent="0.2">
      <c r="B7" s="11" t="s">
        <v>406</v>
      </c>
      <c r="C7" s="10" t="s">
        <v>403</v>
      </c>
      <c r="D7" s="18"/>
      <c r="E7" s="122" t="s">
        <v>256</v>
      </c>
      <c r="F7" s="102">
        <v>4725</v>
      </c>
      <c r="G7" s="102"/>
      <c r="H7" s="102">
        <v>21.643695999999998</v>
      </c>
      <c r="I7" s="13">
        <f>+F7/30.42*16</f>
        <v>2485.207100591716</v>
      </c>
      <c r="J7" s="13">
        <f>+G7/30.42*16</f>
        <v>0</v>
      </c>
      <c r="K7" s="13">
        <f>+H7/30.42*16</f>
        <v>11.383929520052595</v>
      </c>
      <c r="L7" s="13"/>
      <c r="M7" s="13">
        <f>I7-J7+K7-L7</f>
        <v>2496.5910301117688</v>
      </c>
      <c r="N7" s="14"/>
    </row>
    <row r="8" spans="2:14" ht="24.95" customHeight="1" x14ac:dyDescent="0.2">
      <c r="B8" s="11" t="s">
        <v>407</v>
      </c>
      <c r="C8" s="12" t="s">
        <v>404</v>
      </c>
      <c r="D8" s="18"/>
      <c r="E8" s="122" t="s">
        <v>257</v>
      </c>
      <c r="F8" s="102">
        <v>4725</v>
      </c>
      <c r="G8" s="102"/>
      <c r="H8" s="102">
        <v>21.643695999999998</v>
      </c>
      <c r="I8" s="13">
        <f t="shared" ref="I8:I18" si="0">+F8/30.42*16</f>
        <v>2485.207100591716</v>
      </c>
      <c r="J8" s="13">
        <f t="shared" ref="J8:J18" si="1">+G8/30.42*16</f>
        <v>0</v>
      </c>
      <c r="K8" s="13">
        <f t="shared" ref="K8:K18" si="2">+H8/30.42*16</f>
        <v>11.383929520052595</v>
      </c>
      <c r="L8" s="13"/>
      <c r="M8" s="13">
        <f t="shared" ref="M8:M18" si="3">I8-J8+K8-L8</f>
        <v>2496.5910301117688</v>
      </c>
      <c r="N8" s="14"/>
    </row>
    <row r="9" spans="2:14" ht="24.95" customHeight="1" x14ac:dyDescent="0.2">
      <c r="B9" s="11" t="s">
        <v>408</v>
      </c>
      <c r="C9" s="10" t="s">
        <v>405</v>
      </c>
      <c r="D9" s="18"/>
      <c r="E9" s="122" t="s">
        <v>258</v>
      </c>
      <c r="F9" s="102">
        <v>4725</v>
      </c>
      <c r="G9" s="102"/>
      <c r="H9" s="102">
        <v>21.643695999999998</v>
      </c>
      <c r="I9" s="13">
        <f t="shared" si="0"/>
        <v>2485.207100591716</v>
      </c>
      <c r="J9" s="13">
        <f t="shared" si="1"/>
        <v>0</v>
      </c>
      <c r="K9" s="13">
        <f t="shared" si="2"/>
        <v>11.383929520052595</v>
      </c>
      <c r="L9" s="13"/>
      <c r="M9" s="13">
        <f t="shared" si="3"/>
        <v>2496.5910301117688</v>
      </c>
      <c r="N9" s="14"/>
    </row>
    <row r="10" spans="2:14" ht="24.95" customHeight="1" x14ac:dyDescent="0.2">
      <c r="B10" s="11" t="s">
        <v>11</v>
      </c>
      <c r="C10" s="10" t="s">
        <v>12</v>
      </c>
      <c r="D10" s="18"/>
      <c r="E10" s="122" t="s">
        <v>128</v>
      </c>
      <c r="F10" s="102">
        <v>4863.6000000000004</v>
      </c>
      <c r="G10" s="102"/>
      <c r="H10" s="102">
        <v>6.5640159999999801</v>
      </c>
      <c r="I10" s="13">
        <f t="shared" si="0"/>
        <v>2558.1065088757396</v>
      </c>
      <c r="J10" s="13">
        <f t="shared" si="1"/>
        <v>0</v>
      </c>
      <c r="K10" s="13">
        <f t="shared" si="2"/>
        <v>3.452473898750811</v>
      </c>
      <c r="L10" s="13"/>
      <c r="M10" s="13">
        <f t="shared" si="3"/>
        <v>2561.5589827744902</v>
      </c>
      <c r="N10" s="14"/>
    </row>
    <row r="11" spans="2:14" ht="24.95" customHeight="1" x14ac:dyDescent="0.2">
      <c r="B11" s="11" t="s">
        <v>13</v>
      </c>
      <c r="C11" s="10" t="s">
        <v>14</v>
      </c>
      <c r="D11" s="18"/>
      <c r="E11" s="122" t="s">
        <v>128</v>
      </c>
      <c r="F11" s="102">
        <v>2415</v>
      </c>
      <c r="G11" s="102"/>
      <c r="H11" s="102">
        <v>274.49912</v>
      </c>
      <c r="I11" s="13">
        <f t="shared" si="0"/>
        <v>1270.2169625246547</v>
      </c>
      <c r="J11" s="13">
        <f t="shared" si="1"/>
        <v>0</v>
      </c>
      <c r="K11" s="13">
        <f t="shared" si="2"/>
        <v>144.37823537146613</v>
      </c>
      <c r="L11" s="13"/>
      <c r="M11" s="13">
        <f t="shared" si="3"/>
        <v>1414.5951978961209</v>
      </c>
      <c r="N11" s="14"/>
    </row>
    <row r="12" spans="2:14" ht="24.95" customHeight="1" x14ac:dyDescent="0.2">
      <c r="B12" s="11" t="s">
        <v>15</v>
      </c>
      <c r="C12" s="10" t="s">
        <v>16</v>
      </c>
      <c r="D12" s="18"/>
      <c r="E12" s="122" t="s">
        <v>128</v>
      </c>
      <c r="F12" s="102">
        <v>2415</v>
      </c>
      <c r="G12" s="102"/>
      <c r="H12" s="102">
        <v>274.49912</v>
      </c>
      <c r="I12" s="13">
        <f t="shared" si="0"/>
        <v>1270.2169625246547</v>
      </c>
      <c r="J12" s="13">
        <f t="shared" si="1"/>
        <v>0</v>
      </c>
      <c r="K12" s="13">
        <f t="shared" si="2"/>
        <v>144.37823537146613</v>
      </c>
      <c r="L12" s="13"/>
      <c r="M12" s="13">
        <f t="shared" si="3"/>
        <v>1414.5951978961209</v>
      </c>
      <c r="N12" s="14"/>
    </row>
    <row r="13" spans="2:14" ht="24.95" customHeight="1" x14ac:dyDescent="0.2">
      <c r="B13" s="35" t="s">
        <v>17</v>
      </c>
      <c r="C13" s="12" t="s">
        <v>18</v>
      </c>
      <c r="D13" s="18"/>
      <c r="E13" s="122" t="s">
        <v>129</v>
      </c>
      <c r="F13" s="102">
        <v>7066.5</v>
      </c>
      <c r="G13" s="102">
        <v>304.44150400000001</v>
      </c>
      <c r="H13" s="102"/>
      <c r="I13" s="13">
        <f t="shared" si="0"/>
        <v>3716.7652859960549</v>
      </c>
      <c r="J13" s="13">
        <f t="shared" si="1"/>
        <v>160.1270238001315</v>
      </c>
      <c r="K13" s="13">
        <f t="shared" si="2"/>
        <v>0</v>
      </c>
      <c r="L13" s="13"/>
      <c r="M13" s="13">
        <f t="shared" si="3"/>
        <v>3556.6382621959233</v>
      </c>
      <c r="N13" s="14"/>
    </row>
    <row r="14" spans="2:14" ht="24.95" customHeight="1" x14ac:dyDescent="0.2">
      <c r="B14" s="11" t="s">
        <v>19</v>
      </c>
      <c r="C14" s="10" t="s">
        <v>20</v>
      </c>
      <c r="D14" s="18"/>
      <c r="E14" s="122" t="s">
        <v>130</v>
      </c>
      <c r="F14" s="102">
        <v>5884.2</v>
      </c>
      <c r="G14" s="102">
        <v>134.717264</v>
      </c>
      <c r="H14" s="102"/>
      <c r="I14" s="13">
        <f t="shared" si="0"/>
        <v>3094.9112426035499</v>
      </c>
      <c r="J14" s="13">
        <f t="shared" si="1"/>
        <v>70.857206574621955</v>
      </c>
      <c r="K14" s="13">
        <f t="shared" si="2"/>
        <v>0</v>
      </c>
      <c r="L14" s="13"/>
      <c r="M14" s="13">
        <f t="shared" si="3"/>
        <v>3024.0540360289278</v>
      </c>
      <c r="N14" s="14"/>
    </row>
    <row r="15" spans="2:14" ht="24.95" customHeight="1" x14ac:dyDescent="0.2">
      <c r="B15" s="11" t="s">
        <v>21</v>
      </c>
      <c r="C15" s="10" t="s">
        <v>22</v>
      </c>
      <c r="D15" s="18"/>
      <c r="E15" s="122" t="s">
        <v>129</v>
      </c>
      <c r="F15" s="102">
        <v>7066.5</v>
      </c>
      <c r="G15" s="102">
        <v>304.44150400000001</v>
      </c>
      <c r="H15" s="102"/>
      <c r="I15" s="13">
        <f t="shared" si="0"/>
        <v>3716.7652859960549</v>
      </c>
      <c r="J15" s="13">
        <f t="shared" si="1"/>
        <v>160.1270238001315</v>
      </c>
      <c r="K15" s="13">
        <f t="shared" si="2"/>
        <v>0</v>
      </c>
      <c r="L15" s="13"/>
      <c r="M15" s="13">
        <f t="shared" si="3"/>
        <v>3556.6382621959233</v>
      </c>
      <c r="N15" s="14"/>
    </row>
    <row r="16" spans="2:14" ht="24.95" customHeight="1" x14ac:dyDescent="0.2">
      <c r="B16" s="11" t="s">
        <v>23</v>
      </c>
      <c r="C16" s="10" t="s">
        <v>24</v>
      </c>
      <c r="D16" s="18"/>
      <c r="E16" s="122" t="s">
        <v>130</v>
      </c>
      <c r="F16" s="102">
        <v>5884.2</v>
      </c>
      <c r="G16" s="102">
        <v>134.717264</v>
      </c>
      <c r="H16" s="102"/>
      <c r="I16" s="13">
        <f t="shared" si="0"/>
        <v>3094.9112426035499</v>
      </c>
      <c r="J16" s="13">
        <f t="shared" si="1"/>
        <v>70.857206574621955</v>
      </c>
      <c r="K16" s="13">
        <f t="shared" si="2"/>
        <v>0</v>
      </c>
      <c r="L16" s="13"/>
      <c r="M16" s="13">
        <f t="shared" si="3"/>
        <v>3024.0540360289278</v>
      </c>
      <c r="N16" s="14"/>
    </row>
    <row r="17" spans="2:14" ht="24.95" customHeight="1" x14ac:dyDescent="0.2">
      <c r="B17" s="11"/>
      <c r="C17" s="10" t="s">
        <v>478</v>
      </c>
      <c r="D17" s="18"/>
      <c r="E17" s="122" t="s">
        <v>259</v>
      </c>
      <c r="F17" s="102">
        <v>2929.5</v>
      </c>
      <c r="G17" s="102"/>
      <c r="H17" s="102">
        <v>241.36112</v>
      </c>
      <c r="I17" s="13">
        <f t="shared" si="0"/>
        <v>1540.8284023668639</v>
      </c>
      <c r="J17" s="13">
        <f t="shared" si="1"/>
        <v>0</v>
      </c>
      <c r="K17" s="13">
        <f t="shared" si="2"/>
        <v>126.94864957264957</v>
      </c>
      <c r="L17" s="13"/>
      <c r="M17" s="13">
        <f t="shared" si="3"/>
        <v>1667.7770519395135</v>
      </c>
      <c r="N17" s="14"/>
    </row>
    <row r="18" spans="2:14" ht="24.95" customHeight="1" x14ac:dyDescent="0.2">
      <c r="B18" s="11" t="s">
        <v>27</v>
      </c>
      <c r="C18" s="10" t="s">
        <v>28</v>
      </c>
      <c r="D18" s="18"/>
      <c r="E18" s="122" t="s">
        <v>132</v>
      </c>
      <c r="F18" s="102">
        <v>2125.1999999999998</v>
      </c>
      <c r="G18" s="102"/>
      <c r="H18" s="102">
        <v>293.04631999999998</v>
      </c>
      <c r="I18" s="13">
        <f t="shared" si="0"/>
        <v>1117.790927021696</v>
      </c>
      <c r="J18" s="13">
        <f t="shared" si="1"/>
        <v>0</v>
      </c>
      <c r="K18" s="13">
        <f t="shared" si="2"/>
        <v>154.13350164365548</v>
      </c>
      <c r="L18" s="13"/>
      <c r="M18" s="13">
        <f t="shared" si="3"/>
        <v>1271.9244286653516</v>
      </c>
      <c r="N18" s="14"/>
    </row>
    <row r="19" spans="2:14" ht="24.95" customHeight="1" x14ac:dyDescent="0.2">
      <c r="B19" s="11"/>
      <c r="C19" s="10"/>
      <c r="D19" s="18"/>
      <c r="E19" s="11"/>
      <c r="F19" s="102"/>
      <c r="G19" s="102"/>
      <c r="H19" s="102"/>
      <c r="I19" s="13"/>
      <c r="J19" s="13"/>
      <c r="K19" s="13"/>
      <c r="L19" s="13"/>
      <c r="M19" s="13"/>
    </row>
    <row r="20" spans="2:14" ht="21.95" customHeight="1" x14ac:dyDescent="0.2">
      <c r="E20" s="21" t="s">
        <v>91</v>
      </c>
      <c r="F20" s="103">
        <f t="shared" ref="F20:L20" si="4">SUM(F6:F19)</f>
        <v>54824.69999999999</v>
      </c>
      <c r="G20" s="103">
        <f t="shared" si="4"/>
        <v>878.31753600000002</v>
      </c>
      <c r="H20" s="103">
        <f t="shared" si="4"/>
        <v>1154.9007839999999</v>
      </c>
      <c r="I20" s="22">
        <f t="shared" si="4"/>
        <v>28836.134122287967</v>
      </c>
      <c r="J20" s="22">
        <f t="shared" si="4"/>
        <v>461.9684607495069</v>
      </c>
      <c r="K20" s="22">
        <f t="shared" si="4"/>
        <v>607.44288441814592</v>
      </c>
      <c r="L20" s="22">
        <f t="shared" si="4"/>
        <v>0</v>
      </c>
      <c r="M20" s="22">
        <f>SUM(M6:M19)</f>
        <v>28981.608545956602</v>
      </c>
    </row>
    <row r="21" spans="2:14" ht="21.95" customHeight="1" x14ac:dyDescent="0.2">
      <c r="E21" s="21"/>
      <c r="F21" s="22"/>
      <c r="G21" s="22"/>
      <c r="H21" s="22"/>
      <c r="I21" s="22"/>
      <c r="J21" s="22"/>
      <c r="K21" s="22"/>
      <c r="L21" s="22"/>
      <c r="M21" s="22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P21"/>
  <sheetViews>
    <sheetView topLeftCell="D1" zoomScale="80" zoomScaleNormal="80" workbookViewId="0">
      <selection activeCell="I7" sqref="I7:I1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9.5703125" bestFit="1" customWidth="1"/>
    <col min="4" max="4" width="3.140625" customWidth="1"/>
    <col min="5" max="5" width="16.42578125" customWidth="1"/>
    <col min="6" max="6" width="2.140625" customWidth="1"/>
    <col min="7" max="7" width="1.7109375" customWidth="1"/>
    <col min="8" max="8" width="15.140625" customWidth="1"/>
    <col min="9" max="10" width="10.85546875" customWidth="1"/>
    <col min="11" max="11" width="7.5703125" customWidth="1"/>
    <col min="13" max="13" width="26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6" ht="15" x14ac:dyDescent="0.25">
      <c r="F2" s="4" t="s">
        <v>93</v>
      </c>
      <c r="G2" s="2"/>
      <c r="H2" s="2"/>
      <c r="I2" s="2"/>
      <c r="J2" s="2"/>
      <c r="K2" s="2"/>
      <c r="L2" s="2"/>
      <c r="M2" s="23" t="str">
        <f>PRESIDENCIA!M2</f>
        <v>31 DE MARZO DE 2016</v>
      </c>
    </row>
    <row r="3" spans="2:16" x14ac:dyDescent="0.2">
      <c r="F3" s="23" t="str">
        <f>PRESIDENCIA!F3</f>
        <v>SEGUNDA QUINCENA DE MARZO DE 2016</v>
      </c>
      <c r="G3" s="2"/>
      <c r="H3" s="2"/>
      <c r="I3" s="2"/>
      <c r="J3" s="2"/>
      <c r="K3" s="2"/>
      <c r="L3" s="2"/>
    </row>
    <row r="4" spans="2:16" x14ac:dyDescent="0.2">
      <c r="F4" s="5"/>
      <c r="G4" s="2"/>
      <c r="H4" s="2"/>
      <c r="I4" s="2"/>
      <c r="J4" s="2"/>
      <c r="K4" s="2"/>
      <c r="L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7" t="s">
        <v>199</v>
      </c>
      <c r="L5" s="7" t="s">
        <v>5</v>
      </c>
      <c r="M5" s="6" t="s">
        <v>6</v>
      </c>
    </row>
    <row r="6" spans="2:16" x14ac:dyDescent="0.2">
      <c r="F6" s="104"/>
      <c r="G6" s="104"/>
    </row>
    <row r="7" spans="2:16" ht="24.95" customHeight="1" x14ac:dyDescent="0.2">
      <c r="B7" s="11" t="s">
        <v>397</v>
      </c>
      <c r="C7" s="10" t="s">
        <v>395</v>
      </c>
      <c r="D7" s="18"/>
      <c r="E7" s="71" t="s">
        <v>133</v>
      </c>
      <c r="F7" s="102">
        <v>38202</v>
      </c>
      <c r="G7" s="102">
        <v>7782</v>
      </c>
      <c r="H7" s="13">
        <f>+F7/30.42*16</f>
        <v>20093.096646942799</v>
      </c>
      <c r="I7" s="13">
        <f>+G7/30.42*16</f>
        <v>4093.0966469428004</v>
      </c>
      <c r="J7" s="13"/>
      <c r="K7" s="13">
        <v>0</v>
      </c>
      <c r="L7" s="13">
        <f>H7-I7+J7-K7</f>
        <v>15999.999999999998</v>
      </c>
      <c r="M7" s="14"/>
      <c r="N7" s="83"/>
      <c r="O7" s="83"/>
    </row>
    <row r="8" spans="2:16" ht="24.95" customHeight="1" x14ac:dyDescent="0.2">
      <c r="B8" s="11" t="s">
        <v>398</v>
      </c>
      <c r="C8" s="10" t="s">
        <v>465</v>
      </c>
      <c r="D8" s="18"/>
      <c r="E8" s="71" t="s">
        <v>296</v>
      </c>
      <c r="F8" s="13">
        <v>11514.3</v>
      </c>
      <c r="G8" s="13">
        <v>1350.3347839999997</v>
      </c>
      <c r="H8" s="13">
        <f t="shared" ref="H8:H17" si="0">+F8/30.42*16</f>
        <v>6056.1735700197232</v>
      </c>
      <c r="I8" s="13">
        <f t="shared" ref="I8:I17" si="1">+G8/30.42*16</f>
        <v>710.235257856673</v>
      </c>
      <c r="J8" s="13"/>
      <c r="K8" s="13"/>
      <c r="L8" s="13">
        <f t="shared" ref="L8:L17" si="2">H8-I8+J8-K8</f>
        <v>5345.9383121630499</v>
      </c>
      <c r="M8" s="14"/>
      <c r="N8" s="83"/>
      <c r="O8" s="83"/>
    </row>
    <row r="9" spans="2:16" ht="24.95" customHeight="1" x14ac:dyDescent="0.2">
      <c r="B9" s="11" t="s">
        <v>29</v>
      </c>
      <c r="C9" s="10" t="s">
        <v>30</v>
      </c>
      <c r="D9" s="18"/>
      <c r="E9" s="71" t="s">
        <v>120</v>
      </c>
      <c r="F9" s="102">
        <v>8964</v>
      </c>
      <c r="G9" s="102">
        <v>852</v>
      </c>
      <c r="H9" s="13">
        <f t="shared" si="0"/>
        <v>4714.792899408284</v>
      </c>
      <c r="I9" s="13">
        <f t="shared" si="1"/>
        <v>448.12623274161734</v>
      </c>
      <c r="J9" s="13"/>
      <c r="K9" s="13"/>
      <c r="L9" s="13">
        <f t="shared" si="2"/>
        <v>4266.666666666667</v>
      </c>
      <c r="M9" s="14"/>
      <c r="N9" s="83"/>
      <c r="O9" s="83"/>
    </row>
    <row r="10" spans="2:16" ht="24.95" customHeight="1" x14ac:dyDescent="0.2">
      <c r="B10" s="11" t="s">
        <v>37</v>
      </c>
      <c r="C10" s="10" t="s">
        <v>38</v>
      </c>
      <c r="D10" s="18"/>
      <c r="E10" s="71" t="s">
        <v>120</v>
      </c>
      <c r="F10" s="102">
        <v>8964</v>
      </c>
      <c r="G10" s="102">
        <v>852</v>
      </c>
      <c r="H10" s="13">
        <f t="shared" si="0"/>
        <v>4714.792899408284</v>
      </c>
      <c r="I10" s="13">
        <f t="shared" si="1"/>
        <v>448.12623274161734</v>
      </c>
      <c r="J10" s="13"/>
      <c r="K10" s="13"/>
      <c r="L10" s="13">
        <f t="shared" si="2"/>
        <v>4266.666666666667</v>
      </c>
      <c r="M10" s="14"/>
      <c r="N10" s="83"/>
      <c r="O10" s="83"/>
    </row>
    <row r="11" spans="2:16" ht="24.95" customHeight="1" x14ac:dyDescent="0.2">
      <c r="B11" s="11" t="s">
        <v>399</v>
      </c>
      <c r="C11" s="10" t="s">
        <v>400</v>
      </c>
      <c r="D11" s="18"/>
      <c r="E11" s="71" t="s">
        <v>135</v>
      </c>
      <c r="F11" s="102">
        <v>8964</v>
      </c>
      <c r="G11" s="102">
        <v>852</v>
      </c>
      <c r="H11" s="13">
        <f t="shared" si="0"/>
        <v>4714.792899408284</v>
      </c>
      <c r="I11" s="13">
        <f t="shared" si="1"/>
        <v>448.12623274161734</v>
      </c>
      <c r="J11" s="13"/>
      <c r="K11" s="13">
        <v>0</v>
      </c>
      <c r="L11" s="13">
        <f t="shared" si="2"/>
        <v>4266.666666666667</v>
      </c>
      <c r="M11" s="14"/>
      <c r="N11" s="83"/>
      <c r="O11" s="83"/>
    </row>
    <row r="12" spans="2:16" ht="24.95" customHeight="1" x14ac:dyDescent="0.2">
      <c r="B12" s="11" t="s">
        <v>31</v>
      </c>
      <c r="C12" s="10" t="s">
        <v>32</v>
      </c>
      <c r="D12" s="18"/>
      <c r="E12" s="71" t="s">
        <v>134</v>
      </c>
      <c r="F12" s="102">
        <v>23719.5</v>
      </c>
      <c r="G12" s="102">
        <v>4021.0718400000001</v>
      </c>
      <c r="H12" s="13">
        <f t="shared" si="0"/>
        <v>12475.739644970414</v>
      </c>
      <c r="I12" s="13">
        <f t="shared" si="1"/>
        <v>2114.962177514793</v>
      </c>
      <c r="J12" s="13"/>
      <c r="K12" s="13">
        <v>4</v>
      </c>
      <c r="L12" s="13">
        <f t="shared" si="2"/>
        <v>10356.77746745562</v>
      </c>
      <c r="M12" s="14"/>
      <c r="N12" s="83"/>
      <c r="O12" s="83"/>
      <c r="P12" s="83"/>
    </row>
    <row r="13" spans="2:16" ht="24.95" customHeight="1" x14ac:dyDescent="0.2">
      <c r="B13" s="11" t="s">
        <v>33</v>
      </c>
      <c r="C13" s="10" t="s">
        <v>34</v>
      </c>
      <c r="D13" s="18"/>
      <c r="E13" s="71" t="s">
        <v>161</v>
      </c>
      <c r="F13" s="102">
        <v>15361.5</v>
      </c>
      <c r="G13" s="102">
        <v>2172.0967039999996</v>
      </c>
      <c r="H13" s="13">
        <f t="shared" si="0"/>
        <v>8079.6844181459564</v>
      </c>
      <c r="I13" s="13">
        <f t="shared" si="1"/>
        <v>1142.4571750164362</v>
      </c>
      <c r="J13" s="13"/>
      <c r="K13" s="13">
        <v>3</v>
      </c>
      <c r="L13" s="13">
        <f t="shared" si="2"/>
        <v>6934.2272431295205</v>
      </c>
      <c r="M13" s="14"/>
      <c r="N13" s="83"/>
      <c r="O13" s="83"/>
    </row>
    <row r="14" spans="2:16" ht="24.95" customHeight="1" x14ac:dyDescent="0.2">
      <c r="B14" s="11" t="s">
        <v>35</v>
      </c>
      <c r="C14" s="10" t="s">
        <v>36</v>
      </c>
      <c r="D14" s="18"/>
      <c r="E14" s="71" t="s">
        <v>136</v>
      </c>
      <c r="F14" s="102">
        <v>9777.6</v>
      </c>
      <c r="G14" s="102">
        <v>997.29532799999993</v>
      </c>
      <c r="H14" s="13">
        <f t="shared" si="0"/>
        <v>5142.7218934911243</v>
      </c>
      <c r="I14" s="13">
        <f t="shared" si="1"/>
        <v>524.54718106508869</v>
      </c>
      <c r="J14" s="13"/>
      <c r="K14" s="13">
        <v>0</v>
      </c>
      <c r="L14" s="13">
        <f t="shared" si="2"/>
        <v>4618.1747124260355</v>
      </c>
      <c r="M14" s="14"/>
      <c r="N14" s="83"/>
      <c r="O14" s="83"/>
    </row>
    <row r="15" spans="2:16" ht="19.5" customHeight="1" x14ac:dyDescent="0.2">
      <c r="B15" s="11" t="s">
        <v>261</v>
      </c>
      <c r="C15" s="10" t="s">
        <v>264</v>
      </c>
      <c r="D15" s="18"/>
      <c r="E15" s="71" t="s">
        <v>120</v>
      </c>
      <c r="F15" s="102">
        <v>8964</v>
      </c>
      <c r="G15" s="102">
        <v>852</v>
      </c>
      <c r="H15" s="13">
        <f t="shared" si="0"/>
        <v>4714.792899408284</v>
      </c>
      <c r="I15" s="13">
        <f t="shared" si="1"/>
        <v>448.12623274161734</v>
      </c>
      <c r="J15" s="13"/>
      <c r="K15" s="13"/>
      <c r="L15" s="13">
        <f t="shared" si="2"/>
        <v>4266.666666666667</v>
      </c>
      <c r="M15" s="14"/>
      <c r="N15" s="83"/>
      <c r="O15" s="83"/>
    </row>
    <row r="16" spans="2:16" ht="19.5" customHeight="1" x14ac:dyDescent="0.2">
      <c r="B16" s="11" t="s">
        <v>401</v>
      </c>
      <c r="C16" s="10" t="s">
        <v>396</v>
      </c>
      <c r="D16" s="18"/>
      <c r="E16" s="72" t="s">
        <v>120</v>
      </c>
      <c r="F16" s="102">
        <v>8964</v>
      </c>
      <c r="G16" s="102">
        <v>852</v>
      </c>
      <c r="H16" s="13">
        <f t="shared" si="0"/>
        <v>4714.792899408284</v>
      </c>
      <c r="I16" s="13">
        <f t="shared" si="1"/>
        <v>448.12623274161734</v>
      </c>
      <c r="J16" s="13"/>
      <c r="K16" s="13"/>
      <c r="L16" s="13">
        <f t="shared" ref="L16" si="3">H16-I16+J16-K16</f>
        <v>4266.666666666667</v>
      </c>
      <c r="M16" s="14"/>
      <c r="N16" s="83"/>
      <c r="O16" s="83"/>
    </row>
    <row r="17" spans="1:15" ht="24.75" customHeight="1" x14ac:dyDescent="0.2">
      <c r="B17" s="11" t="s">
        <v>402</v>
      </c>
      <c r="C17" s="10" t="s">
        <v>471</v>
      </c>
      <c r="D17" s="18"/>
      <c r="E17" s="71" t="s">
        <v>239</v>
      </c>
      <c r="F17" s="102">
        <v>14062</v>
      </c>
      <c r="G17" s="102">
        <v>1894</v>
      </c>
      <c r="H17" s="13">
        <f t="shared" si="0"/>
        <v>7396.1867192636419</v>
      </c>
      <c r="I17" s="13">
        <f t="shared" si="1"/>
        <v>996.18671926364232</v>
      </c>
      <c r="J17" s="13"/>
      <c r="K17" s="13"/>
      <c r="L17" s="13">
        <f t="shared" si="2"/>
        <v>6400</v>
      </c>
      <c r="M17" s="14"/>
      <c r="N17" s="83"/>
      <c r="O17" s="83"/>
    </row>
    <row r="18" spans="1:15" ht="21.95" customHeight="1" x14ac:dyDescent="0.2">
      <c r="F18" s="104"/>
      <c r="G18" s="104"/>
    </row>
    <row r="19" spans="1:15" ht="21.95" customHeight="1" x14ac:dyDescent="0.2">
      <c r="E19" s="21" t="s">
        <v>91</v>
      </c>
      <c r="F19" s="103">
        <f t="shared" ref="F19:L19" si="4">SUM(F7:F17)</f>
        <v>157456.90000000002</v>
      </c>
      <c r="G19" s="103">
        <f t="shared" si="4"/>
        <v>22476.798655999999</v>
      </c>
      <c r="H19" s="22">
        <f t="shared" si="4"/>
        <v>82817.567389875097</v>
      </c>
      <c r="I19" s="22">
        <f t="shared" si="4"/>
        <v>11822.116321367519</v>
      </c>
      <c r="J19" s="22">
        <f t="shared" si="4"/>
        <v>0</v>
      </c>
      <c r="K19" s="22">
        <f t="shared" si="4"/>
        <v>7</v>
      </c>
      <c r="L19" s="22">
        <f t="shared" si="4"/>
        <v>70988.451068507566</v>
      </c>
    </row>
    <row r="20" spans="1:15" ht="21.95" customHeight="1" x14ac:dyDescent="0.2"/>
    <row r="21" spans="1:15" x14ac:dyDescent="0.2">
      <c r="A21" s="25"/>
    </row>
  </sheetData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O29"/>
  <sheetViews>
    <sheetView topLeftCell="A9" zoomScale="80" zoomScaleNormal="80" workbookViewId="0">
      <selection activeCell="I7" sqref="I7:I23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7" width="1.28515625" customWidth="1"/>
    <col min="8" max="8" width="12.42578125" customWidth="1"/>
    <col min="9" max="9" width="11.28515625" bestFit="1" customWidth="1"/>
    <col min="10" max="10" width="11.28515625" customWidth="1"/>
    <col min="11" max="11" width="8.85546875" customWidth="1"/>
    <col min="12" max="12" width="12.28515625" bestFit="1" customWidth="1"/>
    <col min="13" max="13" width="24.140625" customWidth="1"/>
  </cols>
  <sheetData>
    <row r="1" spans="2:15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 x14ac:dyDescent="0.25">
      <c r="F2" s="4" t="s">
        <v>94</v>
      </c>
      <c r="G2" s="2"/>
      <c r="H2" s="2"/>
      <c r="I2" s="2"/>
      <c r="J2" s="4"/>
      <c r="K2" s="2"/>
      <c r="L2" s="2"/>
      <c r="M2" s="23" t="str">
        <f>PRESIDENCIA!M2</f>
        <v>31 DE MARZO DE 2016</v>
      </c>
    </row>
    <row r="3" spans="2:15" x14ac:dyDescent="0.2">
      <c r="F3" s="23" t="str">
        <f>PRESIDENCIA!F3</f>
        <v>SEGUNDA QUINCENA DE MARZO DE 2016</v>
      </c>
      <c r="G3" s="2"/>
      <c r="H3" s="2"/>
      <c r="I3" s="2"/>
      <c r="J3" s="23"/>
      <c r="K3" s="2"/>
      <c r="L3" s="2"/>
    </row>
    <row r="4" spans="2:15" ht="1.5" customHeight="1" x14ac:dyDescent="0.2">
      <c r="F4" s="5"/>
      <c r="G4" s="2"/>
      <c r="H4" s="2"/>
      <c r="I4" s="2"/>
      <c r="J4" s="5"/>
      <c r="K4" s="2"/>
      <c r="L4" s="2"/>
    </row>
    <row r="5" spans="2:15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7" t="s">
        <v>199</v>
      </c>
      <c r="L5" s="7" t="s">
        <v>5</v>
      </c>
      <c r="M5" s="6" t="s">
        <v>6</v>
      </c>
    </row>
    <row r="6" spans="2:15" ht="1.5" customHeight="1" x14ac:dyDescent="0.2">
      <c r="F6" s="104"/>
      <c r="G6" s="104"/>
    </row>
    <row r="7" spans="2:15" ht="19.5" customHeight="1" x14ac:dyDescent="0.2">
      <c r="B7" t="s">
        <v>443</v>
      </c>
      <c r="C7" s="10" t="s">
        <v>466</v>
      </c>
      <c r="D7" s="19"/>
      <c r="E7" s="82" t="s">
        <v>153</v>
      </c>
      <c r="F7" s="102">
        <v>24480</v>
      </c>
      <c r="G7" s="102">
        <v>4199.99</v>
      </c>
      <c r="H7" s="13">
        <f>+F7/30.42*16</f>
        <v>12875.739644970414</v>
      </c>
      <c r="I7" s="13">
        <f>+G7/30.42*16</f>
        <v>2209.0677186061798</v>
      </c>
      <c r="J7" s="13"/>
      <c r="K7" s="13">
        <v>0</v>
      </c>
      <c r="L7" s="13">
        <f>H7-I7+J7-K7</f>
        <v>10666.671926364234</v>
      </c>
      <c r="M7" s="14"/>
      <c r="O7" s="83"/>
    </row>
    <row r="8" spans="2:15" ht="58.5" customHeight="1" x14ac:dyDescent="0.2">
      <c r="B8" s="11" t="s">
        <v>444</v>
      </c>
      <c r="C8" s="10" t="s">
        <v>438</v>
      </c>
      <c r="D8" s="19"/>
      <c r="E8" s="82" t="s">
        <v>327</v>
      </c>
      <c r="F8" s="102">
        <v>18576</v>
      </c>
      <c r="G8" s="102">
        <v>2859</v>
      </c>
      <c r="H8" s="13">
        <f t="shared" ref="H8:H23" si="0">+F8/30.42*16</f>
        <v>9770.4142011834319</v>
      </c>
      <c r="I8" s="13">
        <f t="shared" ref="I8:I23" si="1">+G8/30.42*16</f>
        <v>1503.7475345167652</v>
      </c>
      <c r="J8" s="13"/>
      <c r="K8" s="13"/>
      <c r="L8" s="13">
        <f>H8-I8+J8-K8</f>
        <v>8266.6666666666661</v>
      </c>
      <c r="M8" s="14"/>
      <c r="O8" s="83"/>
    </row>
    <row r="9" spans="2:15" ht="24.75" customHeight="1" x14ac:dyDescent="0.2">
      <c r="B9" s="11" t="s">
        <v>41</v>
      </c>
      <c r="C9" s="10" t="s">
        <v>42</v>
      </c>
      <c r="D9" s="19"/>
      <c r="E9" s="82" t="s">
        <v>138</v>
      </c>
      <c r="F9" s="102">
        <v>19626.599999999999</v>
      </c>
      <c r="G9" s="102">
        <v>3083.1220639999997</v>
      </c>
      <c r="H9" s="13">
        <f t="shared" si="0"/>
        <v>10322.99802761341</v>
      </c>
      <c r="I9" s="13">
        <f t="shared" si="1"/>
        <v>1621.6289619986849</v>
      </c>
      <c r="J9" s="13"/>
      <c r="K9" s="13"/>
      <c r="L9" s="13">
        <f>H9-I9+J9-K9</f>
        <v>8701.3690656147246</v>
      </c>
      <c r="M9" s="14"/>
      <c r="O9" s="83"/>
    </row>
    <row r="10" spans="2:15" ht="24.95" customHeight="1" x14ac:dyDescent="0.2">
      <c r="B10" s="11" t="s">
        <v>39</v>
      </c>
      <c r="C10" s="10" t="s">
        <v>40</v>
      </c>
      <c r="D10" s="19"/>
      <c r="E10" s="82" t="s">
        <v>138</v>
      </c>
      <c r="F10" s="102">
        <v>19626.599999999999</v>
      </c>
      <c r="G10" s="102">
        <v>3083.1220639999997</v>
      </c>
      <c r="H10" s="13">
        <f t="shared" si="0"/>
        <v>10322.99802761341</v>
      </c>
      <c r="I10" s="13">
        <f t="shared" si="1"/>
        <v>1621.6289619986849</v>
      </c>
      <c r="J10" s="13"/>
      <c r="K10" s="13">
        <v>9</v>
      </c>
      <c r="L10" s="13">
        <f t="shared" ref="L10:L18" si="2">H10-I10+J10-K10</f>
        <v>8692.3690656147246</v>
      </c>
      <c r="M10" s="14"/>
      <c r="O10" s="83"/>
    </row>
    <row r="11" spans="2:15" ht="24.95" customHeight="1" x14ac:dyDescent="0.2">
      <c r="B11" s="69" t="s">
        <v>445</v>
      </c>
      <c r="C11" s="10" t="s">
        <v>467</v>
      </c>
      <c r="D11" s="19"/>
      <c r="E11" s="82" t="s">
        <v>120</v>
      </c>
      <c r="F11" s="102">
        <v>8964</v>
      </c>
      <c r="G11" s="102">
        <v>852</v>
      </c>
      <c r="H11" s="13">
        <f t="shared" si="0"/>
        <v>4714.792899408284</v>
      </c>
      <c r="I11" s="13">
        <f t="shared" si="1"/>
        <v>448.12623274161734</v>
      </c>
      <c r="J11" s="13"/>
      <c r="K11" s="13">
        <v>0</v>
      </c>
      <c r="L11" s="13">
        <f t="shared" si="2"/>
        <v>4266.666666666667</v>
      </c>
      <c r="M11" s="14"/>
      <c r="O11" s="83"/>
    </row>
    <row r="12" spans="2:15" ht="24.95" customHeight="1" x14ac:dyDescent="0.2">
      <c r="B12" s="11" t="s">
        <v>43</v>
      </c>
      <c r="C12" s="10" t="s">
        <v>44</v>
      </c>
      <c r="D12" s="19"/>
      <c r="E12" s="82" t="s">
        <v>139</v>
      </c>
      <c r="F12" s="102">
        <v>12826.8</v>
      </c>
      <c r="G12" s="102">
        <v>1630.6847839999996</v>
      </c>
      <c r="H12" s="13">
        <f t="shared" si="0"/>
        <v>6746.5088757396443</v>
      </c>
      <c r="I12" s="13">
        <f t="shared" si="1"/>
        <v>857.69087915844807</v>
      </c>
      <c r="J12" s="13"/>
      <c r="K12" s="13">
        <v>2</v>
      </c>
      <c r="L12" s="13">
        <f t="shared" si="2"/>
        <v>5886.817996581196</v>
      </c>
      <c r="M12" s="14"/>
      <c r="O12" s="83"/>
    </row>
    <row r="13" spans="2:15" ht="24.95" customHeight="1" x14ac:dyDescent="0.2">
      <c r="B13" s="11" t="s">
        <v>45</v>
      </c>
      <c r="C13" s="10" t="s">
        <v>113</v>
      </c>
      <c r="D13" s="19"/>
      <c r="E13" s="82" t="s">
        <v>139</v>
      </c>
      <c r="F13" s="102">
        <v>12826.8</v>
      </c>
      <c r="G13" s="102">
        <v>1630.6847839999996</v>
      </c>
      <c r="H13" s="13">
        <f t="shared" si="0"/>
        <v>6746.5088757396443</v>
      </c>
      <c r="I13" s="13">
        <f t="shared" si="1"/>
        <v>857.69087915844807</v>
      </c>
      <c r="J13" s="13"/>
      <c r="K13" s="13">
        <v>2</v>
      </c>
      <c r="L13" s="13">
        <f t="shared" si="2"/>
        <v>5886.817996581196</v>
      </c>
      <c r="M13" s="14"/>
      <c r="O13" s="83"/>
    </row>
    <row r="14" spans="2:15" ht="24.95" customHeight="1" x14ac:dyDescent="0.2">
      <c r="B14" s="10" t="s">
        <v>166</v>
      </c>
      <c r="C14" s="10" t="s">
        <v>165</v>
      </c>
      <c r="D14" s="19"/>
      <c r="E14" s="82" t="s">
        <v>139</v>
      </c>
      <c r="F14" s="102">
        <v>9819.6</v>
      </c>
      <c r="G14" s="105">
        <v>1004.821728</v>
      </c>
      <c r="H14" s="13">
        <f t="shared" si="0"/>
        <v>5164.8126232741615</v>
      </c>
      <c r="I14" s="13">
        <f t="shared" si="1"/>
        <v>528.50583984220907</v>
      </c>
      <c r="J14" s="13"/>
      <c r="K14" s="13">
        <v>0</v>
      </c>
      <c r="L14" s="13">
        <f t="shared" si="2"/>
        <v>4636.3067834319527</v>
      </c>
      <c r="M14" s="14"/>
      <c r="O14" s="83"/>
    </row>
    <row r="15" spans="2:15" ht="24.95" customHeight="1" x14ac:dyDescent="0.2">
      <c r="B15" s="10" t="s">
        <v>168</v>
      </c>
      <c r="C15" s="10" t="s">
        <v>167</v>
      </c>
      <c r="D15" s="19"/>
      <c r="E15" s="82" t="s">
        <v>139</v>
      </c>
      <c r="F15" s="102">
        <v>9819.6</v>
      </c>
      <c r="G15" s="105">
        <v>1004.821728</v>
      </c>
      <c r="H15" s="13">
        <f t="shared" si="0"/>
        <v>5164.8126232741615</v>
      </c>
      <c r="I15" s="13">
        <f t="shared" si="1"/>
        <v>528.50583984220907</v>
      </c>
      <c r="J15" s="13"/>
      <c r="K15" s="13">
        <v>0</v>
      </c>
      <c r="L15" s="13">
        <f t="shared" si="2"/>
        <v>4636.3067834319527</v>
      </c>
      <c r="M15" s="14"/>
      <c r="O15" s="83"/>
    </row>
    <row r="16" spans="2:15" ht="24.95" customHeight="1" x14ac:dyDescent="0.2">
      <c r="B16" s="11" t="s">
        <v>46</v>
      </c>
      <c r="C16" s="10" t="s">
        <v>47</v>
      </c>
      <c r="D16" s="19"/>
      <c r="E16" s="82" t="s">
        <v>121</v>
      </c>
      <c r="F16" s="102">
        <v>7816.2</v>
      </c>
      <c r="G16" s="105">
        <v>660.89319999999998</v>
      </c>
      <c r="H16" s="13">
        <f t="shared" si="0"/>
        <v>4111.084812623274</v>
      </c>
      <c r="I16" s="13">
        <f t="shared" si="1"/>
        <v>347.60983563445097</v>
      </c>
      <c r="J16" s="13"/>
      <c r="K16" s="13">
        <v>0</v>
      </c>
      <c r="L16" s="13">
        <f t="shared" si="2"/>
        <v>3763.4749769888231</v>
      </c>
      <c r="M16" s="14"/>
      <c r="O16" s="83"/>
    </row>
    <row r="17" spans="2:15" ht="24.95" customHeight="1" x14ac:dyDescent="0.2">
      <c r="B17" s="11" t="s">
        <v>50</v>
      </c>
      <c r="C17" s="10" t="s">
        <v>51</v>
      </c>
      <c r="D17" s="19"/>
      <c r="E17" s="82" t="s">
        <v>121</v>
      </c>
      <c r="F17" s="102">
        <v>7236.6</v>
      </c>
      <c r="G17" s="102">
        <v>358.87838399999998</v>
      </c>
      <c r="H17" s="13">
        <f t="shared" si="0"/>
        <v>3806.2327416173571</v>
      </c>
      <c r="I17" s="13">
        <f t="shared" si="1"/>
        <v>188.75917633136092</v>
      </c>
      <c r="J17" s="13"/>
      <c r="K17" s="13">
        <v>0</v>
      </c>
      <c r="L17" s="13">
        <f t="shared" si="2"/>
        <v>3617.4735652859963</v>
      </c>
      <c r="M17" s="14"/>
      <c r="O17" s="83"/>
    </row>
    <row r="18" spans="2:15" ht="21.95" customHeight="1" x14ac:dyDescent="0.2">
      <c r="B18" s="11" t="s">
        <v>206</v>
      </c>
      <c r="C18" s="10" t="s">
        <v>207</v>
      </c>
      <c r="D18" s="19"/>
      <c r="E18" s="82" t="s">
        <v>140</v>
      </c>
      <c r="F18" s="102">
        <v>10714.2</v>
      </c>
      <c r="G18" s="102">
        <v>1179.4334239999998</v>
      </c>
      <c r="H18" s="13">
        <f t="shared" si="0"/>
        <v>5635.3451676528603</v>
      </c>
      <c r="I18" s="13">
        <f t="shared" si="1"/>
        <v>620.34631111111094</v>
      </c>
      <c r="J18" s="13"/>
      <c r="K18" s="13">
        <v>0</v>
      </c>
      <c r="L18" s="13">
        <f t="shared" si="2"/>
        <v>5014.9988565417498</v>
      </c>
      <c r="M18" s="28"/>
      <c r="O18" s="83"/>
    </row>
    <row r="19" spans="2:15" ht="21.95" customHeight="1" x14ac:dyDescent="0.2">
      <c r="B19" s="11" t="s">
        <v>446</v>
      </c>
      <c r="C19" s="10" t="s">
        <v>447</v>
      </c>
      <c r="D19" s="19"/>
      <c r="E19" s="82" t="s">
        <v>120</v>
      </c>
      <c r="F19" s="102">
        <v>8964</v>
      </c>
      <c r="G19" s="102">
        <v>852</v>
      </c>
      <c r="H19" s="13">
        <f t="shared" si="0"/>
        <v>4714.792899408284</v>
      </c>
      <c r="I19" s="13">
        <f t="shared" si="1"/>
        <v>448.12623274161734</v>
      </c>
      <c r="J19" s="13"/>
      <c r="K19" s="13"/>
      <c r="L19" s="13">
        <f t="shared" ref="L19:L23" si="3">H19-I19+J19-K19</f>
        <v>4266.666666666667</v>
      </c>
      <c r="M19" s="28"/>
      <c r="O19" s="83"/>
    </row>
    <row r="20" spans="2:15" ht="21.95" customHeight="1" x14ac:dyDescent="0.2">
      <c r="B20" s="11" t="s">
        <v>519</v>
      </c>
      <c r="C20" s="10" t="s">
        <v>453</v>
      </c>
      <c r="D20" s="19"/>
      <c r="E20" s="82" t="s">
        <v>475</v>
      </c>
      <c r="F20" s="102">
        <v>14062</v>
      </c>
      <c r="G20" s="102">
        <v>1894</v>
      </c>
      <c r="H20" s="13">
        <f t="shared" si="0"/>
        <v>7396.1867192636419</v>
      </c>
      <c r="I20" s="13">
        <f t="shared" si="1"/>
        <v>996.18671926364232</v>
      </c>
      <c r="J20" s="13"/>
      <c r="K20" s="13"/>
      <c r="L20" s="13">
        <f t="shared" si="3"/>
        <v>6400</v>
      </c>
      <c r="M20" s="28"/>
      <c r="O20" s="83"/>
    </row>
    <row r="21" spans="2:15" ht="21.95" customHeight="1" x14ac:dyDescent="0.2">
      <c r="B21" s="11" t="s">
        <v>448</v>
      </c>
      <c r="C21" s="10" t="s">
        <v>449</v>
      </c>
      <c r="D21" s="19"/>
      <c r="E21" s="82" t="s">
        <v>440</v>
      </c>
      <c r="F21" s="102">
        <v>14062</v>
      </c>
      <c r="G21" s="102">
        <v>1894</v>
      </c>
      <c r="H21" s="13">
        <f t="shared" si="0"/>
        <v>7396.1867192636419</v>
      </c>
      <c r="I21" s="13">
        <f t="shared" si="1"/>
        <v>996.18671926364232</v>
      </c>
      <c r="J21" s="13"/>
      <c r="K21" s="13"/>
      <c r="L21" s="13">
        <f t="shared" si="3"/>
        <v>6400</v>
      </c>
      <c r="M21" s="28"/>
      <c r="O21" s="83"/>
    </row>
    <row r="22" spans="2:15" ht="21.95" customHeight="1" x14ac:dyDescent="0.2">
      <c r="B22" s="11" t="s">
        <v>450</v>
      </c>
      <c r="C22" s="10" t="s">
        <v>451</v>
      </c>
      <c r="D22" s="19"/>
      <c r="E22" s="82" t="s">
        <v>441</v>
      </c>
      <c r="F22" s="102">
        <v>12773</v>
      </c>
      <c r="G22" s="102">
        <v>1619</v>
      </c>
      <c r="H22" s="13">
        <f t="shared" si="0"/>
        <v>6718.2117028270868</v>
      </c>
      <c r="I22" s="13">
        <f t="shared" si="1"/>
        <v>851.54503616042075</v>
      </c>
      <c r="J22" s="13"/>
      <c r="K22" s="13"/>
      <c r="L22" s="13">
        <f t="shared" si="3"/>
        <v>5866.6666666666661</v>
      </c>
      <c r="M22" s="28"/>
      <c r="O22" s="83"/>
    </row>
    <row r="23" spans="2:15" ht="21.95" customHeight="1" x14ac:dyDescent="0.2">
      <c r="B23" s="11" t="s">
        <v>452</v>
      </c>
      <c r="C23" s="10" t="s">
        <v>439</v>
      </c>
      <c r="D23" s="19"/>
      <c r="E23" s="82" t="s">
        <v>442</v>
      </c>
      <c r="F23" s="102">
        <v>14062</v>
      </c>
      <c r="G23" s="102">
        <v>1894</v>
      </c>
      <c r="H23" s="13">
        <f t="shared" si="0"/>
        <v>7396.1867192636419</v>
      </c>
      <c r="I23" s="13">
        <f t="shared" si="1"/>
        <v>996.18671926364232</v>
      </c>
      <c r="J23" s="13"/>
      <c r="K23" s="13"/>
      <c r="L23" s="13">
        <f t="shared" si="3"/>
        <v>6400</v>
      </c>
      <c r="M23" s="28"/>
      <c r="O23" s="83"/>
    </row>
    <row r="24" spans="2:15" ht="21.95" customHeight="1" x14ac:dyDescent="0.2">
      <c r="B24" s="11"/>
      <c r="C24" s="10"/>
      <c r="D24" s="19"/>
      <c r="E24" s="30"/>
      <c r="F24" s="102"/>
      <c r="G24" s="102"/>
      <c r="H24" s="13"/>
      <c r="I24" s="13"/>
      <c r="J24" s="13"/>
      <c r="K24" s="13"/>
      <c r="L24" s="13"/>
      <c r="M24" s="40"/>
      <c r="O24" s="83"/>
    </row>
    <row r="25" spans="2:15" ht="21.95" customHeight="1" x14ac:dyDescent="0.2">
      <c r="E25" s="21" t="s">
        <v>91</v>
      </c>
      <c r="F25" s="103">
        <f>SUM(F7:F18)</f>
        <v>162333.00000000003</v>
      </c>
      <c r="G25" s="103">
        <f>SUM(G7:G18)</f>
        <v>21547.452159999993</v>
      </c>
      <c r="H25" s="22">
        <f>SUM(H7:H23)</f>
        <v>119003.81328073634</v>
      </c>
      <c r="I25" s="22">
        <f>SUM(I7:I23)</f>
        <v>15621.539597633131</v>
      </c>
      <c r="J25" s="22">
        <f>SUM(J7:J23)</f>
        <v>0</v>
      </c>
      <c r="K25" s="22">
        <f>SUM(K7:K23)</f>
        <v>13</v>
      </c>
      <c r="L25" s="22">
        <f>SUM(L7:L23)</f>
        <v>103369.27368310321</v>
      </c>
    </row>
    <row r="26" spans="2:15" x14ac:dyDescent="0.2">
      <c r="B26" s="11"/>
      <c r="C26" s="10"/>
      <c r="D26" s="10"/>
      <c r="E26" s="18"/>
      <c r="F26" s="13"/>
      <c r="G26" s="13"/>
      <c r="H26" s="13"/>
      <c r="I26" s="13"/>
      <c r="J26" s="13"/>
      <c r="K26" s="13"/>
      <c r="L26" s="13"/>
    </row>
    <row r="27" spans="2:15" x14ac:dyDescent="0.2">
      <c r="B27" s="11"/>
      <c r="C27" s="10"/>
      <c r="D27" s="10"/>
      <c r="E27" s="18"/>
      <c r="F27" s="13"/>
      <c r="G27" s="13"/>
      <c r="H27" s="13"/>
      <c r="I27" s="13"/>
      <c r="J27" s="13"/>
      <c r="K27" s="13"/>
      <c r="L27" s="13"/>
    </row>
    <row r="28" spans="2:15" x14ac:dyDescent="0.2">
      <c r="B28" s="11"/>
      <c r="C28" s="10"/>
      <c r="D28" s="10"/>
      <c r="E28" s="18"/>
      <c r="F28" s="13"/>
      <c r="G28" s="13"/>
      <c r="H28" s="13"/>
      <c r="I28" s="13"/>
      <c r="J28" s="13"/>
      <c r="K28" s="13"/>
      <c r="L28" s="13"/>
    </row>
    <row r="29" spans="2:15" x14ac:dyDescent="0.2">
      <c r="B29" s="11"/>
      <c r="C29" s="10"/>
      <c r="D29" s="10"/>
      <c r="E29" s="18"/>
      <c r="F29" s="13"/>
      <c r="G29" s="13"/>
      <c r="H29" s="13"/>
      <c r="I29" s="13"/>
      <c r="J29" s="13"/>
      <c r="K29" s="13"/>
      <c r="L29" s="13"/>
    </row>
  </sheetData>
  <phoneticPr fontId="0" type="noConversion"/>
  <pageMargins left="0.15748031496062992" right="0.27559055118110237" top="0.19685039370078741" bottom="0.51181102362204722" header="0.11811023622047245" footer="0"/>
  <pageSetup scale="9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2"/>
  <sheetViews>
    <sheetView topLeftCell="D9" workbookViewId="0">
      <selection activeCell="I7" sqref="I7:I20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23" t="str">
        <f>+O.PUB!M2</f>
        <v>31 DE MARZO DE 2016</v>
      </c>
    </row>
    <row r="3" spans="2:13" x14ac:dyDescent="0.2">
      <c r="F3" s="23" t="str">
        <f>+O.PUB!F3</f>
        <v>SEGUNDA QUINCENA DE MARZO DE 2016</v>
      </c>
      <c r="G3" s="2"/>
      <c r="H3" s="2"/>
      <c r="I3" s="2"/>
      <c r="J3" s="23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101" t="s">
        <v>4</v>
      </c>
      <c r="G5" s="101" t="s">
        <v>211</v>
      </c>
      <c r="H5" s="7" t="s">
        <v>4</v>
      </c>
      <c r="I5" s="7" t="s">
        <v>211</v>
      </c>
      <c r="J5" s="73" t="s">
        <v>265</v>
      </c>
      <c r="K5" s="7" t="s">
        <v>199</v>
      </c>
      <c r="L5" s="7" t="s">
        <v>5</v>
      </c>
      <c r="M5" s="6" t="s">
        <v>6</v>
      </c>
    </row>
    <row r="6" spans="2:13" x14ac:dyDescent="0.2">
      <c r="F6" s="104"/>
      <c r="G6" s="104"/>
    </row>
    <row r="7" spans="2:13" ht="24.95" customHeight="1" x14ac:dyDescent="0.2">
      <c r="B7" s="11" t="s">
        <v>262</v>
      </c>
      <c r="C7" s="10" t="s">
        <v>260</v>
      </c>
      <c r="D7" s="18"/>
      <c r="E7" s="122" t="s">
        <v>140</v>
      </c>
      <c r="F7" s="102">
        <v>8828</v>
      </c>
      <c r="G7" s="102">
        <v>828</v>
      </c>
      <c r="H7" s="13">
        <f>+F7/30.42*16</f>
        <v>4643.2610124917819</v>
      </c>
      <c r="I7" s="13">
        <f>+G7/30.42*16</f>
        <v>435.50295857988164</v>
      </c>
      <c r="J7" s="13"/>
      <c r="K7" s="13"/>
      <c r="L7" s="13">
        <f>H7-I7+J7-K7</f>
        <v>4207.7580539118999</v>
      </c>
      <c r="M7" s="14"/>
    </row>
    <row r="8" spans="2:13" ht="24.95" customHeight="1" x14ac:dyDescent="0.2">
      <c r="B8" s="11" t="s">
        <v>202</v>
      </c>
      <c r="C8" s="10" t="s">
        <v>203</v>
      </c>
      <c r="D8" s="18"/>
      <c r="E8" s="122" t="s">
        <v>141</v>
      </c>
      <c r="F8" s="102">
        <v>12087.6</v>
      </c>
      <c r="G8" s="102">
        <v>1472.7916639999999</v>
      </c>
      <c r="H8" s="13">
        <f t="shared" ref="H8:H20" si="0">+F8/30.42*16</f>
        <v>6357.7120315581851</v>
      </c>
      <c r="I8" s="13">
        <f t="shared" ref="I8:I20" si="1">+G8/30.42*16</f>
        <v>774.64387324128847</v>
      </c>
      <c r="J8" s="13"/>
      <c r="K8" s="13">
        <v>1</v>
      </c>
      <c r="L8" s="13">
        <f t="shared" ref="L8:L18" si="2">H8-I8+J8-K8</f>
        <v>5582.0681583168971</v>
      </c>
      <c r="M8" s="14"/>
    </row>
    <row r="9" spans="2:13" ht="24.95" customHeight="1" x14ac:dyDescent="0.2">
      <c r="B9" s="10" t="s">
        <v>56</v>
      </c>
      <c r="C9" s="10" t="s">
        <v>57</v>
      </c>
      <c r="D9" s="18"/>
      <c r="E9" s="122" t="s">
        <v>141</v>
      </c>
      <c r="F9" s="102">
        <v>12087.6</v>
      </c>
      <c r="G9" s="102">
        <v>1472.7916639999999</v>
      </c>
      <c r="H9" s="13">
        <f t="shared" si="0"/>
        <v>6357.7120315581851</v>
      </c>
      <c r="I9" s="13">
        <f t="shared" si="1"/>
        <v>774.64387324128847</v>
      </c>
      <c r="J9" s="13"/>
      <c r="K9" s="13">
        <v>0</v>
      </c>
      <c r="L9" s="13">
        <f t="shared" si="2"/>
        <v>5583.0681583168971</v>
      </c>
      <c r="M9" s="14"/>
    </row>
    <row r="10" spans="2:13" ht="24.95" customHeight="1" x14ac:dyDescent="0.2">
      <c r="B10" s="11" t="s">
        <v>112</v>
      </c>
      <c r="C10" s="10" t="s">
        <v>111</v>
      </c>
      <c r="D10" s="18"/>
      <c r="E10" s="122" t="s">
        <v>141</v>
      </c>
      <c r="F10" s="102">
        <v>8748.6</v>
      </c>
      <c r="G10" s="102">
        <v>812.89852799999994</v>
      </c>
      <c r="H10" s="13">
        <f t="shared" si="0"/>
        <v>4601.499013806706</v>
      </c>
      <c r="I10" s="13">
        <f t="shared" si="1"/>
        <v>427.560041025641</v>
      </c>
      <c r="J10" s="13"/>
      <c r="K10" s="13"/>
      <c r="L10" s="13">
        <f t="shared" si="2"/>
        <v>4173.9389727810649</v>
      </c>
      <c r="M10" s="14"/>
    </row>
    <row r="11" spans="2:13" ht="24.95" customHeight="1" x14ac:dyDescent="0.2">
      <c r="B11" s="11" t="s">
        <v>58</v>
      </c>
      <c r="C11" s="10" t="s">
        <v>59</v>
      </c>
      <c r="D11" s="18"/>
      <c r="E11" s="122" t="s">
        <v>141</v>
      </c>
      <c r="F11" s="102">
        <v>12087.6</v>
      </c>
      <c r="G11" s="102">
        <v>1472.7916639999999</v>
      </c>
      <c r="H11" s="13">
        <f t="shared" si="0"/>
        <v>6357.7120315581851</v>
      </c>
      <c r="I11" s="13">
        <f t="shared" si="1"/>
        <v>774.64387324128847</v>
      </c>
      <c r="J11" s="13"/>
      <c r="K11" s="13">
        <v>1</v>
      </c>
      <c r="L11" s="13">
        <f t="shared" si="2"/>
        <v>5582.0681583168971</v>
      </c>
      <c r="M11" s="14"/>
    </row>
    <row r="12" spans="2:13" ht="24.95" customHeight="1" x14ac:dyDescent="0.2">
      <c r="B12" s="51" t="s">
        <v>204</v>
      </c>
      <c r="C12" s="10" t="s">
        <v>205</v>
      </c>
      <c r="D12" s="18"/>
      <c r="E12" s="122" t="s">
        <v>141</v>
      </c>
      <c r="F12" s="102">
        <v>12087.6</v>
      </c>
      <c r="G12" s="102">
        <v>1472.7916639999999</v>
      </c>
      <c r="H12" s="13">
        <f t="shared" si="0"/>
        <v>6357.7120315581851</v>
      </c>
      <c r="I12" s="13">
        <f t="shared" si="1"/>
        <v>774.64387324128847</v>
      </c>
      <c r="J12" s="13"/>
      <c r="K12" s="13">
        <v>2</v>
      </c>
      <c r="L12" s="13">
        <f t="shared" si="2"/>
        <v>5581.0681583168971</v>
      </c>
      <c r="M12" s="14"/>
    </row>
    <row r="13" spans="2:13" ht="24.95" customHeight="1" x14ac:dyDescent="0.2">
      <c r="B13" s="51" t="s">
        <v>215</v>
      </c>
      <c r="C13" s="10" t="s">
        <v>190</v>
      </c>
      <c r="D13" s="18"/>
      <c r="E13" s="122" t="s">
        <v>141</v>
      </c>
      <c r="F13" s="102">
        <v>6757.8</v>
      </c>
      <c r="G13" s="102">
        <v>270.85494400000005</v>
      </c>
      <c r="H13" s="13">
        <f t="shared" si="0"/>
        <v>3554.3984220907296</v>
      </c>
      <c r="I13" s="13">
        <f t="shared" si="1"/>
        <v>142.46150900723211</v>
      </c>
      <c r="J13" s="13"/>
      <c r="K13" s="13"/>
      <c r="L13" s="13">
        <f t="shared" si="2"/>
        <v>3411.9369130834975</v>
      </c>
      <c r="M13" s="14"/>
    </row>
    <row r="14" spans="2:13" ht="24.95" customHeight="1" x14ac:dyDescent="0.2">
      <c r="B14" s="51" t="s">
        <v>271</v>
      </c>
      <c r="C14" s="10" t="s">
        <v>270</v>
      </c>
      <c r="D14" s="18"/>
      <c r="E14" s="122" t="s">
        <v>141</v>
      </c>
      <c r="F14" s="102">
        <v>8635.2000000000007</v>
      </c>
      <c r="G14" s="102">
        <v>792.57724800000005</v>
      </c>
      <c r="H14" s="13">
        <f t="shared" si="0"/>
        <v>4541.8540433925054</v>
      </c>
      <c r="I14" s="13">
        <f t="shared" si="1"/>
        <v>416.87166232741617</v>
      </c>
      <c r="J14" s="13"/>
      <c r="K14" s="13"/>
      <c r="L14" s="13">
        <f t="shared" si="2"/>
        <v>4124.9823810650896</v>
      </c>
      <c r="M14" s="14"/>
    </row>
    <row r="15" spans="2:13" ht="24.95" customHeight="1" x14ac:dyDescent="0.2">
      <c r="B15" s="51" t="s">
        <v>273</v>
      </c>
      <c r="C15" s="10" t="s">
        <v>272</v>
      </c>
      <c r="D15" s="18"/>
      <c r="E15" s="122" t="s">
        <v>141</v>
      </c>
      <c r="F15" s="102">
        <v>8635.2000000000007</v>
      </c>
      <c r="G15" s="102">
        <v>792.57724800000005</v>
      </c>
      <c r="H15" s="13">
        <f t="shared" si="0"/>
        <v>4541.8540433925054</v>
      </c>
      <c r="I15" s="13">
        <f t="shared" si="1"/>
        <v>416.87166232741617</v>
      </c>
      <c r="J15" s="13"/>
      <c r="K15" s="13"/>
      <c r="L15" s="13">
        <f t="shared" si="2"/>
        <v>4124.9823810650896</v>
      </c>
      <c r="M15" s="14"/>
    </row>
    <row r="16" spans="2:13" ht="24.95" customHeight="1" x14ac:dyDescent="0.2">
      <c r="B16" s="51" t="s">
        <v>274</v>
      </c>
      <c r="C16" s="10" t="s">
        <v>275</v>
      </c>
      <c r="D16" s="18"/>
      <c r="E16" s="122" t="s">
        <v>141</v>
      </c>
      <c r="F16" s="102">
        <v>9853</v>
      </c>
      <c r="G16" s="102">
        <v>1010.81</v>
      </c>
      <c r="H16" s="13">
        <f t="shared" si="0"/>
        <v>5182.3800131492435</v>
      </c>
      <c r="I16" s="13">
        <f t="shared" si="1"/>
        <v>531.6554898093359</v>
      </c>
      <c r="J16" s="13"/>
      <c r="K16" s="13"/>
      <c r="L16" s="13">
        <f t="shared" si="2"/>
        <v>4650.724523339908</v>
      </c>
      <c r="M16" s="14"/>
    </row>
    <row r="17" spans="2:13" ht="24.95" customHeight="1" x14ac:dyDescent="0.2">
      <c r="B17" s="51" t="s">
        <v>196</v>
      </c>
      <c r="C17" s="10" t="s">
        <v>197</v>
      </c>
      <c r="D17" s="18"/>
      <c r="E17" s="122" t="s">
        <v>216</v>
      </c>
      <c r="F17" s="102">
        <v>10117.799999999999</v>
      </c>
      <c r="G17" s="102">
        <v>1058.2591679999998</v>
      </c>
      <c r="H17" s="13">
        <f t="shared" si="0"/>
        <v>5321.6568047337269</v>
      </c>
      <c r="I17" s="13">
        <f t="shared" si="1"/>
        <v>556.61231715976317</v>
      </c>
      <c r="J17" s="13"/>
      <c r="K17" s="13"/>
      <c r="L17" s="13">
        <f t="shared" si="2"/>
        <v>4765.044487573964</v>
      </c>
      <c r="M17" s="14"/>
    </row>
    <row r="18" spans="2:13" ht="24.95" customHeight="1" x14ac:dyDescent="0.2">
      <c r="B18" s="11" t="s">
        <v>234</v>
      </c>
      <c r="C18" s="10" t="s">
        <v>235</v>
      </c>
      <c r="D18" s="18"/>
      <c r="E18" s="122" t="s">
        <v>139</v>
      </c>
      <c r="F18" s="102">
        <v>9819.6</v>
      </c>
      <c r="G18" s="102">
        <v>1004.821728</v>
      </c>
      <c r="H18" s="13">
        <f t="shared" si="0"/>
        <v>5164.8126232741615</v>
      </c>
      <c r="I18" s="13">
        <f t="shared" si="1"/>
        <v>528.50583984220907</v>
      </c>
      <c r="J18" s="13"/>
      <c r="K18" s="13"/>
      <c r="L18" s="13">
        <f t="shared" si="2"/>
        <v>4636.3067834319527</v>
      </c>
      <c r="M18" s="14"/>
    </row>
    <row r="19" spans="2:13" ht="21.95" customHeight="1" x14ac:dyDescent="0.2">
      <c r="B19" s="11" t="s">
        <v>173</v>
      </c>
      <c r="C19" s="10" t="s">
        <v>174</v>
      </c>
      <c r="D19" s="18"/>
      <c r="E19" s="122" t="s">
        <v>124</v>
      </c>
      <c r="F19" s="102">
        <v>8964</v>
      </c>
      <c r="G19" s="102">
        <v>852</v>
      </c>
      <c r="H19" s="13">
        <f t="shared" si="0"/>
        <v>4714.792899408284</v>
      </c>
      <c r="I19" s="13">
        <f t="shared" si="1"/>
        <v>448.12623274161734</v>
      </c>
      <c r="J19" s="13"/>
      <c r="K19" s="13"/>
      <c r="L19" s="13">
        <f t="shared" ref="L19" si="3">H19-I19+J19-K19</f>
        <v>4266.666666666667</v>
      </c>
      <c r="M19" s="14"/>
    </row>
    <row r="20" spans="2:13" ht="21.95" customHeight="1" x14ac:dyDescent="0.2">
      <c r="B20" s="11" t="s">
        <v>520</v>
      </c>
      <c r="C20" s="10" t="s">
        <v>242</v>
      </c>
      <c r="D20" s="18"/>
      <c r="E20" s="122" t="s">
        <v>124</v>
      </c>
      <c r="F20" s="102">
        <v>8098</v>
      </c>
      <c r="G20" s="102">
        <v>594.41</v>
      </c>
      <c r="H20" s="13">
        <f t="shared" si="0"/>
        <v>4259.3030900723206</v>
      </c>
      <c r="I20" s="13">
        <f t="shared" si="1"/>
        <v>312.64168310322151</v>
      </c>
      <c r="J20" s="13"/>
      <c r="K20" s="13"/>
      <c r="L20" s="13">
        <f t="shared" ref="L20" si="4">H20-I20+J20-K20</f>
        <v>3946.6614069690991</v>
      </c>
      <c r="M20" s="14"/>
    </row>
    <row r="21" spans="2:13" ht="21.95" customHeight="1" x14ac:dyDescent="0.2">
      <c r="E21" s="21" t="s">
        <v>91</v>
      </c>
      <c r="F21" s="103">
        <f t="shared" ref="F21:G21" si="5">SUM(F7:F19)</f>
        <v>128709.6</v>
      </c>
      <c r="G21" s="103">
        <f t="shared" si="5"/>
        <v>13313.96552</v>
      </c>
      <c r="H21" s="22">
        <f>SUM(H7:H20)</f>
        <v>71956.660092044724</v>
      </c>
      <c r="I21" s="22">
        <f t="shared" ref="I21:K21" si="6">SUM(I7:I20)</f>
        <v>7315.3848888888861</v>
      </c>
      <c r="J21" s="22">
        <f t="shared" si="6"/>
        <v>0</v>
      </c>
      <c r="K21" s="22">
        <f t="shared" si="6"/>
        <v>4</v>
      </c>
      <c r="L21" s="22">
        <f>SUM(L7:L20)</f>
        <v>64637.275203155819</v>
      </c>
    </row>
    <row r="22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2016-03-29T19:30:45Z</cp:lastPrinted>
  <dcterms:created xsi:type="dcterms:W3CDTF">2004-03-09T14:35:28Z</dcterms:created>
  <dcterms:modified xsi:type="dcterms:W3CDTF">2016-03-29T21:05:24Z</dcterms:modified>
</cp:coreProperties>
</file>