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85" yWindow="-30" windowWidth="10665" windowHeight="8340" firstSheet="2" activeTab="11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jubilados" sheetId="20" r:id="rId11"/>
    <sheet name="SEG.P." sheetId="10" r:id="rId12"/>
    <sheet name="SEG.P.2" sheetId="15" r:id="rId13"/>
  </sheets>
  <definedNames>
    <definedName name="_xlnm.Print_Area" localSheetId="12">SEG.P.2!$B$1:$M$29</definedName>
  </definedNames>
  <calcPr calcId="125725"/>
</workbook>
</file>

<file path=xl/calcChain.xml><?xml version="1.0" encoding="utf-8"?>
<calcChain xmlns="http://schemas.openxmlformats.org/spreadsheetml/2006/main">
  <c r="H8" i="15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I7"/>
  <c r="H7"/>
  <c r="I14" i="10"/>
  <c r="H14"/>
  <c r="H8"/>
  <c r="I8"/>
  <c r="H9"/>
  <c r="I9"/>
  <c r="H10"/>
  <c r="I10"/>
  <c r="H11"/>
  <c r="I11"/>
  <c r="H12"/>
  <c r="I12"/>
  <c r="H13"/>
  <c r="I13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I7"/>
  <c r="H7"/>
  <c r="H8" i="1" l="1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I7"/>
  <c r="H7"/>
  <c r="H6" i="18" l="1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I5"/>
  <c r="H5"/>
  <c r="I6" i="4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K5"/>
  <c r="J5"/>
  <c r="I5"/>
  <c r="H7" i="19"/>
  <c r="I7"/>
  <c r="H8"/>
  <c r="I8"/>
  <c r="I6"/>
  <c r="H6"/>
  <c r="I6" i="12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K5"/>
  <c r="J5"/>
  <c r="I5"/>
  <c r="H8" i="6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I7"/>
  <c r="H7"/>
  <c r="H8" i="7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I7"/>
  <c r="H7"/>
  <c r="H8" i="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I7"/>
  <c r="H7"/>
  <c r="I8" i="9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K7"/>
  <c r="J7"/>
  <c r="I7"/>
  <c r="H8" i="2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I7"/>
  <c r="H7"/>
  <c r="F11" i="20" l="1"/>
  <c r="L10" i="15" l="1"/>
  <c r="L13"/>
  <c r="L14"/>
  <c r="L15" i="18" l="1"/>
  <c r="L14" i="2"/>
  <c r="L24" i="15"/>
  <c r="L8"/>
  <c r="L9"/>
  <c r="L11"/>
  <c r="L12"/>
  <c r="L15"/>
  <c r="L16"/>
  <c r="L17"/>
  <c r="L18"/>
  <c r="L19"/>
  <c r="L20"/>
  <c r="L21"/>
  <c r="L22"/>
  <c r="L23"/>
  <c r="I29"/>
  <c r="L8" i="10"/>
  <c r="L9"/>
  <c r="L10"/>
  <c r="L11"/>
  <c r="L12"/>
  <c r="L13"/>
  <c r="L14"/>
  <c r="L15"/>
  <c r="L16"/>
  <c r="L17"/>
  <c r="L18"/>
  <c r="L19"/>
  <c r="L20"/>
  <c r="L21"/>
  <c r="L22"/>
  <c r="L23"/>
  <c r="L24"/>
  <c r="L7"/>
  <c r="H26"/>
  <c r="I26"/>
  <c r="H16" i="18"/>
  <c r="L14"/>
  <c r="L8"/>
  <c r="L5"/>
  <c r="L6"/>
  <c r="L7"/>
  <c r="L9"/>
  <c r="L10"/>
  <c r="L11"/>
  <c r="L12"/>
  <c r="L13"/>
  <c r="I16"/>
  <c r="M16" i="4"/>
  <c r="M5"/>
  <c r="M6"/>
  <c r="M7"/>
  <c r="M8"/>
  <c r="M9"/>
  <c r="M10"/>
  <c r="M11"/>
  <c r="M12"/>
  <c r="M13"/>
  <c r="M14"/>
  <c r="M15"/>
  <c r="M17"/>
  <c r="M18"/>
  <c r="M19"/>
  <c r="M20"/>
  <c r="M21"/>
  <c r="M22"/>
  <c r="M23"/>
  <c r="M24"/>
  <c r="M25"/>
  <c r="M26"/>
  <c r="M27"/>
  <c r="H29"/>
  <c r="I29"/>
  <c r="J29"/>
  <c r="K29"/>
  <c r="L8" i="19"/>
  <c r="L6"/>
  <c r="L7"/>
  <c r="H9"/>
  <c r="I9"/>
  <c r="M6" i="12"/>
  <c r="M7"/>
  <c r="M8"/>
  <c r="M9"/>
  <c r="M10"/>
  <c r="M11"/>
  <c r="M12"/>
  <c r="M13"/>
  <c r="M14"/>
  <c r="M15"/>
  <c r="M16"/>
  <c r="M17"/>
  <c r="M18"/>
  <c r="M19"/>
  <c r="M20"/>
  <c r="M21"/>
  <c r="M22"/>
  <c r="M23"/>
  <c r="M5"/>
  <c r="H24"/>
  <c r="I24"/>
  <c r="J24"/>
  <c r="K24"/>
  <c r="L7" i="7"/>
  <c r="M24" i="12" l="1"/>
  <c r="L7" i="15"/>
  <c r="H29"/>
  <c r="L8" i="6"/>
  <c r="L9"/>
  <c r="L10"/>
  <c r="L11"/>
  <c r="L12"/>
  <c r="L13"/>
  <c r="L14"/>
  <c r="L15"/>
  <c r="L16"/>
  <c r="L17"/>
  <c r="L18"/>
  <c r="L19"/>
  <c r="L20"/>
  <c r="L21"/>
  <c r="L22"/>
  <c r="L7"/>
  <c r="H24"/>
  <c r="I24"/>
  <c r="L8" i="7"/>
  <c r="L9"/>
  <c r="L10"/>
  <c r="L11"/>
  <c r="L12"/>
  <c r="L13"/>
  <c r="L14"/>
  <c r="L15"/>
  <c r="L16"/>
  <c r="L17"/>
  <c r="L18"/>
  <c r="L19"/>
  <c r="L20"/>
  <c r="L21"/>
  <c r="H22"/>
  <c r="I22"/>
  <c r="L8" i="8"/>
  <c r="L9"/>
  <c r="L10"/>
  <c r="L11"/>
  <c r="L12"/>
  <c r="L13"/>
  <c r="L14"/>
  <c r="L15"/>
  <c r="L16"/>
  <c r="L17"/>
  <c r="L18"/>
  <c r="L7"/>
  <c r="H20"/>
  <c r="I20"/>
  <c r="J20"/>
  <c r="L8" i="2"/>
  <c r="L9"/>
  <c r="L10"/>
  <c r="L11"/>
  <c r="L12"/>
  <c r="L13"/>
  <c r="L15"/>
  <c r="L16"/>
  <c r="L17"/>
  <c r="L18"/>
  <c r="L7"/>
  <c r="I23" i="9"/>
  <c r="J23"/>
  <c r="K23"/>
  <c r="L23"/>
  <c r="M8"/>
  <c r="M9"/>
  <c r="M10"/>
  <c r="M11"/>
  <c r="M12"/>
  <c r="M13"/>
  <c r="M14"/>
  <c r="M15"/>
  <c r="M16"/>
  <c r="M17"/>
  <c r="M18"/>
  <c r="M19"/>
  <c r="M20"/>
  <c r="M21"/>
  <c r="M7"/>
  <c r="H19" i="2"/>
  <c r="I19"/>
  <c r="H21" i="1"/>
  <c r="I21"/>
  <c r="J21"/>
  <c r="K21"/>
  <c r="L8"/>
  <c r="L9"/>
  <c r="L10"/>
  <c r="L11"/>
  <c r="L12"/>
  <c r="L13"/>
  <c r="L14"/>
  <c r="L15"/>
  <c r="L16"/>
  <c r="L17"/>
  <c r="L18"/>
  <c r="L19"/>
  <c r="L7"/>
  <c r="G23" i="12"/>
  <c r="F23"/>
  <c r="G24" l="1"/>
  <c r="G19" i="2"/>
  <c r="G10" i="10"/>
  <c r="F10"/>
  <c r="G18" i="4"/>
  <c r="G29" s="1"/>
  <c r="F18"/>
  <c r="F29" s="1"/>
  <c r="G13" i="1"/>
  <c r="F13"/>
  <c r="F17"/>
  <c r="G17"/>
  <c r="G16"/>
  <c r="G15"/>
  <c r="G14"/>
  <c r="G12"/>
  <c r="G11"/>
  <c r="G10"/>
  <c r="G9"/>
  <c r="G8"/>
  <c r="F16"/>
  <c r="F15"/>
  <c r="F14"/>
  <c r="F12"/>
  <c r="F11"/>
  <c r="F10"/>
  <c r="F9"/>
  <c r="F8"/>
  <c r="G22" i="7"/>
  <c r="F22"/>
  <c r="J7" i="20"/>
  <c r="J8"/>
  <c r="J9"/>
  <c r="J10"/>
  <c r="J11"/>
  <c r="I16"/>
  <c r="H16"/>
  <c r="G16"/>
  <c r="F16"/>
  <c r="J14"/>
  <c r="J13"/>
  <c r="J12"/>
  <c r="J6"/>
  <c r="J5"/>
  <c r="F3"/>
  <c r="K2"/>
  <c r="K26" i="10"/>
  <c r="K9" i="19"/>
  <c r="J9"/>
  <c r="G9"/>
  <c r="F9"/>
  <c r="L5"/>
  <c r="F3"/>
  <c r="G16" i="18"/>
  <c r="J16"/>
  <c r="K16"/>
  <c r="F16"/>
  <c r="L29" i="4"/>
  <c r="G24" i="6"/>
  <c r="J24"/>
  <c r="K24"/>
  <c r="F24"/>
  <c r="G20" i="8"/>
  <c r="K20"/>
  <c r="F20"/>
  <c r="G26" i="10"/>
  <c r="F29" i="15"/>
  <c r="G29"/>
  <c r="J29"/>
  <c r="K29"/>
  <c r="J26" i="10"/>
  <c r="F24" i="12"/>
  <c r="L24"/>
  <c r="K22" i="7"/>
  <c r="J22"/>
  <c r="H23" i="9"/>
  <c r="G23"/>
  <c r="F23"/>
  <c r="K19" i="2"/>
  <c r="J19"/>
  <c r="F19"/>
  <c r="G21" i="1"/>
  <c r="F21"/>
  <c r="L26" i="10" l="1"/>
  <c r="L19" i="2"/>
  <c r="F26" i="10"/>
  <c r="L16" i="18"/>
  <c r="L9" i="19"/>
  <c r="L20" i="8"/>
  <c r="M29" i="4"/>
  <c r="J16" i="20"/>
  <c r="L24" i="6"/>
  <c r="L29" i="15"/>
  <c r="L22" i="7"/>
  <c r="L21" i="1"/>
  <c r="M23" i="9"/>
  <c r="M2" i="18"/>
  <c r="F3"/>
  <c r="F3" i="12"/>
  <c r="J27" i="10"/>
  <c r="M2" i="15"/>
  <c r="F3"/>
  <c r="M2" i="10"/>
  <c r="F3"/>
  <c r="N2" i="4"/>
  <c r="F3"/>
  <c r="M2" i="7"/>
  <c r="M2" i="6" s="1"/>
  <c r="F3" i="7"/>
  <c r="F3" i="6" s="1"/>
  <c r="M2" i="8"/>
  <c r="F3"/>
  <c r="N2" i="9"/>
  <c r="F3"/>
  <c r="M2" i="2"/>
  <c r="F3"/>
  <c r="N2" i="12" l="1"/>
  <c r="M2" i="19"/>
</calcChain>
</file>

<file path=xl/sharedStrings.xml><?xml version="1.0" encoding="utf-8"?>
<sst xmlns="http://schemas.openxmlformats.org/spreadsheetml/2006/main" count="714" uniqueCount="421">
  <si>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</si>
  <si>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</si>
  <si>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</si>
  <si>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</si>
  <si>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</si>
  <si>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</si>
  <si>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</si>
  <si>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</si>
  <si>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</si>
  <si>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</si>
  <si>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</si>
  <si>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</si>
  <si>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</si>
  <si>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</si>
  <si>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</si>
  <si>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</si>
  <si>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</si>
  <si>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</si>
  <si>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</si>
  <si>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</si>
  <si>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</si>
  <si>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</si>
  <si>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</si>
  <si>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</si>
  <si>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</si>
  <si>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</si>
  <si>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</si>
  <si>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</si>
  <si>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</si>
  <si>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</si>
  <si>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</si>
  <si>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</si>
  <si>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</si>
  <si>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</si>
  <si>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</si>
  <si>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</si>
  <si>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</si>
  <si>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</si>
  <si>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</si>
  <si>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</si>
  <si>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</si>
  <si>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</si>
  <si>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</si>
  <si>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</si>
  <si>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</si>
  <si>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</si>
  <si>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</si>
  <si>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</si>
  <si>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</si>
  <si>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</si>
  <si>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</si>
  <si>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</si>
  <si>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</si>
  <si>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</si>
  <si>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</si>
  <si>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</si>
  <si>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</si>
  <si>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</si>
  <si>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</si>
  <si>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</si>
  <si>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</si>
  <si>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</si>
  <si>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</si>
  <si>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</si>
  <si>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</si>
  <si>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</si>
  <si>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</si>
  <si>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</si>
  <si>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</si>
  <si>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</si>
  <si>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</si>
  <si>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</si>
  <si>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</si>
  <si>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</si>
  <si>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</si>
  <si>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</si>
  <si>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</si>
  <si>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</si>
  <si>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</si>
  <si>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</si>
  <si>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</si>
  <si>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</si>
  <si>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</si>
  <si>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</si>
  <si>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</si>
  <si>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</si>
  <si>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</si>
  <si>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</si>
  <si>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</si>
  <si>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</si>
  <si>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</si>
  <si>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</si>
  <si>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</si>
  <si>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</si>
  <si>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</si>
  <si>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</si>
  <si>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</si>
  <si>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</si>
  <si>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</si>
  <si>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</si>
  <si>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</si>
  <si>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</si>
  <si>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</si>
  <si>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</si>
  <si>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</si>
  <si>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</si>
  <si>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</si>
  <si>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</si>
  <si>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</si>
  <si>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</si>
  <si>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</si>
  <si>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</si>
  <si>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PEED711231</t>
  </si>
  <si>
    <t>ISAAC CARRILLO BENAVIDES</t>
  </si>
  <si>
    <t>CABI820901</t>
  </si>
  <si>
    <t>RUSJ760809</t>
  </si>
  <si>
    <t>MA. DE JESUS RUVALCABA SANCHEZ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</si>
  <si>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</si>
  <si>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</si>
  <si>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</si>
  <si>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</si>
  <si>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</si>
  <si>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</si>
  <si>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</si>
  <si>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</si>
  <si>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</si>
  <si>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</si>
  <si>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</si>
  <si>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</si>
  <si>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</si>
  <si>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</si>
  <si>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</si>
  <si>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</si>
  <si>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</si>
  <si>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</si>
  <si>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</si>
  <si>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</si>
  <si>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</si>
  <si>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</si>
  <si>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</si>
  <si>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</si>
  <si>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</si>
  <si>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</si>
  <si>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</si>
  <si>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SUB-DIRECTOR</t>
  </si>
  <si>
    <t>ING. AUXILIAR</t>
  </si>
  <si>
    <t>AYUDANTE</t>
  </si>
  <si>
    <t>MTRO. SOLDADOR</t>
  </si>
  <si>
    <t>OPERADOR</t>
  </si>
  <si>
    <t>ENC. CEMENTERIO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</si>
  <si>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</si>
  <si>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</si>
  <si>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</si>
  <si>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</si>
  <si>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</si>
  <si>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</si>
  <si>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</si>
  <si>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</si>
  <si>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</si>
  <si>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</si>
  <si>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</si>
  <si>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</si>
  <si>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</si>
  <si>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</si>
  <si>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</si>
  <si>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</si>
  <si>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</si>
  <si>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</si>
  <si>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</si>
  <si>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</si>
  <si>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</si>
  <si>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</si>
  <si>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</si>
  <si>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</si>
  <si>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</si>
  <si>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</si>
  <si>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</si>
  <si>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</si>
  <si>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</si>
  <si>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</si>
  <si>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</si>
  <si>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</si>
  <si>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</si>
  <si>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</si>
  <si>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</si>
  <si>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</si>
  <si>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</si>
  <si>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</si>
  <si>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</si>
  <si>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</si>
  <si>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</si>
  <si>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</si>
  <si>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</si>
  <si>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</si>
  <si>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</si>
  <si>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</si>
  <si>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</si>
  <si>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</si>
  <si>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</si>
  <si>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</si>
  <si>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</si>
  <si>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</si>
  <si>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</si>
  <si>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</si>
  <si>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</si>
  <si>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</si>
  <si>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</si>
  <si>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</si>
  <si>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</si>
  <si>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</si>
  <si>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</si>
  <si>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</si>
  <si>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</si>
  <si>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</si>
  <si>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</si>
  <si>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</si>
  <si>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</si>
  <si>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</si>
  <si>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</si>
  <si>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</si>
  <si>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</si>
  <si>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</si>
  <si>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</si>
  <si>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</si>
  <si>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</si>
  <si>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</si>
  <si>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</si>
  <si>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</si>
  <si>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</si>
  <si>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</si>
  <si>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</si>
  <si>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</si>
  <si>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</si>
  <si>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</si>
  <si>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</si>
  <si>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</si>
  <si>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</si>
  <si>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</si>
  <si>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</si>
  <si>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</si>
  <si>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</si>
  <si>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</si>
  <si>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</si>
  <si>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</si>
  <si>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</si>
  <si>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</si>
  <si>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</si>
  <si>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</si>
  <si>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</si>
  <si>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</si>
  <si>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</si>
  <si>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</si>
  <si>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</si>
  <si>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</si>
  <si>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</si>
  <si>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</si>
  <si>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</si>
  <si>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</si>
  <si>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</si>
  <si>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</si>
  <si>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</si>
  <si>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</si>
  <si>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</si>
  <si>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</si>
  <si>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</si>
  <si>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</si>
  <si>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</si>
  <si>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</si>
  <si>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</si>
  <si>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</si>
  <si>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</si>
  <si>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</si>
  <si>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</si>
  <si>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</si>
  <si>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</si>
  <si>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</si>
  <si>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</si>
  <si>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UMBERTO GOMEZ SANCHEZ</t>
  </si>
  <si>
    <t>GOSU670621</t>
  </si>
  <si>
    <t>CARLOS ALBERTO JIMENEZ ESPINOZA</t>
  </si>
  <si>
    <t>JIEC891207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</si>
  <si>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</si>
  <si>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</si>
  <si>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</si>
  <si>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</si>
  <si>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</si>
  <si>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</si>
  <si>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</si>
  <si>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SUB-DIRECTOR DE OBRAS PUBLICAS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</si>
  <si>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</si>
  <si>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</si>
  <si>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</si>
  <si>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</si>
  <si>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</si>
  <si>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</si>
  <si>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</si>
  <si>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</si>
  <si>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</si>
  <si>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</si>
  <si>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</si>
  <si>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</si>
  <si>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</si>
  <si>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</si>
  <si>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</si>
  <si>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</si>
  <si>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</si>
  <si>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</si>
  <si>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</si>
  <si>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</si>
  <si>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</si>
  <si>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</si>
  <si>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</si>
  <si>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</si>
  <si>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</si>
  <si>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</si>
  <si>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</si>
  <si>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UIEE891213</t>
  </si>
  <si>
    <t>QUPM630923</t>
  </si>
  <si>
    <t>GUGL780321</t>
  </si>
  <si>
    <t>SASL930711</t>
  </si>
  <si>
    <t>QUSR610202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</si>
  <si>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</si>
  <si>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</si>
  <si>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</si>
  <si>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</si>
  <si>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</si>
  <si>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</si>
  <si>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</si>
  <si>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</si>
  <si>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</si>
  <si>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</si>
  <si>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</si>
  <si>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</si>
  <si>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</si>
  <si>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</si>
  <si>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MARICELA SANDOVAL GONZALEZ</t>
  </si>
  <si>
    <t>JOSE SANCHEZ RAMIREZ</t>
  </si>
  <si>
    <t>DELEGADO DE SAN ANTONIO</t>
  </si>
  <si>
    <t>DELEGADO DE TREJOS</t>
  </si>
  <si>
    <t>DELEGADO DE PALOS ALTOS</t>
  </si>
  <si>
    <t>SAGM710124</t>
  </si>
  <si>
    <t>SARJ600726</t>
  </si>
  <si>
    <t>AGENTE DE MASCUALA</t>
  </si>
  <si>
    <t>SAGR820524</t>
  </si>
  <si>
    <t>MEMF780815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</si>
  <si>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</si>
  <si>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</si>
  <si>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</si>
  <si>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</si>
  <si>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</si>
  <si>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</si>
  <si>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</si>
  <si>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</si>
  <si>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</si>
  <si>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</si>
  <si>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</si>
  <si>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</si>
  <si>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</si>
  <si>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</si>
  <si>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</si>
  <si>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</si>
  <si>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</si>
  <si>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</si>
  <si>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</si>
  <si>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</si>
  <si>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</si>
  <si>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</si>
  <si>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SECRETARIA AUXILIAR DE CATASTRO</t>
  </si>
  <si>
    <t>MARIA LUCILA MORA NUÑEZ</t>
  </si>
  <si>
    <t>SUBSIDIO</t>
  </si>
  <si>
    <t>GOMC780119</t>
  </si>
  <si>
    <t>MOGR830111</t>
  </si>
  <si>
    <t>MAGM740226</t>
  </si>
  <si>
    <t xml:space="preserve">RAMON MOJARRO GUTIERREZ </t>
  </si>
  <si>
    <t>MARTIN MARIA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</si>
  <si>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</si>
  <si>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</si>
  <si>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</si>
  <si>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</si>
  <si>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</si>
  <si>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</si>
  <si>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</si>
  <si>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</si>
  <si>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</si>
  <si>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</si>
  <si>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</si>
  <si>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</si>
  <si>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</si>
  <si>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</si>
  <si>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</si>
  <si>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</si>
  <si>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</si>
  <si>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</si>
  <si>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</si>
  <si>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</si>
  <si>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</si>
  <si>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</si>
  <si>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</si>
  <si>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</si>
  <si>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ANDRES AGUIRRE QUEZADA</t>
  </si>
  <si>
    <t>JOSE ANTONIO RAMIREZ ARELLANO</t>
  </si>
  <si>
    <t>CAFM790119</t>
  </si>
  <si>
    <t>AGQA770503</t>
  </si>
  <si>
    <t>RAAA720508</t>
  </si>
  <si>
    <t>ANSELMO DELGADILLO QUIRARTE</t>
  </si>
  <si>
    <t>CECILIA GUZMAN GARCIA</t>
  </si>
  <si>
    <t>GUGC820913</t>
  </si>
  <si>
    <t>ENCARGADO DEL DESPACHO DEL DIRECTOR DE OBRAS PUBLICAS</t>
  </si>
  <si>
    <t>COMANDANTE</t>
  </si>
  <si>
    <t>PARAMEDICO</t>
  </si>
  <si>
    <t>EDUARDO RAMIREZ SANCHEZ</t>
  </si>
  <si>
    <t>RASE820213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</si>
  <si>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</si>
  <si>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</si>
  <si>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</si>
  <si>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</si>
  <si>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</si>
  <si>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</si>
  <si>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AUXILIAR DE JURIDICO Y SEGUNDO JUEZ MNIPAL.</t>
  </si>
  <si>
    <t>SEGUNDA QUINCENA DE AGOSTO DE 2014</t>
  </si>
  <si>
    <t>31 DE AGOSTO DE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</si>
</sst>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2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0" fontId="1" fillId="0" borderId="0" xfId="0" applyFont="1"/>
    <xf numFmtId="165" fontId="14" fillId="3" borderId="1" xfId="1" applyFont="1" applyFill="1" applyBorder="1" applyAlignment="1">
      <alignment horizontal="center"/>
    </xf>
    <xf numFmtId="165" fontId="14" fillId="3" borderId="4" xfId="1" applyFont="1" applyFill="1" applyBorder="1" applyAlignment="1">
      <alignment horizontal="center"/>
    </xf>
    <xf numFmtId="165" fontId="15" fillId="3" borderId="0" xfId="1" applyFont="1" applyFill="1"/>
    <xf numFmtId="165" fontId="16" fillId="3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165" fontId="16" fillId="0" borderId="0" xfId="0" applyNumberFormat="1" applyFont="1"/>
    <xf numFmtId="0" fontId="14" fillId="0" borderId="0" xfId="0" applyFont="1" applyBorder="1"/>
    <xf numFmtId="164" fontId="15" fillId="0" borderId="0" xfId="2" applyFont="1" applyBorder="1"/>
    <xf numFmtId="165" fontId="15" fillId="0" borderId="0" xfId="1" applyFont="1" applyBorder="1"/>
    <xf numFmtId="165" fontId="16" fillId="0" borderId="0" xfId="1" applyFont="1" applyBorder="1"/>
    <xf numFmtId="165" fontId="14" fillId="0" borderId="4" xfId="1" applyFont="1" applyBorder="1" applyAlignment="1">
      <alignment horizontal="center"/>
    </xf>
    <xf numFmtId="165" fontId="14" fillId="0" borderId="5" xfId="1" applyFont="1" applyBorder="1" applyAlignment="1">
      <alignment horizontal="center"/>
    </xf>
    <xf numFmtId="164" fontId="17" fillId="0" borderId="0" xfId="2" applyFont="1"/>
    <xf numFmtId="165" fontId="17" fillId="0" borderId="0" xfId="1" applyFont="1"/>
    <xf numFmtId="164" fontId="17" fillId="0" borderId="0" xfId="2" applyFont="1" applyFill="1"/>
    <xf numFmtId="165" fontId="17" fillId="0" borderId="0" xfId="1" applyFont="1" applyFill="1"/>
    <xf numFmtId="164" fontId="15" fillId="0" borderId="0" xfId="2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N23"/>
  <sheetViews>
    <sheetView zoomScale="90" zoomScaleNormal="90" workbookViewId="0">
      <pane ySplit="5" topLeftCell="A9" activePane="bottomLeft" state="frozen"/>
      <selection activeCell="F18" sqref="F18"/>
      <selection pane="bottomLeft" activeCell="H23" sqref="H23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" style="2" customWidth="1"/>
    <col min="7" max="7" width="2" style="2" customWidth="1"/>
    <col min="8" max="8" width="13" style="2" customWidth="1"/>
    <col min="9" max="9" width="11.140625" style="2" customWidth="1"/>
    <col min="10" max="10" width="11.28515625" style="2" customWidth="1"/>
    <col min="11" max="11" width="7.28515625" style="2" customWidth="1"/>
    <col min="12" max="12" width="12.140625" style="2" bestFit="1" customWidth="1"/>
    <col min="13" max="13" width="26.7109375" customWidth="1"/>
  </cols>
  <sheetData>
    <row r="1" spans="2:13" ht="18">
      <c r="F1" s="1" t="s">
        <v>0</v>
      </c>
      <c r="J1" s="1"/>
      <c r="M1" s="3" t="s">
        <v>1</v>
      </c>
    </row>
    <row r="2" spans="2:13" ht="15">
      <c r="F2" s="4" t="s">
        <v>2</v>
      </c>
      <c r="J2" s="4"/>
      <c r="M2" s="23" t="s">
        <v>420</v>
      </c>
    </row>
    <row r="3" spans="2:13">
      <c r="F3" s="88" t="s">
        <v>419</v>
      </c>
      <c r="J3" s="5"/>
    </row>
    <row r="4" spans="2:13">
      <c r="F4" s="5" t="s">
        <v>226</v>
      </c>
      <c r="J4" s="5"/>
    </row>
    <row r="5" spans="2:13">
      <c r="B5" s="6" t="s">
        <v>3</v>
      </c>
      <c r="C5" s="6" t="s">
        <v>4</v>
      </c>
      <c r="D5" s="6"/>
      <c r="E5" s="6" t="s">
        <v>120</v>
      </c>
      <c r="F5" s="108" t="s">
        <v>5</v>
      </c>
      <c r="G5" s="108" t="s">
        <v>238</v>
      </c>
      <c r="H5" s="7" t="s">
        <v>5</v>
      </c>
      <c r="I5" s="7" t="s">
        <v>238</v>
      </c>
      <c r="J5" s="79" t="s">
        <v>369</v>
      </c>
      <c r="K5" s="7" t="s">
        <v>225</v>
      </c>
      <c r="L5" s="7" t="s">
        <v>6</v>
      </c>
      <c r="M5" s="6" t="s">
        <v>7</v>
      </c>
    </row>
    <row r="6" spans="2:13"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8"/>
    </row>
    <row r="7" spans="2:13" ht="24.95" customHeight="1">
      <c r="B7" s="11" t="s">
        <v>351</v>
      </c>
      <c r="C7" s="10" t="s">
        <v>265</v>
      </c>
      <c r="D7" s="18"/>
      <c r="E7" s="11" t="s">
        <v>121</v>
      </c>
      <c r="F7" s="13">
        <v>27644</v>
      </c>
      <c r="G7" s="13">
        <v>6454</v>
      </c>
      <c r="H7" s="13">
        <f>SUM(F7*2)/30.42*16</f>
        <v>29079.815910585141</v>
      </c>
      <c r="I7" s="13">
        <f>SUM(G7*2)/30.42*16</f>
        <v>6789.21761998685</v>
      </c>
      <c r="J7" s="13"/>
      <c r="K7" s="13">
        <v>0</v>
      </c>
      <c r="L7" s="13">
        <f>H7-I7+J7-K7</f>
        <v>22290.598290598289</v>
      </c>
      <c r="M7" s="14"/>
    </row>
    <row r="8" spans="2:13" ht="24.95" customHeight="1">
      <c r="B8" s="11" t="s">
        <v>346</v>
      </c>
      <c r="C8" s="10" t="s">
        <v>266</v>
      </c>
      <c r="D8" s="18"/>
      <c r="E8" s="11" t="s">
        <v>122</v>
      </c>
      <c r="F8" s="13">
        <f>23944/2</f>
        <v>11972</v>
      </c>
      <c r="G8" s="13">
        <f>4074/2</f>
        <v>2037</v>
      </c>
      <c r="H8" s="13">
        <f t="shared" ref="H8:H19" si="0">SUM(F8*2)/30.42*16</f>
        <v>12593.819855358317</v>
      </c>
      <c r="I8" s="13">
        <f t="shared" ref="I8:I19" si="1">SUM(G8*2)/30.42*16</f>
        <v>2142.8007889546352</v>
      </c>
      <c r="J8" s="13"/>
      <c r="K8" s="13">
        <v>0</v>
      </c>
      <c r="L8" s="13">
        <f t="shared" ref="L8:L19" si="2">H8-I8+J8-K8</f>
        <v>10451.019066403682</v>
      </c>
      <c r="M8" s="14"/>
    </row>
    <row r="9" spans="2:13" ht="24.95" customHeight="1">
      <c r="B9" s="11" t="s">
        <v>356</v>
      </c>
      <c r="C9" s="10" t="s">
        <v>267</v>
      </c>
      <c r="D9" s="18"/>
      <c r="E9" s="11" t="s">
        <v>122</v>
      </c>
      <c r="F9" s="13">
        <f t="shared" ref="F9:F17" si="3">23944/2</f>
        <v>11972</v>
      </c>
      <c r="G9" s="13">
        <f t="shared" ref="G9:G17" si="4">4074/2</f>
        <v>2037</v>
      </c>
      <c r="H9" s="13">
        <f t="shared" si="0"/>
        <v>12593.819855358317</v>
      </c>
      <c r="I9" s="13">
        <f t="shared" si="1"/>
        <v>2142.8007889546352</v>
      </c>
      <c r="J9" s="13"/>
      <c r="K9" s="13">
        <v>0</v>
      </c>
      <c r="L9" s="13">
        <f t="shared" si="2"/>
        <v>10451.019066403682</v>
      </c>
      <c r="M9" s="14"/>
    </row>
    <row r="10" spans="2:13" ht="24.95" customHeight="1">
      <c r="B10" s="11" t="s">
        <v>318</v>
      </c>
      <c r="C10" s="10" t="s">
        <v>268</v>
      </c>
      <c r="D10" s="18"/>
      <c r="E10" s="11" t="s">
        <v>122</v>
      </c>
      <c r="F10" s="13">
        <f t="shared" si="3"/>
        <v>11972</v>
      </c>
      <c r="G10" s="13">
        <f t="shared" si="4"/>
        <v>2037</v>
      </c>
      <c r="H10" s="13">
        <f t="shared" si="0"/>
        <v>12593.819855358317</v>
      </c>
      <c r="I10" s="13">
        <f t="shared" si="1"/>
        <v>2142.8007889546352</v>
      </c>
      <c r="J10" s="13"/>
      <c r="K10" s="13">
        <v>0</v>
      </c>
      <c r="L10" s="13">
        <f t="shared" si="2"/>
        <v>10451.019066403682</v>
      </c>
      <c r="M10" s="14"/>
    </row>
    <row r="11" spans="2:13" ht="24.95" customHeight="1">
      <c r="B11" s="11" t="s">
        <v>307</v>
      </c>
      <c r="C11" s="10" t="s">
        <v>375</v>
      </c>
      <c r="D11" s="18"/>
      <c r="E11" s="11" t="s">
        <v>122</v>
      </c>
      <c r="F11" s="13">
        <f t="shared" si="3"/>
        <v>11972</v>
      </c>
      <c r="G11" s="13">
        <f t="shared" si="4"/>
        <v>2037</v>
      </c>
      <c r="H11" s="13">
        <f t="shared" si="0"/>
        <v>12593.819855358317</v>
      </c>
      <c r="I11" s="13">
        <f t="shared" si="1"/>
        <v>2142.8007889546352</v>
      </c>
      <c r="J11" s="13"/>
      <c r="K11" s="13">
        <v>0</v>
      </c>
      <c r="L11" s="13">
        <f t="shared" si="2"/>
        <v>10451.019066403682</v>
      </c>
      <c r="M11" s="14"/>
    </row>
    <row r="12" spans="2:13" ht="24.95" customHeight="1">
      <c r="B12" s="11" t="s">
        <v>361</v>
      </c>
      <c r="C12" s="10" t="s">
        <v>269</v>
      </c>
      <c r="D12" s="18"/>
      <c r="E12" s="11" t="s">
        <v>122</v>
      </c>
      <c r="F12" s="13">
        <f t="shared" si="3"/>
        <v>11972</v>
      </c>
      <c r="G12" s="13">
        <f t="shared" si="4"/>
        <v>2037</v>
      </c>
      <c r="H12" s="13">
        <f t="shared" si="0"/>
        <v>12593.819855358317</v>
      </c>
      <c r="I12" s="13">
        <f t="shared" si="1"/>
        <v>2142.8007889546352</v>
      </c>
      <c r="J12" s="13"/>
      <c r="K12" s="13">
        <v>0</v>
      </c>
      <c r="L12" s="13">
        <f t="shared" si="2"/>
        <v>10451.019066403682</v>
      </c>
      <c r="M12" s="14"/>
    </row>
    <row r="13" spans="2:13" ht="24.95" customHeight="1">
      <c r="B13" s="11" t="s">
        <v>289</v>
      </c>
      <c r="C13" s="10" t="s">
        <v>270</v>
      </c>
      <c r="D13" s="18"/>
      <c r="E13" s="11" t="s">
        <v>123</v>
      </c>
      <c r="F13" s="13">
        <f>38062/2</f>
        <v>19031</v>
      </c>
      <c r="G13" s="13">
        <f>7740/2</f>
        <v>3870</v>
      </c>
      <c r="H13" s="13">
        <f t="shared" si="0"/>
        <v>20019.460880999341</v>
      </c>
      <c r="I13" s="13">
        <f t="shared" si="1"/>
        <v>4071.0059171597632</v>
      </c>
      <c r="J13" s="13"/>
      <c r="K13" s="13">
        <v>0</v>
      </c>
      <c r="L13" s="13">
        <f t="shared" si="2"/>
        <v>15948.454963839577</v>
      </c>
      <c r="M13" s="14"/>
    </row>
    <row r="14" spans="2:13" ht="24.95" customHeight="1">
      <c r="B14" s="11" t="s">
        <v>317</v>
      </c>
      <c r="C14" s="10" t="s">
        <v>271</v>
      </c>
      <c r="D14" s="18"/>
      <c r="E14" s="11" t="s">
        <v>122</v>
      </c>
      <c r="F14" s="13">
        <f t="shared" si="3"/>
        <v>11972</v>
      </c>
      <c r="G14" s="13">
        <f t="shared" si="4"/>
        <v>2037</v>
      </c>
      <c r="H14" s="13">
        <f t="shared" si="0"/>
        <v>12593.819855358317</v>
      </c>
      <c r="I14" s="13">
        <f t="shared" si="1"/>
        <v>2142.8007889546352</v>
      </c>
      <c r="J14" s="13"/>
      <c r="K14" s="13">
        <v>0</v>
      </c>
      <c r="L14" s="13">
        <f t="shared" si="2"/>
        <v>10451.019066403682</v>
      </c>
      <c r="M14" s="14"/>
    </row>
    <row r="15" spans="2:13" ht="24.95" customHeight="1">
      <c r="B15" s="11" t="s">
        <v>349</v>
      </c>
      <c r="C15" s="10" t="s">
        <v>348</v>
      </c>
      <c r="D15" s="18"/>
      <c r="E15" s="11" t="s">
        <v>122</v>
      </c>
      <c r="F15" s="13">
        <f t="shared" si="3"/>
        <v>11972</v>
      </c>
      <c r="G15" s="13">
        <f t="shared" si="4"/>
        <v>2037</v>
      </c>
      <c r="H15" s="13">
        <f t="shared" si="0"/>
        <v>12593.819855358317</v>
      </c>
      <c r="I15" s="13">
        <f t="shared" si="1"/>
        <v>2142.8007889546352</v>
      </c>
      <c r="J15" s="13"/>
      <c r="K15" s="13">
        <v>0</v>
      </c>
      <c r="L15" s="13">
        <f t="shared" si="2"/>
        <v>10451.019066403682</v>
      </c>
      <c r="M15" s="14"/>
    </row>
    <row r="16" spans="2:13" ht="24.95" customHeight="1">
      <c r="B16" s="11" t="s">
        <v>352</v>
      </c>
      <c r="C16" s="10" t="s">
        <v>272</v>
      </c>
      <c r="D16" s="18"/>
      <c r="E16" s="11" t="s">
        <v>122</v>
      </c>
      <c r="F16" s="13">
        <f t="shared" si="3"/>
        <v>11972</v>
      </c>
      <c r="G16" s="13">
        <f t="shared" si="4"/>
        <v>2037</v>
      </c>
      <c r="H16" s="13">
        <f t="shared" si="0"/>
        <v>12593.819855358317</v>
      </c>
      <c r="I16" s="13">
        <f t="shared" si="1"/>
        <v>2142.8007889546352</v>
      </c>
      <c r="J16" s="13"/>
      <c r="K16" s="13">
        <v>0</v>
      </c>
      <c r="L16" s="13">
        <f t="shared" si="2"/>
        <v>10451.019066403682</v>
      </c>
      <c r="M16" s="14"/>
    </row>
    <row r="17" spans="2:14" ht="24.95" customHeight="1">
      <c r="B17" s="11" t="s">
        <v>347</v>
      </c>
      <c r="C17" s="10" t="s">
        <v>273</v>
      </c>
      <c r="D17" s="18"/>
      <c r="E17" s="11" t="s">
        <v>122</v>
      </c>
      <c r="F17" s="13">
        <f t="shared" si="3"/>
        <v>11972</v>
      </c>
      <c r="G17" s="13">
        <f t="shared" si="4"/>
        <v>2037</v>
      </c>
      <c r="H17" s="13">
        <f t="shared" si="0"/>
        <v>12593.819855358317</v>
      </c>
      <c r="I17" s="13">
        <f t="shared" si="1"/>
        <v>2142.8007889546352</v>
      </c>
      <c r="J17" s="13"/>
      <c r="K17" s="13">
        <v>0</v>
      </c>
      <c r="L17" s="13">
        <f t="shared" si="2"/>
        <v>10451.019066403682</v>
      </c>
      <c r="M17" s="14"/>
    </row>
    <row r="18" spans="2:14" ht="24.95" customHeight="1">
      <c r="B18" s="11" t="s">
        <v>319</v>
      </c>
      <c r="C18" s="10" t="s">
        <v>274</v>
      </c>
      <c r="D18" s="18"/>
      <c r="E18" s="36" t="s">
        <v>125</v>
      </c>
      <c r="F18" s="13">
        <v>4234</v>
      </c>
      <c r="G18" s="13">
        <v>382</v>
      </c>
      <c r="H18" s="13">
        <f t="shared" si="0"/>
        <v>4453.9119000657456</v>
      </c>
      <c r="I18" s="13">
        <f t="shared" si="1"/>
        <v>401.84089414858641</v>
      </c>
      <c r="J18" s="13"/>
      <c r="K18" s="13">
        <v>0</v>
      </c>
      <c r="L18" s="13">
        <f t="shared" si="2"/>
        <v>4052.0710059171593</v>
      </c>
      <c r="M18" s="14"/>
    </row>
    <row r="19" spans="2:14" ht="24.95" customHeight="1">
      <c r="B19" s="11" t="s">
        <v>282</v>
      </c>
      <c r="C19" s="10" t="s">
        <v>275</v>
      </c>
      <c r="D19" s="18"/>
      <c r="E19" s="11" t="s">
        <v>124</v>
      </c>
      <c r="F19" s="13">
        <v>5483</v>
      </c>
      <c r="G19" s="13">
        <v>616</v>
      </c>
      <c r="H19" s="13">
        <f t="shared" si="0"/>
        <v>5767.7843523997371</v>
      </c>
      <c r="I19" s="13">
        <f t="shared" si="1"/>
        <v>647.99474030243255</v>
      </c>
      <c r="J19" s="13"/>
      <c r="K19" s="13"/>
      <c r="L19" s="13">
        <f t="shared" si="2"/>
        <v>5119.7896120973046</v>
      </c>
      <c r="M19" s="28"/>
    </row>
    <row r="20" spans="2:14" ht="21.95" customHeight="1">
      <c r="B20" s="10"/>
      <c r="C20" s="12"/>
      <c r="D20" s="12"/>
      <c r="E20" s="20"/>
      <c r="F20" s="15"/>
      <c r="G20" s="15"/>
      <c r="H20" s="15"/>
      <c r="I20" s="15"/>
      <c r="J20" s="15"/>
      <c r="K20" s="15" t="s">
        <v>226</v>
      </c>
      <c r="L20" s="13"/>
      <c r="M20" s="16"/>
    </row>
    <row r="21" spans="2:14" ht="21.95" customHeight="1">
      <c r="B21" s="10"/>
      <c r="C21" s="12"/>
      <c r="D21" s="12"/>
      <c r="E21" s="21" t="s">
        <v>92</v>
      </c>
      <c r="F21" s="22">
        <f t="shared" ref="F21:K21" si="5">SUM(F7:F20)</f>
        <v>164140</v>
      </c>
      <c r="G21" s="22">
        <f t="shared" si="5"/>
        <v>29655</v>
      </c>
      <c r="H21" s="22">
        <f t="shared" si="5"/>
        <v>172665.3517422748</v>
      </c>
      <c r="I21" s="22">
        <f t="shared" si="5"/>
        <v>31195.26627218935</v>
      </c>
      <c r="J21" s="22">
        <f t="shared" si="5"/>
        <v>0</v>
      </c>
      <c r="K21" s="22">
        <f t="shared" si="5"/>
        <v>0</v>
      </c>
      <c r="L21" s="22">
        <f>SUM(L7:L20)</f>
        <v>141470.08547008544</v>
      </c>
      <c r="M21" s="16"/>
      <c r="N21" s="22"/>
    </row>
    <row r="23" spans="2:14">
      <c r="C23" t="s">
        <v>226</v>
      </c>
      <c r="E23" s="21"/>
      <c r="F23" s="22"/>
      <c r="G23" s="22"/>
      <c r="H23" s="22"/>
      <c r="I23" s="22"/>
      <c r="J23" s="22"/>
      <c r="K23" s="22"/>
      <c r="L23" s="22"/>
    </row>
  </sheetData>
  <phoneticPr fontId="0" type="noConversion"/>
  <pageMargins left="0.11811023622047245" right="0.19685039370078741" top="1.0629921259842521" bottom="0.98425196850393704" header="0" footer="0"/>
  <pageSetup scale="9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O33"/>
  <sheetViews>
    <sheetView zoomScale="80" zoomScaleNormal="80" workbookViewId="0">
      <selection activeCell="H12" sqref="H12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.140625" customWidth="1"/>
    <col min="7" max="7" width="1.28515625" customWidth="1"/>
    <col min="8" max="9" width="12" customWidth="1"/>
    <col min="10" max="10" width="10.28515625" customWidth="1"/>
    <col min="11" max="11" width="7.5703125" customWidth="1"/>
    <col min="12" max="12" width="11.5703125" customWidth="1"/>
    <col min="13" max="13" width="24.85546875" customWidth="1"/>
  </cols>
  <sheetData>
    <row r="1" spans="1:15" ht="18">
      <c r="A1" t="s">
        <v>236</v>
      </c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1:15" ht="15">
      <c r="F2" s="4" t="s">
        <v>2</v>
      </c>
      <c r="G2" s="2"/>
      <c r="H2" s="2"/>
      <c r="I2" s="2"/>
      <c r="J2" s="4"/>
      <c r="K2" s="2"/>
      <c r="L2" s="2"/>
      <c r="M2" s="23" t="str">
        <f>'GOB1'!M2</f>
        <v>31 DE AGOSTO DE 2014</v>
      </c>
    </row>
    <row r="3" spans="1:15">
      <c r="F3" s="5" t="str">
        <f>'GOB1'!F3</f>
        <v>SEGUNDA QUINCENA DE AGOSTO DE 2014</v>
      </c>
      <c r="G3" s="2"/>
      <c r="H3" s="2"/>
      <c r="I3" s="2"/>
      <c r="J3" s="5"/>
      <c r="K3" s="2"/>
      <c r="L3" s="2"/>
    </row>
    <row r="4" spans="1:15">
      <c r="F4" s="5"/>
      <c r="G4" s="2"/>
      <c r="H4" s="2"/>
      <c r="I4" s="2"/>
      <c r="J4" s="5"/>
      <c r="K4" s="2"/>
      <c r="L4" s="2"/>
    </row>
    <row r="5" spans="1:15">
      <c r="B5" s="6" t="s">
        <v>3</v>
      </c>
      <c r="C5" s="6" t="s">
        <v>4</v>
      </c>
      <c r="D5" s="6"/>
      <c r="E5" s="6" t="s">
        <v>120</v>
      </c>
      <c r="F5" s="108" t="s">
        <v>5</v>
      </c>
      <c r="G5" s="108" t="s">
        <v>238</v>
      </c>
      <c r="H5" s="7" t="s">
        <v>5</v>
      </c>
      <c r="I5" s="7" t="s">
        <v>238</v>
      </c>
      <c r="J5" s="79" t="s">
        <v>369</v>
      </c>
      <c r="K5" s="7" t="s">
        <v>225</v>
      </c>
      <c r="L5" s="7" t="s">
        <v>6</v>
      </c>
      <c r="M5" s="6" t="s">
        <v>7</v>
      </c>
    </row>
    <row r="6" spans="1:15">
      <c r="B6" s="11"/>
      <c r="C6" s="10"/>
      <c r="F6" s="109"/>
      <c r="G6" s="109"/>
      <c r="H6" s="13"/>
      <c r="I6" s="13"/>
      <c r="J6" s="13"/>
      <c r="L6" s="13"/>
    </row>
    <row r="7" spans="1:15" ht="24.95" customHeight="1">
      <c r="B7" s="11" t="s">
        <v>189</v>
      </c>
      <c r="C7" s="10" t="s">
        <v>190</v>
      </c>
      <c r="D7" s="18"/>
      <c r="E7" s="11" t="s">
        <v>126</v>
      </c>
      <c r="F7" s="109">
        <v>5118</v>
      </c>
      <c r="G7" s="109">
        <v>540</v>
      </c>
      <c r="H7" s="13">
        <f>SUM(F7*2)/30.42*16</f>
        <v>5383.8264299802759</v>
      </c>
      <c r="I7" s="13">
        <f>SUM(G7*2)/30.42*16</f>
        <v>568.04733727810651</v>
      </c>
      <c r="J7" s="13"/>
      <c r="K7" s="13">
        <v>1</v>
      </c>
      <c r="L7" s="13">
        <f>H7-I7+J7-K7</f>
        <v>4814.7790927021697</v>
      </c>
      <c r="M7" s="14"/>
      <c r="O7" s="90"/>
    </row>
    <row r="8" spans="1:15" ht="24.95" customHeight="1">
      <c r="B8" s="11" t="s">
        <v>280</v>
      </c>
      <c r="C8" s="10" t="s">
        <v>279</v>
      </c>
      <c r="D8" s="18"/>
      <c r="E8" s="11" t="s">
        <v>239</v>
      </c>
      <c r="F8" s="109">
        <v>6002</v>
      </c>
      <c r="G8" s="109">
        <v>727</v>
      </c>
      <c r="H8" s="13">
        <f t="shared" ref="H8:H18" si="0">SUM(F8*2)/30.42*16</f>
        <v>6313.7409598948061</v>
      </c>
      <c r="I8" s="13">
        <f t="shared" ref="I8:I18" si="1">SUM(G8*2)/30.42*16</f>
        <v>764.76002629848779</v>
      </c>
      <c r="J8" s="13"/>
      <c r="K8" s="13">
        <v>0</v>
      </c>
      <c r="L8" s="13">
        <f t="shared" ref="L8:L18" si="2">H8-I8+J8-K8</f>
        <v>5548.9809335963182</v>
      </c>
      <c r="M8" s="14"/>
      <c r="O8" s="90"/>
    </row>
    <row r="9" spans="1:15" ht="24.95" customHeight="1">
      <c r="B9" s="11" t="s">
        <v>10</v>
      </c>
      <c r="C9" s="10" t="s">
        <v>11</v>
      </c>
      <c r="D9" s="18"/>
      <c r="E9" s="11" t="s">
        <v>127</v>
      </c>
      <c r="F9" s="109">
        <v>5015</v>
      </c>
      <c r="G9" s="109">
        <v>521</v>
      </c>
      <c r="H9" s="13">
        <f t="shared" si="0"/>
        <v>5275.4766600920448</v>
      </c>
      <c r="I9" s="13">
        <f t="shared" si="1"/>
        <v>548.06048652202492</v>
      </c>
      <c r="J9" s="13"/>
      <c r="K9" s="13"/>
      <c r="L9" s="13">
        <f t="shared" si="2"/>
        <v>4727.41617357002</v>
      </c>
      <c r="M9" s="14"/>
      <c r="O9" s="90"/>
    </row>
    <row r="10" spans="1:15" ht="24.95" customHeight="1">
      <c r="B10" s="11" t="s">
        <v>320</v>
      </c>
      <c r="C10" s="10" t="s">
        <v>276</v>
      </c>
      <c r="D10" s="18"/>
      <c r="E10" s="11" t="s">
        <v>128</v>
      </c>
      <c r="F10" s="109">
        <v>18289</v>
      </c>
      <c r="G10" s="109">
        <v>3647</v>
      </c>
      <c r="H10" s="13">
        <f t="shared" si="0"/>
        <v>19238.921761998685</v>
      </c>
      <c r="I10" s="13">
        <f t="shared" si="1"/>
        <v>3836.4234056541745</v>
      </c>
      <c r="J10" s="13"/>
      <c r="K10" s="13"/>
      <c r="L10" s="13">
        <f t="shared" si="2"/>
        <v>15402.498356344509</v>
      </c>
      <c r="M10" s="14"/>
      <c r="O10" s="90"/>
    </row>
    <row r="11" spans="1:15" ht="24.95" customHeight="1">
      <c r="B11" s="36" t="s">
        <v>377</v>
      </c>
      <c r="C11" s="12" t="s">
        <v>376</v>
      </c>
      <c r="D11" s="18"/>
      <c r="E11" s="11" t="s">
        <v>418</v>
      </c>
      <c r="F11" s="13">
        <v>7893</v>
      </c>
      <c r="G11" s="13">
        <v>1131</v>
      </c>
      <c r="H11" s="13">
        <f t="shared" si="0"/>
        <v>8302.958579881657</v>
      </c>
      <c r="I11" s="13">
        <f t="shared" si="1"/>
        <v>1189.7435897435896</v>
      </c>
      <c r="J11" s="13"/>
      <c r="K11" s="13">
        <v>0</v>
      </c>
      <c r="L11" s="13">
        <f t="shared" si="2"/>
        <v>7113.2149901380672</v>
      </c>
      <c r="M11" s="14"/>
      <c r="N11" s="24"/>
      <c r="O11" s="90"/>
    </row>
    <row r="12" spans="1:15" ht="24.95" customHeight="1">
      <c r="B12" s="11" t="s">
        <v>278</v>
      </c>
      <c r="C12" s="10" t="s">
        <v>277</v>
      </c>
      <c r="D12" s="18"/>
      <c r="E12" s="11" t="s">
        <v>130</v>
      </c>
      <c r="F12" s="109">
        <v>11735</v>
      </c>
      <c r="G12" s="109">
        <v>1981</v>
      </c>
      <c r="H12" s="13">
        <f t="shared" si="0"/>
        <v>12344.510190664036</v>
      </c>
      <c r="I12" s="13">
        <f t="shared" si="1"/>
        <v>2083.8921761998686</v>
      </c>
      <c r="J12" s="13"/>
      <c r="K12" s="13"/>
      <c r="L12" s="13">
        <f t="shared" si="2"/>
        <v>10260.618014464168</v>
      </c>
      <c r="M12" s="14"/>
      <c r="O12" s="90"/>
    </row>
    <row r="13" spans="1:15" ht="24.95" customHeight="1">
      <c r="B13" s="11" t="s">
        <v>355</v>
      </c>
      <c r="C13" s="10" t="s">
        <v>354</v>
      </c>
      <c r="D13" s="18"/>
      <c r="E13" s="11" t="s">
        <v>131</v>
      </c>
      <c r="F13" s="109">
        <v>6568</v>
      </c>
      <c r="G13" s="109">
        <v>848</v>
      </c>
      <c r="H13" s="13">
        <f t="shared" si="0"/>
        <v>6909.1387245233391</v>
      </c>
      <c r="I13" s="13">
        <f t="shared" si="1"/>
        <v>892.04470742932278</v>
      </c>
      <c r="J13" s="13"/>
      <c r="K13" s="13"/>
      <c r="L13" s="13">
        <f t="shared" si="2"/>
        <v>6017.0940170940166</v>
      </c>
      <c r="M13" s="14"/>
      <c r="O13" s="90"/>
    </row>
    <row r="14" spans="1:15" ht="24.95" customHeight="1">
      <c r="B14" s="11" t="s">
        <v>115</v>
      </c>
      <c r="C14" s="10" t="s">
        <v>116</v>
      </c>
      <c r="D14" s="18"/>
      <c r="E14" s="11" t="s">
        <v>124</v>
      </c>
      <c r="F14" s="109">
        <v>4234</v>
      </c>
      <c r="G14" s="109">
        <v>382</v>
      </c>
      <c r="H14" s="13">
        <f t="shared" si="0"/>
        <v>4453.9119000657456</v>
      </c>
      <c r="I14" s="13">
        <f t="shared" si="1"/>
        <v>401.84089414858641</v>
      </c>
      <c r="J14" s="13"/>
      <c r="K14" s="13"/>
      <c r="L14" s="13">
        <f>H14-I14+J14-K14</f>
        <v>4052.0710059171593</v>
      </c>
      <c r="M14" s="14"/>
      <c r="O14" s="90"/>
    </row>
    <row r="15" spans="1:15" ht="24.95" customHeight="1">
      <c r="B15" s="11" t="s">
        <v>242</v>
      </c>
      <c r="C15" s="10" t="s">
        <v>241</v>
      </c>
      <c r="D15" s="18"/>
      <c r="E15" s="11" t="s">
        <v>124</v>
      </c>
      <c r="F15" s="109">
        <v>4234</v>
      </c>
      <c r="G15" s="109">
        <v>382</v>
      </c>
      <c r="H15" s="13">
        <f t="shared" si="0"/>
        <v>4453.9119000657456</v>
      </c>
      <c r="I15" s="13">
        <f t="shared" si="1"/>
        <v>401.84089414858641</v>
      </c>
      <c r="J15" s="13"/>
      <c r="K15" s="13"/>
      <c r="L15" s="13">
        <f t="shared" si="2"/>
        <v>4052.0710059171593</v>
      </c>
      <c r="M15" s="14"/>
      <c r="O15" s="90"/>
    </row>
    <row r="16" spans="1:15" ht="24.95" customHeight="1">
      <c r="B16" s="11"/>
      <c r="C16" s="10"/>
      <c r="D16" s="18"/>
      <c r="E16" s="11" t="s">
        <v>132</v>
      </c>
      <c r="F16" s="109"/>
      <c r="G16" s="109"/>
      <c r="H16" s="13">
        <f t="shared" si="0"/>
        <v>0</v>
      </c>
      <c r="I16" s="13">
        <f t="shared" si="1"/>
        <v>0</v>
      </c>
      <c r="J16" s="13"/>
      <c r="K16" s="13">
        <v>0</v>
      </c>
      <c r="L16" s="13">
        <f t="shared" si="2"/>
        <v>0</v>
      </c>
      <c r="M16" s="14"/>
      <c r="O16" s="90"/>
    </row>
    <row r="17" spans="1:15" ht="24.95" customHeight="1">
      <c r="B17" s="11" t="s">
        <v>227</v>
      </c>
      <c r="C17" s="10" t="s">
        <v>228</v>
      </c>
      <c r="D17" s="18"/>
      <c r="E17" s="11" t="s">
        <v>133</v>
      </c>
      <c r="F17" s="109">
        <v>5102</v>
      </c>
      <c r="G17" s="109">
        <v>537</v>
      </c>
      <c r="H17" s="13">
        <f t="shared" si="0"/>
        <v>5366.9953977646283</v>
      </c>
      <c r="I17" s="13">
        <f t="shared" si="1"/>
        <v>564.89151873767253</v>
      </c>
      <c r="J17" s="13"/>
      <c r="K17" s="13"/>
      <c r="L17" s="13">
        <f t="shared" si="2"/>
        <v>4802.1038790269558</v>
      </c>
      <c r="M17" s="14"/>
      <c r="O17" s="90"/>
    </row>
    <row r="18" spans="1:15" ht="21.95" customHeight="1">
      <c r="B18" s="11" t="s">
        <v>284</v>
      </c>
      <c r="C18" s="10" t="s">
        <v>283</v>
      </c>
      <c r="D18" s="18"/>
      <c r="E18" s="11" t="s">
        <v>281</v>
      </c>
      <c r="F18" s="109">
        <v>13555</v>
      </c>
      <c r="G18" s="109">
        <v>2409</v>
      </c>
      <c r="H18" s="13">
        <f t="shared" si="0"/>
        <v>14259.04010519395</v>
      </c>
      <c r="I18" s="13">
        <f t="shared" si="1"/>
        <v>2534.1222879684415</v>
      </c>
      <c r="J18" s="13"/>
      <c r="L18" s="13">
        <f t="shared" si="2"/>
        <v>11724.917817225509</v>
      </c>
      <c r="M18" s="14"/>
      <c r="N18" s="24"/>
      <c r="O18" s="90"/>
    </row>
    <row r="19" spans="1:15" ht="21.95" customHeight="1">
      <c r="E19" s="21" t="s">
        <v>92</v>
      </c>
      <c r="F19" s="110">
        <f t="shared" ref="F19:K19" si="3">SUM(F7:F18)</f>
        <v>87745</v>
      </c>
      <c r="G19" s="110">
        <f t="shared" si="3"/>
        <v>13105</v>
      </c>
      <c r="H19" s="22">
        <f t="shared" si="3"/>
        <v>92302.432610124917</v>
      </c>
      <c r="I19" s="22">
        <f t="shared" si="3"/>
        <v>13785.667324128863</v>
      </c>
      <c r="J19" s="22">
        <f t="shared" si="3"/>
        <v>0</v>
      </c>
      <c r="K19" s="22">
        <f t="shared" si="3"/>
        <v>1</v>
      </c>
      <c r="L19" s="22">
        <f>SUM(L7:L18)</f>
        <v>78515.765285996051</v>
      </c>
    </row>
    <row r="20" spans="1:15" ht="21.95" customHeight="1">
      <c r="B20" s="11"/>
      <c r="C20" s="12"/>
      <c r="D20" s="12"/>
      <c r="E20" s="11"/>
      <c r="F20" s="13"/>
      <c r="J20" s="13"/>
    </row>
    <row r="21" spans="1:15">
      <c r="B21" s="11"/>
      <c r="C21" s="12"/>
      <c r="D21" s="12"/>
      <c r="E21" s="11"/>
      <c r="F21" s="13"/>
      <c r="J21" s="13"/>
    </row>
    <row r="22" spans="1:15">
      <c r="B22" s="11"/>
      <c r="C22" s="12"/>
      <c r="D22" s="12"/>
      <c r="E22" s="11"/>
      <c r="F22" s="13"/>
      <c r="J22" s="13"/>
    </row>
    <row r="23" spans="1:15">
      <c r="A23" s="11"/>
      <c r="B23" s="10"/>
      <c r="C23" s="12"/>
      <c r="D23" s="18"/>
      <c r="E23" s="13"/>
      <c r="F23" s="13"/>
      <c r="G23" s="13"/>
      <c r="H23" s="13"/>
      <c r="I23" s="13"/>
      <c r="J23" s="13"/>
      <c r="K23" s="13"/>
    </row>
    <row r="24" spans="1:15">
      <c r="A24" s="11"/>
      <c r="B24" s="10"/>
      <c r="C24" s="12"/>
      <c r="D24" s="18"/>
      <c r="E24" s="13"/>
      <c r="F24" s="13"/>
      <c r="G24" s="13"/>
      <c r="H24" s="13"/>
      <c r="I24" s="13"/>
      <c r="J24" s="13"/>
      <c r="K24" s="13"/>
    </row>
    <row r="25" spans="1:15">
      <c r="B25" s="11"/>
      <c r="C25" s="12"/>
      <c r="D25" s="12"/>
      <c r="E25" s="11"/>
      <c r="F25" s="13"/>
      <c r="J25" s="13"/>
    </row>
    <row r="26" spans="1:15">
      <c r="B26" s="11"/>
      <c r="C26" s="12"/>
      <c r="D26" s="12"/>
      <c r="E26" s="11"/>
      <c r="F26" s="13"/>
      <c r="J26" s="13"/>
    </row>
    <row r="27" spans="1:15">
      <c r="B27" s="11"/>
      <c r="C27" s="12"/>
      <c r="D27" s="12"/>
      <c r="E27" s="11"/>
      <c r="F27" s="13"/>
      <c r="J27" s="13"/>
    </row>
    <row r="28" spans="1:15">
      <c r="B28" s="11"/>
      <c r="C28" s="12"/>
      <c r="D28" s="12"/>
      <c r="E28" s="11"/>
      <c r="F28" s="13"/>
      <c r="J28" s="13"/>
    </row>
    <row r="29" spans="1:15">
      <c r="B29" s="11"/>
      <c r="C29" s="12"/>
      <c r="D29" s="12"/>
      <c r="E29" s="11"/>
      <c r="F29" s="13"/>
      <c r="J29" s="13"/>
    </row>
    <row r="30" spans="1:15">
      <c r="B30" s="11"/>
      <c r="C30" s="12"/>
      <c r="D30" s="12"/>
      <c r="E30" s="11"/>
      <c r="F30" s="13"/>
      <c r="J30" s="13"/>
    </row>
    <row r="31" spans="1:15">
      <c r="B31" s="11"/>
      <c r="C31" s="12"/>
      <c r="D31" s="12"/>
      <c r="E31" s="11"/>
      <c r="F31" s="13"/>
      <c r="J31" s="13"/>
    </row>
    <row r="33" spans="3:3" ht="18">
      <c r="C33" s="17"/>
    </row>
  </sheetData>
  <phoneticPr fontId="0" type="noConversion"/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N25"/>
  <sheetViews>
    <sheetView zoomScale="80" zoomScaleNormal="80" workbookViewId="0">
      <selection activeCell="O7" sqref="O7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1" customWidth="1"/>
    <col min="10" max="12" width="9.85546875" customWidth="1"/>
    <col min="13" max="13" width="11.85546875" customWidth="1"/>
    <col min="14" max="14" width="23.85546875" customWidth="1"/>
  </cols>
  <sheetData>
    <row r="1" spans="2:14" ht="18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>
      <c r="F2" s="4" t="s">
        <v>93</v>
      </c>
      <c r="G2" s="2"/>
      <c r="H2" s="2"/>
      <c r="I2" s="2"/>
      <c r="J2" s="2"/>
      <c r="K2" s="2"/>
      <c r="L2" s="2"/>
      <c r="M2" s="2"/>
      <c r="N2" s="23" t="str">
        <f>'GOB1'!M2</f>
        <v>31 DE AGOSTO DE 2014</v>
      </c>
    </row>
    <row r="3" spans="2:14">
      <c r="F3" s="23" t="str">
        <f>'GOB1'!F3</f>
        <v>SEGUNDA QUINCENA DE AGOSTO DE 2014</v>
      </c>
      <c r="G3" s="2"/>
      <c r="H3" s="2"/>
      <c r="I3" s="2"/>
      <c r="J3" s="2"/>
      <c r="K3" s="2"/>
      <c r="L3" s="2"/>
      <c r="M3" s="2"/>
    </row>
    <row r="4" spans="2:14">
      <c r="F4" s="5"/>
      <c r="G4" s="2"/>
      <c r="H4" s="2"/>
      <c r="I4" s="2"/>
      <c r="J4" s="2"/>
      <c r="K4" s="2"/>
      <c r="L4" s="2"/>
      <c r="M4" s="2"/>
    </row>
    <row r="5" spans="2:14">
      <c r="B5" s="6" t="s">
        <v>3</v>
      </c>
      <c r="C5" s="6" t="s">
        <v>4</v>
      </c>
      <c r="D5" s="6"/>
      <c r="E5" s="6" t="s">
        <v>120</v>
      </c>
      <c r="F5" s="108" t="s">
        <v>5</v>
      </c>
      <c r="G5" s="108" t="s">
        <v>238</v>
      </c>
      <c r="H5" s="108" t="s">
        <v>369</v>
      </c>
      <c r="I5" s="7" t="s">
        <v>5</v>
      </c>
      <c r="J5" s="7" t="s">
        <v>238</v>
      </c>
      <c r="K5" s="79" t="s">
        <v>369</v>
      </c>
      <c r="L5" s="52" t="s">
        <v>225</v>
      </c>
      <c r="M5" s="7" t="s">
        <v>6</v>
      </c>
      <c r="N5" s="6" t="s">
        <v>7</v>
      </c>
    </row>
    <row r="6" spans="2:14" ht="2.25" customHeight="1">
      <c r="F6" s="111"/>
      <c r="G6" s="111"/>
      <c r="H6" s="111"/>
    </row>
    <row r="7" spans="2:14" ht="24.95" customHeight="1">
      <c r="B7" s="11" t="s">
        <v>411</v>
      </c>
      <c r="C7" s="10" t="s">
        <v>410</v>
      </c>
      <c r="D7" s="18"/>
      <c r="E7" s="11" t="s">
        <v>337</v>
      </c>
      <c r="F7" s="109">
        <v>2250</v>
      </c>
      <c r="G7" s="109"/>
      <c r="H7" s="109">
        <v>118</v>
      </c>
      <c r="I7" s="13">
        <f>SUM(F7*2)/30.42*16</f>
        <v>2366.8639053254437</v>
      </c>
      <c r="J7" s="13">
        <f>SUM(G7*2)/30.42*16</f>
        <v>0</v>
      </c>
      <c r="K7" s="13">
        <f>SUM(H7*2)/30.42*16</f>
        <v>124.12886259040104</v>
      </c>
      <c r="L7" s="13"/>
      <c r="M7" s="13">
        <f>I7-J7+K7-L7</f>
        <v>2490.992767915845</v>
      </c>
      <c r="N7" s="14"/>
    </row>
    <row r="8" spans="2:14" ht="24.95" customHeight="1">
      <c r="B8" s="11" t="s">
        <v>340</v>
      </c>
      <c r="C8" s="12" t="s">
        <v>335</v>
      </c>
      <c r="D8" s="18"/>
      <c r="E8" s="11" t="s">
        <v>338</v>
      </c>
      <c r="F8" s="109">
        <v>2250</v>
      </c>
      <c r="G8" s="109"/>
      <c r="H8" s="109">
        <v>118</v>
      </c>
      <c r="I8" s="13">
        <f t="shared" ref="I8:I21" si="0">SUM(F8*2)/30.42*16</f>
        <v>2366.8639053254437</v>
      </c>
      <c r="J8" s="13">
        <f t="shared" ref="J8:J21" si="1">SUM(G8*2)/30.42*16</f>
        <v>0</v>
      </c>
      <c r="K8" s="13">
        <f t="shared" ref="K8:K21" si="2">SUM(H8*2)/30.42*16</f>
        <v>124.12886259040104</v>
      </c>
      <c r="L8" s="13"/>
      <c r="M8" s="13">
        <f t="shared" ref="M8:M21" si="3">I8-J8+K8-L8</f>
        <v>2490.992767915845</v>
      </c>
      <c r="N8" s="14"/>
    </row>
    <row r="9" spans="2:14" ht="24.95" customHeight="1">
      <c r="B9" s="11" t="s">
        <v>341</v>
      </c>
      <c r="C9" s="10" t="s">
        <v>336</v>
      </c>
      <c r="D9" s="18"/>
      <c r="E9" s="11" t="s">
        <v>339</v>
      </c>
      <c r="F9" s="109">
        <v>2250</v>
      </c>
      <c r="G9" s="109"/>
      <c r="H9" s="109">
        <v>118</v>
      </c>
      <c r="I9" s="13">
        <f t="shared" si="0"/>
        <v>2366.8639053254437</v>
      </c>
      <c r="J9" s="13">
        <f t="shared" si="1"/>
        <v>0</v>
      </c>
      <c r="K9" s="13">
        <f t="shared" si="2"/>
        <v>124.12886259040104</v>
      </c>
      <c r="L9" s="13"/>
      <c r="M9" s="13">
        <f t="shared" si="3"/>
        <v>2490.992767915845</v>
      </c>
      <c r="N9" s="14"/>
    </row>
    <row r="10" spans="2:14" ht="24.95" customHeight="1">
      <c r="B10" s="32" t="s">
        <v>204</v>
      </c>
      <c r="C10" s="38" t="s">
        <v>191</v>
      </c>
      <c r="D10" s="18"/>
      <c r="E10" s="11" t="s">
        <v>203</v>
      </c>
      <c r="F10" s="109">
        <v>2753</v>
      </c>
      <c r="G10" s="109">
        <v>46</v>
      </c>
      <c r="H10" s="109"/>
      <c r="I10" s="13">
        <f t="shared" si="0"/>
        <v>2895.9894806048651</v>
      </c>
      <c r="J10" s="13">
        <f t="shared" si="1"/>
        <v>48.389217619986852</v>
      </c>
      <c r="K10" s="13">
        <f t="shared" si="2"/>
        <v>0</v>
      </c>
      <c r="L10" s="13"/>
      <c r="M10" s="13">
        <f t="shared" si="3"/>
        <v>2847.6002629848781</v>
      </c>
      <c r="N10" s="14"/>
    </row>
    <row r="11" spans="2:14" ht="24.95" customHeight="1">
      <c r="B11" s="11" t="s">
        <v>357</v>
      </c>
      <c r="C11" s="10" t="s">
        <v>323</v>
      </c>
      <c r="D11" s="18"/>
      <c r="E11" s="11" t="s">
        <v>203</v>
      </c>
      <c r="F11" s="109">
        <v>2753</v>
      </c>
      <c r="G11" s="109">
        <v>46</v>
      </c>
      <c r="H11" s="109"/>
      <c r="I11" s="13">
        <f t="shared" si="0"/>
        <v>2895.9894806048651</v>
      </c>
      <c r="J11" s="13">
        <f t="shared" si="1"/>
        <v>48.389217619986852</v>
      </c>
      <c r="K11" s="13">
        <f t="shared" si="2"/>
        <v>0</v>
      </c>
      <c r="L11" s="13"/>
      <c r="M11" s="13">
        <f t="shared" si="3"/>
        <v>2847.6002629848781</v>
      </c>
      <c r="N11" s="14"/>
    </row>
    <row r="12" spans="2:14" ht="24.95" customHeight="1">
      <c r="B12" s="11" t="s">
        <v>358</v>
      </c>
      <c r="C12" s="10" t="s">
        <v>324</v>
      </c>
      <c r="D12" s="18"/>
      <c r="E12" s="11" t="s">
        <v>203</v>
      </c>
      <c r="F12" s="109">
        <v>2753</v>
      </c>
      <c r="G12" s="109">
        <v>46</v>
      </c>
      <c r="H12" s="109"/>
      <c r="I12" s="13">
        <f t="shared" si="0"/>
        <v>2895.9894806048651</v>
      </c>
      <c r="J12" s="13">
        <f t="shared" si="1"/>
        <v>48.389217619986852</v>
      </c>
      <c r="K12" s="13">
        <f t="shared" si="2"/>
        <v>0</v>
      </c>
      <c r="L12" s="13"/>
      <c r="M12" s="13">
        <f t="shared" si="3"/>
        <v>2847.6002629848781</v>
      </c>
      <c r="N12" s="14"/>
    </row>
    <row r="13" spans="2:14" ht="24.95" customHeight="1">
      <c r="B13" s="11" t="s">
        <v>12</v>
      </c>
      <c r="C13" s="10" t="s">
        <v>13</v>
      </c>
      <c r="D13" s="18"/>
      <c r="E13" s="11" t="s">
        <v>134</v>
      </c>
      <c r="F13" s="109">
        <v>2316</v>
      </c>
      <c r="G13" s="109"/>
      <c r="H13" s="109">
        <v>30</v>
      </c>
      <c r="I13" s="13">
        <f t="shared" si="0"/>
        <v>2436.29191321499</v>
      </c>
      <c r="J13" s="13">
        <f t="shared" si="1"/>
        <v>0</v>
      </c>
      <c r="K13" s="13">
        <f t="shared" si="2"/>
        <v>31.558185404339248</v>
      </c>
      <c r="L13" s="13"/>
      <c r="M13" s="13">
        <f t="shared" si="3"/>
        <v>2467.8500986193294</v>
      </c>
      <c r="N13" s="14"/>
    </row>
    <row r="14" spans="2:14" ht="24.95" customHeight="1">
      <c r="B14" s="11" t="s">
        <v>14</v>
      </c>
      <c r="C14" s="10" t="s">
        <v>15</v>
      </c>
      <c r="D14" s="18"/>
      <c r="E14" s="11" t="s">
        <v>134</v>
      </c>
      <c r="F14" s="109">
        <v>1150</v>
      </c>
      <c r="G14" s="109"/>
      <c r="H14" s="109">
        <v>141</v>
      </c>
      <c r="I14" s="13">
        <f t="shared" si="0"/>
        <v>1209.7304404996712</v>
      </c>
      <c r="J14" s="13">
        <f t="shared" si="1"/>
        <v>0</v>
      </c>
      <c r="K14" s="13">
        <f t="shared" si="2"/>
        <v>148.32347140039448</v>
      </c>
      <c r="L14" s="13"/>
      <c r="M14" s="13">
        <f t="shared" si="3"/>
        <v>1358.0539119000657</v>
      </c>
      <c r="N14" s="14"/>
    </row>
    <row r="15" spans="2:14" ht="24.95" customHeight="1">
      <c r="B15" s="11" t="s">
        <v>16</v>
      </c>
      <c r="C15" s="10" t="s">
        <v>17</v>
      </c>
      <c r="D15" s="18"/>
      <c r="E15" s="11" t="s">
        <v>134</v>
      </c>
      <c r="F15" s="109">
        <v>1150</v>
      </c>
      <c r="G15" s="109"/>
      <c r="H15" s="109">
        <v>141</v>
      </c>
      <c r="I15" s="13">
        <f t="shared" si="0"/>
        <v>1209.7304404996712</v>
      </c>
      <c r="J15" s="13">
        <f t="shared" si="1"/>
        <v>0</v>
      </c>
      <c r="K15" s="13">
        <f t="shared" si="2"/>
        <v>148.32347140039448</v>
      </c>
      <c r="L15" s="13"/>
      <c r="M15" s="13">
        <f t="shared" si="3"/>
        <v>1358.0539119000657</v>
      </c>
      <c r="N15" s="14"/>
    </row>
    <row r="16" spans="2:14" ht="24.95" customHeight="1">
      <c r="B16" s="36" t="s">
        <v>18</v>
      </c>
      <c r="C16" s="12" t="s">
        <v>19</v>
      </c>
      <c r="D16" s="18"/>
      <c r="E16" s="11" t="s">
        <v>135</v>
      </c>
      <c r="F16" s="109">
        <v>3365</v>
      </c>
      <c r="G16" s="109">
        <v>134</v>
      </c>
      <c r="H16" s="109"/>
      <c r="I16" s="13">
        <f t="shared" si="0"/>
        <v>3539.7764628533855</v>
      </c>
      <c r="J16" s="13">
        <f t="shared" si="1"/>
        <v>140.95989480604865</v>
      </c>
      <c r="K16" s="13">
        <f t="shared" si="2"/>
        <v>0</v>
      </c>
      <c r="L16" s="13"/>
      <c r="M16" s="13">
        <f t="shared" si="3"/>
        <v>3398.8165680473367</v>
      </c>
      <c r="N16" s="14"/>
    </row>
    <row r="17" spans="2:14" ht="24.95" customHeight="1">
      <c r="B17" s="11" t="s">
        <v>20</v>
      </c>
      <c r="C17" s="10" t="s">
        <v>21</v>
      </c>
      <c r="D17" s="18"/>
      <c r="E17" s="11" t="s">
        <v>136</v>
      </c>
      <c r="F17" s="109">
        <v>2802</v>
      </c>
      <c r="G17" s="109">
        <v>52</v>
      </c>
      <c r="H17" s="109"/>
      <c r="I17" s="13">
        <f t="shared" si="0"/>
        <v>2947.5345167652858</v>
      </c>
      <c r="J17" s="13">
        <f t="shared" si="1"/>
        <v>54.700854700854698</v>
      </c>
      <c r="K17" s="13">
        <f t="shared" si="2"/>
        <v>0</v>
      </c>
      <c r="L17" s="13"/>
      <c r="M17" s="13">
        <f t="shared" si="3"/>
        <v>2892.8336620644313</v>
      </c>
      <c r="N17" s="14"/>
    </row>
    <row r="18" spans="2:14" ht="24.95" customHeight="1">
      <c r="B18" s="11" t="s">
        <v>22</v>
      </c>
      <c r="C18" s="10" t="s">
        <v>23</v>
      </c>
      <c r="D18" s="18"/>
      <c r="E18" s="11" t="s">
        <v>135</v>
      </c>
      <c r="F18" s="109">
        <v>3365</v>
      </c>
      <c r="G18" s="109">
        <v>134</v>
      </c>
      <c r="H18" s="109"/>
      <c r="I18" s="13">
        <f t="shared" si="0"/>
        <v>3539.7764628533855</v>
      </c>
      <c r="J18" s="13">
        <f t="shared" si="1"/>
        <v>140.95989480604865</v>
      </c>
      <c r="K18" s="13">
        <f t="shared" si="2"/>
        <v>0</v>
      </c>
      <c r="L18" s="13"/>
      <c r="M18" s="13">
        <f t="shared" si="3"/>
        <v>3398.8165680473367</v>
      </c>
      <c r="N18" s="14"/>
    </row>
    <row r="19" spans="2:14" ht="24.95" customHeight="1">
      <c r="B19" s="11" t="s">
        <v>24</v>
      </c>
      <c r="C19" s="10" t="s">
        <v>25</v>
      </c>
      <c r="D19" s="18"/>
      <c r="E19" s="11" t="s">
        <v>136</v>
      </c>
      <c r="F19" s="109">
        <v>2802</v>
      </c>
      <c r="G19" s="109">
        <v>52</v>
      </c>
      <c r="H19" s="109"/>
      <c r="I19" s="13">
        <f t="shared" si="0"/>
        <v>2947.5345167652858</v>
      </c>
      <c r="J19" s="13">
        <f t="shared" si="1"/>
        <v>54.700854700854698</v>
      </c>
      <c r="K19" s="13">
        <f t="shared" si="2"/>
        <v>0</v>
      </c>
      <c r="L19" s="13"/>
      <c r="M19" s="13">
        <f t="shared" si="3"/>
        <v>2892.8336620644313</v>
      </c>
      <c r="N19" s="14"/>
    </row>
    <row r="20" spans="2:14" ht="24.95" customHeight="1">
      <c r="B20" s="11" t="s">
        <v>363</v>
      </c>
      <c r="C20" s="10" t="s">
        <v>362</v>
      </c>
      <c r="D20" s="18"/>
      <c r="E20" s="11" t="s">
        <v>342</v>
      </c>
      <c r="F20" s="109">
        <v>1395</v>
      </c>
      <c r="G20" s="109"/>
      <c r="H20" s="109">
        <v>125</v>
      </c>
      <c r="I20" s="13">
        <f t="shared" si="0"/>
        <v>1467.455621301775</v>
      </c>
      <c r="J20" s="13">
        <f t="shared" si="1"/>
        <v>0</v>
      </c>
      <c r="K20" s="13">
        <f t="shared" si="2"/>
        <v>131.49243918474687</v>
      </c>
      <c r="L20" s="13"/>
      <c r="M20" s="13">
        <f t="shared" si="3"/>
        <v>1598.9480604865219</v>
      </c>
      <c r="N20" s="14"/>
    </row>
    <row r="21" spans="2:14" ht="24.95" customHeight="1">
      <c r="B21" s="11" t="s">
        <v>28</v>
      </c>
      <c r="C21" s="10" t="s">
        <v>29</v>
      </c>
      <c r="D21" s="18"/>
      <c r="E21" s="11" t="s">
        <v>138</v>
      </c>
      <c r="F21" s="109">
        <v>1012</v>
      </c>
      <c r="G21" s="109"/>
      <c r="H21" s="109">
        <v>150</v>
      </c>
      <c r="I21" s="13">
        <f t="shared" si="0"/>
        <v>1064.5627876397107</v>
      </c>
      <c r="J21" s="13">
        <f t="shared" si="1"/>
        <v>0</v>
      </c>
      <c r="K21" s="13">
        <f t="shared" si="2"/>
        <v>157.79092702169623</v>
      </c>
      <c r="L21" s="13"/>
      <c r="M21" s="13">
        <f t="shared" si="3"/>
        <v>1222.3537146614069</v>
      </c>
      <c r="N21" s="14"/>
    </row>
    <row r="22" spans="2:14" ht="24.95" customHeight="1">
      <c r="B22" s="11"/>
      <c r="C22" s="10"/>
      <c r="D22" s="18"/>
      <c r="E22" s="11"/>
      <c r="F22" s="109"/>
      <c r="G22" s="109"/>
      <c r="H22" s="109"/>
      <c r="I22" s="13"/>
      <c r="J22" s="13"/>
      <c r="K22" s="13"/>
      <c r="L22" s="13"/>
      <c r="M22" s="13"/>
    </row>
    <row r="23" spans="2:14" ht="21.95" customHeight="1">
      <c r="E23" s="21" t="s">
        <v>92</v>
      </c>
      <c r="F23" s="110">
        <f t="shared" ref="F23:L23" si="4">SUM(F6:F22)</f>
        <v>34366</v>
      </c>
      <c r="G23" s="110">
        <f t="shared" si="4"/>
        <v>510</v>
      </c>
      <c r="H23" s="110">
        <f t="shared" si="4"/>
        <v>941</v>
      </c>
      <c r="I23" s="22">
        <f t="shared" si="4"/>
        <v>36150.95332018409</v>
      </c>
      <c r="J23" s="22">
        <f t="shared" si="4"/>
        <v>536.48915187376724</v>
      </c>
      <c r="K23" s="22">
        <f t="shared" si="4"/>
        <v>989.87508218277458</v>
      </c>
      <c r="L23" s="22">
        <f t="shared" si="4"/>
        <v>0</v>
      </c>
      <c r="M23" s="22">
        <f>SUM(M6:M22)</f>
        <v>36604.339250493082</v>
      </c>
    </row>
    <row r="24" spans="2:14" ht="21.95" customHeight="1">
      <c r="E24" s="21"/>
      <c r="F24" s="22"/>
      <c r="G24" s="22"/>
      <c r="H24" s="22"/>
      <c r="I24" s="22"/>
      <c r="J24" s="22"/>
      <c r="K24" s="22"/>
      <c r="L24" s="22"/>
      <c r="M24" s="22"/>
    </row>
    <row r="25" spans="2:14" ht="21.95" customHeight="1"/>
  </sheetData>
  <phoneticPr fontId="0" type="noConversion"/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P22"/>
  <sheetViews>
    <sheetView zoomScale="80" zoomScaleNormal="80" workbookViewId="0">
      <selection activeCell="H17" sqref="H17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6" width="2.140625" customWidth="1"/>
    <col min="7" max="7" width="1.7109375" customWidth="1"/>
    <col min="8" max="8" width="15.140625" customWidth="1"/>
    <col min="9" max="10" width="10.85546875" customWidth="1"/>
    <col min="11" max="11" width="7.5703125" customWidth="1"/>
    <col min="13" max="13" width="26" customWidth="1"/>
  </cols>
  <sheetData>
    <row r="1" spans="2:16" ht="18">
      <c r="F1" s="1" t="s">
        <v>0</v>
      </c>
      <c r="G1" s="2"/>
      <c r="H1" s="2"/>
      <c r="I1" s="2"/>
      <c r="J1" s="2"/>
      <c r="K1" s="2"/>
      <c r="L1" s="2"/>
      <c r="M1" s="3" t="s">
        <v>1</v>
      </c>
    </row>
    <row r="2" spans="2:16" ht="15">
      <c r="F2" s="4" t="s">
        <v>94</v>
      </c>
      <c r="G2" s="2"/>
      <c r="H2" s="2"/>
      <c r="I2" s="2"/>
      <c r="J2" s="2"/>
      <c r="K2" s="2"/>
      <c r="L2" s="2"/>
      <c r="M2" s="23" t="str">
        <f>'GOB1'!M2</f>
        <v>31 DE AGOSTO DE 2014</v>
      </c>
    </row>
    <row r="3" spans="2:16">
      <c r="F3" s="23" t="str">
        <f>'GOB1'!F3</f>
        <v>SEGUNDA QUINCENA DE AGOSTO DE 2014</v>
      </c>
      <c r="G3" s="2"/>
      <c r="H3" s="2"/>
      <c r="I3" s="2"/>
      <c r="J3" s="2"/>
      <c r="K3" s="2"/>
      <c r="L3" s="2"/>
    </row>
    <row r="4" spans="2:16">
      <c r="F4" s="5"/>
      <c r="G4" s="2"/>
      <c r="H4" s="2"/>
      <c r="I4" s="2"/>
      <c r="J4" s="2"/>
      <c r="K4" s="2"/>
      <c r="L4" s="2"/>
    </row>
    <row r="5" spans="2:16">
      <c r="B5" s="6" t="s">
        <v>3</v>
      </c>
      <c r="C5" s="6" t="s">
        <v>4</v>
      </c>
      <c r="D5" s="6"/>
      <c r="E5" s="6" t="s">
        <v>120</v>
      </c>
      <c r="F5" s="108" t="s">
        <v>5</v>
      </c>
      <c r="G5" s="108" t="s">
        <v>238</v>
      </c>
      <c r="H5" s="7" t="s">
        <v>5</v>
      </c>
      <c r="I5" s="7" t="s">
        <v>238</v>
      </c>
      <c r="J5" s="79" t="s">
        <v>369</v>
      </c>
      <c r="K5" s="7" t="s">
        <v>225</v>
      </c>
      <c r="L5" s="7" t="s">
        <v>6</v>
      </c>
      <c r="M5" s="6" t="s">
        <v>7</v>
      </c>
    </row>
    <row r="6" spans="2:16">
      <c r="F6" s="111"/>
      <c r="G6" s="111"/>
    </row>
    <row r="7" spans="2:16" ht="24.95" customHeight="1">
      <c r="B7" s="11" t="s">
        <v>370</v>
      </c>
      <c r="C7" s="10" t="s">
        <v>285</v>
      </c>
      <c r="D7" s="18"/>
      <c r="E7" s="77" t="s">
        <v>139</v>
      </c>
      <c r="F7" s="109">
        <v>17779</v>
      </c>
      <c r="G7" s="109">
        <v>3494</v>
      </c>
      <c r="H7" s="13">
        <f>SUM(F7*2)/30.42*16</f>
        <v>18702.432610124917</v>
      </c>
      <c r="I7" s="13">
        <f>SUM(G7*2)/30.42*16</f>
        <v>3675.4766600920443</v>
      </c>
      <c r="J7" s="13"/>
      <c r="K7" s="13">
        <v>0</v>
      </c>
      <c r="L7" s="13">
        <f>H7-I7+J7-K7</f>
        <v>15026.955950032872</v>
      </c>
      <c r="M7" s="14"/>
      <c r="N7" s="90"/>
      <c r="O7" s="90"/>
    </row>
    <row r="8" spans="2:16" ht="24.95" customHeight="1">
      <c r="B8" s="11"/>
      <c r="C8" s="10"/>
      <c r="D8" s="18"/>
      <c r="E8" s="77"/>
      <c r="F8" s="109"/>
      <c r="G8" s="109"/>
      <c r="H8" s="13">
        <f t="shared" ref="H8:H18" si="0">SUM(F8*2)/30.42*16</f>
        <v>0</v>
      </c>
      <c r="I8" s="13">
        <f t="shared" ref="I8:I18" si="1">SUM(G8*2)/30.42*16</f>
        <v>0</v>
      </c>
      <c r="J8" s="13"/>
      <c r="K8" s="13"/>
      <c r="L8" s="13">
        <f t="shared" ref="L8:L18" si="2">H8-I8+J8-K8</f>
        <v>0</v>
      </c>
      <c r="M8" s="14"/>
      <c r="N8" s="90"/>
      <c r="O8" s="90"/>
    </row>
    <row r="9" spans="2:16" ht="24.95" customHeight="1">
      <c r="B9" s="11" t="s">
        <v>30</v>
      </c>
      <c r="C9" s="10" t="s">
        <v>31</v>
      </c>
      <c r="D9" s="18"/>
      <c r="E9" s="77" t="s">
        <v>124</v>
      </c>
      <c r="F9" s="109">
        <v>4234</v>
      </c>
      <c r="G9" s="109">
        <v>382</v>
      </c>
      <c r="H9" s="13">
        <f t="shared" si="0"/>
        <v>4453.9119000657456</v>
      </c>
      <c r="I9" s="13">
        <f t="shared" si="1"/>
        <v>401.84089414858641</v>
      </c>
      <c r="J9" s="13"/>
      <c r="K9" s="13"/>
      <c r="L9" s="13">
        <f t="shared" si="2"/>
        <v>4052.0710059171593</v>
      </c>
      <c r="M9" s="14"/>
      <c r="N9" s="90"/>
      <c r="O9" s="90"/>
    </row>
    <row r="10" spans="2:16" ht="24.95" customHeight="1">
      <c r="B10" s="11" t="s">
        <v>38</v>
      </c>
      <c r="C10" s="10" t="s">
        <v>39</v>
      </c>
      <c r="D10" s="18"/>
      <c r="E10" s="77" t="s">
        <v>124</v>
      </c>
      <c r="F10" s="109">
        <v>4234</v>
      </c>
      <c r="G10" s="109">
        <v>382</v>
      </c>
      <c r="H10" s="13">
        <f t="shared" si="0"/>
        <v>4453.9119000657456</v>
      </c>
      <c r="I10" s="13">
        <f t="shared" si="1"/>
        <v>401.84089414858641</v>
      </c>
      <c r="J10" s="13"/>
      <c r="K10" s="13"/>
      <c r="L10" s="13">
        <f t="shared" si="2"/>
        <v>4052.0710059171593</v>
      </c>
      <c r="M10" s="14"/>
      <c r="N10" s="90"/>
      <c r="O10" s="90"/>
    </row>
    <row r="11" spans="2:16" ht="24.95" customHeight="1">
      <c r="B11" s="11" t="s">
        <v>188</v>
      </c>
      <c r="C11" s="10" t="s">
        <v>184</v>
      </c>
      <c r="D11" s="18"/>
      <c r="E11" s="77" t="s">
        <v>141</v>
      </c>
      <c r="F11" s="109">
        <v>4234</v>
      </c>
      <c r="G11" s="109">
        <v>382</v>
      </c>
      <c r="H11" s="13">
        <f t="shared" si="0"/>
        <v>4453.9119000657456</v>
      </c>
      <c r="I11" s="13">
        <f t="shared" si="1"/>
        <v>401.84089414858641</v>
      </c>
      <c r="J11" s="13"/>
      <c r="K11" s="13">
        <v>0</v>
      </c>
      <c r="L11" s="13">
        <f t="shared" si="2"/>
        <v>4052.0710059171593</v>
      </c>
      <c r="M11" s="14"/>
      <c r="N11" s="90"/>
      <c r="O11" s="90"/>
    </row>
    <row r="12" spans="2:16" ht="24.95" customHeight="1">
      <c r="B12" s="11" t="s">
        <v>32</v>
      </c>
      <c r="C12" s="10" t="s">
        <v>33</v>
      </c>
      <c r="D12" s="18"/>
      <c r="E12" s="77" t="s">
        <v>140</v>
      </c>
      <c r="F12" s="109">
        <v>11295</v>
      </c>
      <c r="G12" s="109">
        <v>1877</v>
      </c>
      <c r="H12" s="13">
        <f t="shared" si="0"/>
        <v>11881.656804733728</v>
      </c>
      <c r="I12" s="13">
        <f t="shared" si="1"/>
        <v>1974.4904667981591</v>
      </c>
      <c r="J12" s="13"/>
      <c r="K12" s="13">
        <v>4</v>
      </c>
      <c r="L12" s="13">
        <f t="shared" si="2"/>
        <v>9903.1663379355687</v>
      </c>
      <c r="M12" s="14"/>
      <c r="N12" s="90"/>
      <c r="O12" s="90"/>
    </row>
    <row r="13" spans="2:16" ht="24.95" customHeight="1">
      <c r="B13" s="11" t="s">
        <v>34</v>
      </c>
      <c r="C13" s="10" t="s">
        <v>35</v>
      </c>
      <c r="D13" s="18"/>
      <c r="E13" s="77" t="s">
        <v>169</v>
      </c>
      <c r="F13" s="109">
        <v>7315</v>
      </c>
      <c r="G13" s="109">
        <v>1008</v>
      </c>
      <c r="H13" s="13">
        <f t="shared" si="0"/>
        <v>7694.9375410913872</v>
      </c>
      <c r="I13" s="13">
        <f t="shared" si="1"/>
        <v>1060.3550295857988</v>
      </c>
      <c r="J13" s="13"/>
      <c r="K13" s="13">
        <v>3</v>
      </c>
      <c r="L13" s="13">
        <f t="shared" si="2"/>
        <v>6631.5825115055886</v>
      </c>
      <c r="M13" s="14"/>
      <c r="N13" s="90"/>
      <c r="O13" s="90"/>
    </row>
    <row r="14" spans="2:16" ht="24.95" customHeight="1">
      <c r="B14" s="11" t="s">
        <v>36</v>
      </c>
      <c r="C14" s="10" t="s">
        <v>37</v>
      </c>
      <c r="D14" s="18"/>
      <c r="E14" s="77" t="s">
        <v>142</v>
      </c>
      <c r="F14" s="109">
        <v>4656</v>
      </c>
      <c r="G14" s="109">
        <v>457</v>
      </c>
      <c r="H14" s="13">
        <f t="shared" si="0"/>
        <v>4897.830374753451</v>
      </c>
      <c r="I14" s="13">
        <f t="shared" si="1"/>
        <v>480.73635765943453</v>
      </c>
      <c r="J14" s="13"/>
      <c r="K14" s="13">
        <v>0</v>
      </c>
      <c r="L14" s="13">
        <f t="shared" si="2"/>
        <v>4417.0940170940166</v>
      </c>
      <c r="M14" s="14"/>
      <c r="N14" s="90"/>
      <c r="O14" s="90"/>
    </row>
    <row r="15" spans="2:16" ht="24.95" customHeight="1">
      <c r="B15" s="11" t="s">
        <v>183</v>
      </c>
      <c r="C15" s="10" t="s">
        <v>182</v>
      </c>
      <c r="D15" s="18"/>
      <c r="E15" s="77" t="s">
        <v>181</v>
      </c>
      <c r="F15" s="109">
        <v>4234</v>
      </c>
      <c r="G15" s="109">
        <v>382</v>
      </c>
      <c r="H15" s="13">
        <f t="shared" si="0"/>
        <v>4453.9119000657456</v>
      </c>
      <c r="I15" s="13">
        <f t="shared" si="1"/>
        <v>401.84089414858641</v>
      </c>
      <c r="J15" s="13"/>
      <c r="K15" s="13">
        <v>0</v>
      </c>
      <c r="L15" s="13">
        <f t="shared" si="2"/>
        <v>4052.0710059171593</v>
      </c>
      <c r="M15" s="14"/>
      <c r="N15" s="90"/>
      <c r="O15" s="90"/>
      <c r="P15" s="13"/>
    </row>
    <row r="16" spans="2:16" ht="19.5" customHeight="1">
      <c r="B16" s="11" t="s">
        <v>364</v>
      </c>
      <c r="C16" s="10" t="s">
        <v>368</v>
      </c>
      <c r="D16" s="18"/>
      <c r="E16" s="77" t="s">
        <v>143</v>
      </c>
      <c r="F16" s="109">
        <v>3667</v>
      </c>
      <c r="G16" s="109">
        <v>184</v>
      </c>
      <c r="H16" s="13">
        <f t="shared" si="0"/>
        <v>3857.4621959237343</v>
      </c>
      <c r="I16" s="13">
        <f t="shared" si="1"/>
        <v>193.55687047994741</v>
      </c>
      <c r="J16" s="13"/>
      <c r="K16" s="13"/>
      <c r="L16" s="13">
        <f t="shared" si="2"/>
        <v>3663.9053254437868</v>
      </c>
      <c r="M16" s="14"/>
      <c r="N16" s="90"/>
      <c r="O16" s="90"/>
    </row>
    <row r="17" spans="1:15" ht="36.75" customHeight="1">
      <c r="B17" s="11" t="s">
        <v>378</v>
      </c>
      <c r="C17" s="10" t="s">
        <v>379</v>
      </c>
      <c r="D17" s="18"/>
      <c r="E17" s="78" t="s">
        <v>367</v>
      </c>
      <c r="F17" s="109">
        <v>4234</v>
      </c>
      <c r="G17" s="109">
        <v>382</v>
      </c>
      <c r="H17" s="13">
        <f t="shared" si="0"/>
        <v>4453.9119000657456</v>
      </c>
      <c r="I17" s="13">
        <f t="shared" si="1"/>
        <v>401.84089414858641</v>
      </c>
      <c r="J17" s="13"/>
      <c r="K17" s="13">
        <v>0</v>
      </c>
      <c r="L17" s="13">
        <f t="shared" si="2"/>
        <v>4052.0710059171593</v>
      </c>
      <c r="M17" s="14"/>
      <c r="N17" s="90"/>
      <c r="O17" s="90"/>
    </row>
    <row r="18" spans="1:15" ht="24.95" customHeight="1">
      <c r="B18" s="11" t="s">
        <v>321</v>
      </c>
      <c r="C18" s="10" t="s">
        <v>286</v>
      </c>
      <c r="D18" s="18"/>
      <c r="E18" s="77" t="s">
        <v>287</v>
      </c>
      <c r="F18" s="109">
        <v>4819</v>
      </c>
      <c r="G18" s="109">
        <v>486</v>
      </c>
      <c r="H18" s="13">
        <f t="shared" si="0"/>
        <v>5069.2965154503618</v>
      </c>
      <c r="I18" s="13">
        <f t="shared" si="1"/>
        <v>511.24260355029583</v>
      </c>
      <c r="J18" s="13"/>
      <c r="K18" s="13"/>
      <c r="L18" s="13">
        <f t="shared" si="2"/>
        <v>4558.0539119000659</v>
      </c>
      <c r="M18" s="14"/>
      <c r="N18" s="90"/>
      <c r="O18" s="90"/>
    </row>
    <row r="19" spans="1:15" ht="21.95" customHeight="1">
      <c r="F19" s="111"/>
      <c r="G19" s="111"/>
    </row>
    <row r="20" spans="1:15" ht="21.95" customHeight="1">
      <c r="E20" s="21" t="s">
        <v>92</v>
      </c>
      <c r="F20" s="110">
        <f>SUM(F7:F18)</f>
        <v>70701</v>
      </c>
      <c r="G20" s="110">
        <f t="shared" ref="G20:L20" si="3">SUM(G7:G18)</f>
        <v>9416</v>
      </c>
      <c r="H20" s="22">
        <f t="shared" si="3"/>
        <v>74373.175542406301</v>
      </c>
      <c r="I20" s="22">
        <f t="shared" si="3"/>
        <v>9905.0624589086146</v>
      </c>
      <c r="J20" s="22">
        <f t="shared" si="3"/>
        <v>0</v>
      </c>
      <c r="K20" s="22">
        <f t="shared" si="3"/>
        <v>7</v>
      </c>
      <c r="L20" s="22">
        <f t="shared" si="3"/>
        <v>64461.113083497701</v>
      </c>
    </row>
    <row r="21" spans="1:15" ht="21.95" customHeight="1"/>
    <row r="22" spans="1:15">
      <c r="A22" s="25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O26"/>
  <sheetViews>
    <sheetView zoomScale="80" zoomScaleNormal="80" workbookViewId="0">
      <selection activeCell="J7" sqref="J7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7" width="1.28515625" customWidth="1"/>
    <col min="8" max="8" width="12.42578125" customWidth="1"/>
    <col min="9" max="9" width="10.42578125" customWidth="1"/>
    <col min="10" max="10" width="11.28515625" customWidth="1"/>
    <col min="11" max="11" width="8.85546875" customWidth="1"/>
    <col min="12" max="12" width="11.28515625" bestFit="1" customWidth="1"/>
    <col min="13" max="13" width="24.140625" customWidth="1"/>
  </cols>
  <sheetData>
    <row r="1" spans="2:15" ht="18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5" ht="15">
      <c r="F2" s="4" t="s">
        <v>95</v>
      </c>
      <c r="G2" s="2"/>
      <c r="H2" s="2"/>
      <c r="I2" s="2"/>
      <c r="J2" s="4"/>
      <c r="K2" s="2"/>
      <c r="L2" s="2"/>
      <c r="M2" s="23" t="str">
        <f>'GOB1'!M2</f>
        <v>31 DE AGOSTO DE 2014</v>
      </c>
    </row>
    <row r="3" spans="2:15">
      <c r="F3" s="23" t="str">
        <f>'GOB1'!F3</f>
        <v>SEGUNDA QUINCENA DE AGOSTO DE 2014</v>
      </c>
      <c r="G3" s="2"/>
      <c r="H3" s="2"/>
      <c r="I3" s="2"/>
      <c r="J3" s="23"/>
      <c r="K3" s="2"/>
      <c r="L3" s="2"/>
    </row>
    <row r="4" spans="2:15" ht="1.5" customHeight="1">
      <c r="F4" s="5"/>
      <c r="G4" s="2"/>
      <c r="H4" s="2"/>
      <c r="I4" s="2"/>
      <c r="J4" s="5"/>
      <c r="K4" s="2"/>
      <c r="L4" s="2"/>
    </row>
    <row r="5" spans="2:15">
      <c r="B5" s="6" t="s">
        <v>3</v>
      </c>
      <c r="C5" s="6" t="s">
        <v>4</v>
      </c>
      <c r="D5" s="6"/>
      <c r="E5" s="6" t="s">
        <v>120</v>
      </c>
      <c r="F5" s="108" t="s">
        <v>5</v>
      </c>
      <c r="G5" s="108" t="s">
        <v>238</v>
      </c>
      <c r="H5" s="7" t="s">
        <v>5</v>
      </c>
      <c r="I5" s="7" t="s">
        <v>238</v>
      </c>
      <c r="J5" s="79" t="s">
        <v>369</v>
      </c>
      <c r="K5" s="7" t="s">
        <v>225</v>
      </c>
      <c r="L5" s="7" t="s">
        <v>6</v>
      </c>
      <c r="M5" s="6" t="s">
        <v>7</v>
      </c>
    </row>
    <row r="6" spans="2:15" ht="1.5" customHeight="1">
      <c r="F6" s="111"/>
      <c r="G6" s="111"/>
    </row>
    <row r="7" spans="2:15" ht="45">
      <c r="B7" s="11" t="s">
        <v>42</v>
      </c>
      <c r="C7" s="10" t="s">
        <v>43</v>
      </c>
      <c r="D7" s="19"/>
      <c r="E7" s="89" t="s">
        <v>407</v>
      </c>
      <c r="F7" s="109">
        <v>10504</v>
      </c>
      <c r="G7" s="109">
        <v>1691</v>
      </c>
      <c r="H7" s="13">
        <f>SUM(F7*2)/30.42*16</f>
        <v>11049.572649572649</v>
      </c>
      <c r="I7" s="13">
        <f>SUM(G7*2)/30.42*16</f>
        <v>1778.8297172912557</v>
      </c>
      <c r="J7" s="13"/>
      <c r="K7" s="13">
        <v>0</v>
      </c>
      <c r="L7" s="13">
        <f>H7-I7+J7-K7</f>
        <v>9270.7429322813932</v>
      </c>
      <c r="M7" s="14"/>
      <c r="O7" s="90"/>
    </row>
    <row r="8" spans="2:15" ht="24.95" customHeight="1">
      <c r="B8" s="11" t="s">
        <v>186</v>
      </c>
      <c r="C8" s="10" t="s">
        <v>185</v>
      </c>
      <c r="D8" s="19"/>
      <c r="E8" s="31" t="s">
        <v>288</v>
      </c>
      <c r="F8" s="109">
        <v>9642</v>
      </c>
      <c r="G8" s="109">
        <v>1505</v>
      </c>
      <c r="H8" s="13">
        <f t="shared" ref="H8:H21" si="0">SUM(F8*2)/30.42*16</f>
        <v>10142.800788954635</v>
      </c>
      <c r="I8" s="13">
        <f t="shared" ref="I8:I21" si="1">SUM(G8*2)/30.42*16</f>
        <v>1583.1689677843524</v>
      </c>
      <c r="J8" s="13"/>
      <c r="K8" s="13"/>
      <c r="L8" s="13">
        <f>H8-I8+J8-K8</f>
        <v>8559.6318211702819</v>
      </c>
      <c r="M8" s="14"/>
      <c r="O8" s="90"/>
    </row>
    <row r="9" spans="2:15" ht="24.95" customHeight="1">
      <c r="B9" s="11"/>
      <c r="C9" s="10"/>
      <c r="D9" s="19"/>
      <c r="E9" s="31" t="s">
        <v>145</v>
      </c>
      <c r="F9" s="109"/>
      <c r="G9" s="109"/>
      <c r="H9" s="13">
        <f t="shared" si="0"/>
        <v>0</v>
      </c>
      <c r="I9" s="13">
        <f t="shared" si="1"/>
        <v>0</v>
      </c>
      <c r="J9" s="13"/>
      <c r="K9" s="13"/>
      <c r="L9" s="13">
        <f t="shared" ref="L9:L21" si="2">H9-I9+J9-K9</f>
        <v>0</v>
      </c>
      <c r="M9" s="14"/>
      <c r="O9" s="90"/>
    </row>
    <row r="10" spans="2:15" ht="24.95" customHeight="1">
      <c r="B10" s="11" t="s">
        <v>40</v>
      </c>
      <c r="C10" s="10" t="s">
        <v>41</v>
      </c>
      <c r="D10" s="19"/>
      <c r="E10" s="31" t="s">
        <v>145</v>
      </c>
      <c r="F10" s="109">
        <v>9346</v>
      </c>
      <c r="G10" s="109">
        <v>1441</v>
      </c>
      <c r="H10" s="13">
        <f t="shared" si="0"/>
        <v>9831.4266929651531</v>
      </c>
      <c r="I10" s="13">
        <f t="shared" si="1"/>
        <v>1515.8448389217619</v>
      </c>
      <c r="J10" s="13"/>
      <c r="K10" s="13">
        <v>9</v>
      </c>
      <c r="L10" s="13">
        <f t="shared" si="2"/>
        <v>8306.5818540433902</v>
      </c>
      <c r="M10" s="14"/>
      <c r="O10" s="90"/>
    </row>
    <row r="11" spans="2:15" ht="24.95" customHeight="1">
      <c r="B11" s="11"/>
      <c r="C11" s="10"/>
      <c r="D11" s="19"/>
      <c r="E11" s="31" t="s">
        <v>177</v>
      </c>
      <c r="F11" s="109"/>
      <c r="G11" s="109"/>
      <c r="H11" s="13">
        <f t="shared" si="0"/>
        <v>0</v>
      </c>
      <c r="I11" s="13">
        <f t="shared" si="1"/>
        <v>0</v>
      </c>
      <c r="J11" s="13"/>
      <c r="K11" s="13"/>
      <c r="L11" s="13">
        <f t="shared" si="2"/>
        <v>0</v>
      </c>
      <c r="M11" s="14"/>
      <c r="O11" s="90"/>
    </row>
    <row r="12" spans="2:15" ht="24.95" customHeight="1">
      <c r="B12" s="11" t="s">
        <v>179</v>
      </c>
      <c r="C12" s="10" t="s">
        <v>178</v>
      </c>
      <c r="D12" s="19"/>
      <c r="E12" s="31" t="s">
        <v>240</v>
      </c>
      <c r="F12" s="109">
        <v>5811</v>
      </c>
      <c r="G12" s="109">
        <v>686</v>
      </c>
      <c r="H12" s="13">
        <f t="shared" si="0"/>
        <v>6112.8205128205127</v>
      </c>
      <c r="I12" s="13">
        <f t="shared" si="1"/>
        <v>721.63050624589084</v>
      </c>
      <c r="J12" s="13"/>
      <c r="K12" s="13">
        <v>0</v>
      </c>
      <c r="L12" s="13">
        <f t="shared" si="2"/>
        <v>5391.1900065746222</v>
      </c>
      <c r="M12" s="14"/>
      <c r="O12" s="90"/>
    </row>
    <row r="13" spans="2:15" ht="24.95" customHeight="1">
      <c r="B13" s="75" t="s">
        <v>406</v>
      </c>
      <c r="C13" s="10" t="s">
        <v>405</v>
      </c>
      <c r="D13" s="19"/>
      <c r="E13" s="31" t="s">
        <v>124</v>
      </c>
      <c r="F13" s="109">
        <v>4234</v>
      </c>
      <c r="G13" s="109">
        <v>382</v>
      </c>
      <c r="H13" s="13">
        <f t="shared" si="0"/>
        <v>4453.9119000657456</v>
      </c>
      <c r="I13" s="13">
        <f t="shared" si="1"/>
        <v>401.84089414858641</v>
      </c>
      <c r="J13" s="13"/>
      <c r="K13" s="13">
        <v>0</v>
      </c>
      <c r="L13" s="13">
        <f t="shared" si="2"/>
        <v>4052.0710059171593</v>
      </c>
      <c r="M13" s="14"/>
      <c r="O13" s="90"/>
    </row>
    <row r="14" spans="2:15" ht="24.95" customHeight="1">
      <c r="B14" s="11" t="s">
        <v>44</v>
      </c>
      <c r="C14" s="10" t="s">
        <v>45</v>
      </c>
      <c r="D14" s="19"/>
      <c r="E14" s="31" t="s">
        <v>146</v>
      </c>
      <c r="F14" s="109">
        <v>6108</v>
      </c>
      <c r="G14" s="109">
        <v>750</v>
      </c>
      <c r="H14" s="13">
        <f t="shared" si="0"/>
        <v>6425.246548323471</v>
      </c>
      <c r="I14" s="13">
        <f t="shared" si="1"/>
        <v>788.95463510848117</v>
      </c>
      <c r="J14" s="13"/>
      <c r="K14" s="13">
        <v>2</v>
      </c>
      <c r="L14" s="13">
        <f t="shared" si="2"/>
        <v>5634.29191321499</v>
      </c>
      <c r="M14" s="14"/>
      <c r="O14" s="90"/>
    </row>
    <row r="15" spans="2:15" ht="24.95" customHeight="1">
      <c r="B15" s="11" t="s">
        <v>46</v>
      </c>
      <c r="C15" s="10" t="s">
        <v>117</v>
      </c>
      <c r="D15" s="19"/>
      <c r="E15" s="31" t="s">
        <v>146</v>
      </c>
      <c r="F15" s="109">
        <v>6108</v>
      </c>
      <c r="G15" s="109">
        <v>750</v>
      </c>
      <c r="H15" s="13">
        <f t="shared" si="0"/>
        <v>6425.246548323471</v>
      </c>
      <c r="I15" s="13">
        <f t="shared" si="1"/>
        <v>788.95463510848117</v>
      </c>
      <c r="J15" s="13"/>
      <c r="K15" s="13">
        <v>2</v>
      </c>
      <c r="L15" s="13">
        <f t="shared" si="2"/>
        <v>5634.29191321499</v>
      </c>
      <c r="M15" s="14"/>
      <c r="O15" s="90"/>
    </row>
    <row r="16" spans="2:15" ht="24.95" customHeight="1">
      <c r="B16" s="10" t="s">
        <v>174</v>
      </c>
      <c r="C16" s="10" t="s">
        <v>173</v>
      </c>
      <c r="D16" s="19"/>
      <c r="E16" s="31" t="s">
        <v>146</v>
      </c>
      <c r="F16" s="109">
        <v>4676</v>
      </c>
      <c r="G16" s="112">
        <v>460</v>
      </c>
      <c r="H16" s="13">
        <f t="shared" si="0"/>
        <v>4918.8691650230112</v>
      </c>
      <c r="I16" s="13">
        <f t="shared" si="1"/>
        <v>483.89217619986846</v>
      </c>
      <c r="J16" s="13"/>
      <c r="K16" s="13">
        <v>0</v>
      </c>
      <c r="L16" s="13">
        <f t="shared" si="2"/>
        <v>4434.9769888231431</v>
      </c>
      <c r="M16" s="14"/>
      <c r="O16" s="90"/>
    </row>
    <row r="17" spans="2:15" ht="24.95" customHeight="1">
      <c r="B17" s="10" t="s">
        <v>176</v>
      </c>
      <c r="C17" s="10" t="s">
        <v>175</v>
      </c>
      <c r="D17" s="19"/>
      <c r="E17" s="31" t="s">
        <v>146</v>
      </c>
      <c r="F17" s="109">
        <v>4676</v>
      </c>
      <c r="G17" s="112">
        <v>460</v>
      </c>
      <c r="H17" s="13">
        <f t="shared" si="0"/>
        <v>4918.8691650230112</v>
      </c>
      <c r="I17" s="13">
        <f t="shared" si="1"/>
        <v>483.89217619986846</v>
      </c>
      <c r="J17" s="13"/>
      <c r="K17" s="13">
        <v>0</v>
      </c>
      <c r="L17" s="13">
        <f t="shared" si="2"/>
        <v>4434.9769888231431</v>
      </c>
      <c r="M17" s="14"/>
      <c r="O17" s="90"/>
    </row>
    <row r="18" spans="2:15" ht="24.95" customHeight="1">
      <c r="B18" s="11" t="s">
        <v>47</v>
      </c>
      <c r="C18" s="10" t="s">
        <v>48</v>
      </c>
      <c r="D18" s="19"/>
      <c r="E18" s="31" t="s">
        <v>126</v>
      </c>
      <c r="F18" s="109">
        <v>3722</v>
      </c>
      <c r="G18" s="112">
        <v>300</v>
      </c>
      <c r="H18" s="13">
        <f t="shared" si="0"/>
        <v>3915.318869165023</v>
      </c>
      <c r="I18" s="13">
        <f t="shared" si="1"/>
        <v>315.58185404339247</v>
      </c>
      <c r="J18" s="13"/>
      <c r="K18" s="13">
        <v>0</v>
      </c>
      <c r="L18" s="13">
        <f t="shared" si="2"/>
        <v>3599.7370151216305</v>
      </c>
      <c r="M18" s="14"/>
      <c r="O18" s="90"/>
    </row>
    <row r="19" spans="2:15" s="60" customFormat="1" ht="24.95" customHeight="1">
      <c r="B19" s="56" t="s">
        <v>49</v>
      </c>
      <c r="C19" s="57" t="s">
        <v>50</v>
      </c>
      <c r="D19" s="61"/>
      <c r="E19" s="62" t="s">
        <v>126</v>
      </c>
      <c r="F19" s="109">
        <v>4093</v>
      </c>
      <c r="G19" s="112">
        <v>360</v>
      </c>
      <c r="H19" s="13">
        <f t="shared" si="0"/>
        <v>4305.5884286653518</v>
      </c>
      <c r="I19" s="13">
        <f t="shared" si="1"/>
        <v>378.69822485207101</v>
      </c>
      <c r="J19" s="58"/>
      <c r="K19" s="58">
        <v>0</v>
      </c>
      <c r="L19" s="13">
        <f t="shared" si="2"/>
        <v>3926.890203813281</v>
      </c>
      <c r="M19" s="59"/>
      <c r="O19" s="90"/>
    </row>
    <row r="20" spans="2:15" ht="24.95" customHeight="1">
      <c r="B20" s="11" t="s">
        <v>51</v>
      </c>
      <c r="C20" s="10" t="s">
        <v>52</v>
      </c>
      <c r="D20" s="19"/>
      <c r="E20" s="31" t="s">
        <v>126</v>
      </c>
      <c r="F20" s="109">
        <v>3446</v>
      </c>
      <c r="G20" s="109">
        <v>142</v>
      </c>
      <c r="H20" s="13">
        <f t="shared" si="0"/>
        <v>3624.9835634451015</v>
      </c>
      <c r="I20" s="13">
        <f t="shared" si="1"/>
        <v>149.37541091387246</v>
      </c>
      <c r="J20" s="13"/>
      <c r="K20" s="13">
        <v>0</v>
      </c>
      <c r="L20" s="13">
        <f t="shared" si="2"/>
        <v>3475.6081525312288</v>
      </c>
      <c r="M20" s="14"/>
      <c r="O20" s="90"/>
    </row>
    <row r="21" spans="2:15" ht="21.95" customHeight="1">
      <c r="B21" s="11" t="s">
        <v>233</v>
      </c>
      <c r="C21" s="10" t="s">
        <v>234</v>
      </c>
      <c r="D21" s="19"/>
      <c r="E21" s="31" t="s">
        <v>147</v>
      </c>
      <c r="F21" s="109">
        <v>4564</v>
      </c>
      <c r="G21" s="109">
        <v>440</v>
      </c>
      <c r="H21" s="13">
        <f t="shared" si="0"/>
        <v>4801.0519395134779</v>
      </c>
      <c r="I21" s="13">
        <f t="shared" si="1"/>
        <v>462.853385930309</v>
      </c>
      <c r="J21" s="13"/>
      <c r="K21" s="13">
        <v>0</v>
      </c>
      <c r="L21" s="13">
        <f t="shared" si="2"/>
        <v>4338.1985535831691</v>
      </c>
      <c r="M21" s="29"/>
      <c r="O21" s="90"/>
    </row>
    <row r="22" spans="2:15" ht="21.95" customHeight="1">
      <c r="E22" s="21" t="s">
        <v>92</v>
      </c>
      <c r="F22" s="110">
        <f>SUM(F7:F21)</f>
        <v>76930</v>
      </c>
      <c r="G22" s="110">
        <f>SUM(G7:G21)</f>
        <v>9367</v>
      </c>
      <c r="H22" s="22">
        <f t="shared" ref="H22:I22" si="3">SUM(H7:H21)</f>
        <v>80925.706771860598</v>
      </c>
      <c r="I22" s="22">
        <f t="shared" si="3"/>
        <v>9853.5174227481893</v>
      </c>
      <c r="J22" s="22">
        <f>SUM(J7:J21)</f>
        <v>0</v>
      </c>
      <c r="K22" s="22">
        <f>SUM(K7:K21)</f>
        <v>13</v>
      </c>
      <c r="L22" s="22">
        <f>SUM(L7:L21)</f>
        <v>71059.189349112421</v>
      </c>
    </row>
    <row r="23" spans="2:15">
      <c r="B23" s="11"/>
      <c r="C23" s="10"/>
      <c r="D23" s="10"/>
      <c r="E23" s="18"/>
      <c r="F23" s="13"/>
      <c r="G23" s="13"/>
      <c r="H23" s="13"/>
      <c r="I23" s="13"/>
      <c r="J23" s="13"/>
      <c r="K23" s="13"/>
      <c r="L23" s="13"/>
    </row>
    <row r="24" spans="2:15">
      <c r="B24" s="11"/>
      <c r="C24" s="10"/>
      <c r="D24" s="10"/>
      <c r="E24" s="18"/>
      <c r="F24" s="13"/>
      <c r="G24" s="13"/>
      <c r="H24" s="13"/>
      <c r="I24" s="13"/>
      <c r="J24" s="13"/>
      <c r="K24" s="13"/>
      <c r="L24" s="13"/>
    </row>
    <row r="25" spans="2:15">
      <c r="B25" s="11"/>
      <c r="C25" s="10"/>
      <c r="D25" s="10"/>
      <c r="E25" s="18"/>
      <c r="F25" s="13"/>
      <c r="G25" s="13"/>
      <c r="H25" s="13"/>
      <c r="I25" s="13"/>
      <c r="J25" s="13"/>
      <c r="K25" s="13"/>
      <c r="L25" s="13"/>
    </row>
    <row r="26" spans="2:15">
      <c r="B26" s="11"/>
      <c r="C26" s="10"/>
      <c r="D26" s="10"/>
      <c r="E26" s="18"/>
      <c r="F26" s="13"/>
      <c r="G26" s="13"/>
      <c r="H26" s="13"/>
      <c r="I26" s="13"/>
      <c r="J26" s="13"/>
      <c r="K26" s="13"/>
      <c r="L26" s="13"/>
    </row>
  </sheetData>
  <phoneticPr fontId="0" type="noConversion"/>
  <pageMargins left="0.15748031496062992" right="0.27559055118110237" top="0.19685039370078741" bottom="0.51181102362204722" header="0.11811023622047245" footer="0"/>
  <pageSetup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O25"/>
  <sheetViews>
    <sheetView topLeftCell="A3" zoomScale="80" zoomScaleNormal="80" workbookViewId="0">
      <selection activeCell="I16" sqref="I16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>
      <c r="F2" s="4" t="s">
        <v>95</v>
      </c>
      <c r="G2" s="2"/>
      <c r="H2" s="2"/>
      <c r="I2" s="2"/>
      <c r="J2" s="4"/>
      <c r="K2" s="2"/>
      <c r="L2" s="2"/>
      <c r="M2" s="23" t="str">
        <f>+O.PUB!M2</f>
        <v>31 DE AGOSTO DE 2014</v>
      </c>
    </row>
    <row r="3" spans="2:13">
      <c r="F3" s="23" t="str">
        <f>+O.PUB!F3</f>
        <v>SEGUNDA QUINCENA DE AGOSTO DE 2014</v>
      </c>
      <c r="G3" s="2"/>
      <c r="H3" s="2"/>
      <c r="I3" s="2"/>
      <c r="J3" s="23"/>
      <c r="K3" s="2"/>
      <c r="L3" s="2"/>
    </row>
    <row r="4" spans="2:13">
      <c r="F4" s="5"/>
      <c r="G4" s="2"/>
      <c r="H4" s="2"/>
      <c r="I4" s="2"/>
      <c r="J4" s="5"/>
      <c r="K4" s="2"/>
      <c r="L4" s="2"/>
    </row>
    <row r="5" spans="2:13">
      <c r="B5" s="6" t="s">
        <v>3</v>
      </c>
      <c r="C5" s="6" t="s">
        <v>4</v>
      </c>
      <c r="D5" s="6"/>
      <c r="E5" s="6" t="s">
        <v>120</v>
      </c>
      <c r="F5" s="108" t="s">
        <v>5</v>
      </c>
      <c r="G5" s="108" t="s">
        <v>238</v>
      </c>
      <c r="H5" s="7" t="s">
        <v>5</v>
      </c>
      <c r="I5" s="7" t="s">
        <v>238</v>
      </c>
      <c r="J5" s="79" t="s">
        <v>369</v>
      </c>
      <c r="K5" s="7" t="s">
        <v>225</v>
      </c>
      <c r="L5" s="7" t="s">
        <v>6</v>
      </c>
      <c r="M5" s="6" t="s">
        <v>7</v>
      </c>
    </row>
    <row r="6" spans="2:13">
      <c r="F6" s="111"/>
      <c r="G6" s="111"/>
    </row>
    <row r="7" spans="2:13" ht="24.95" customHeight="1">
      <c r="B7" s="11" t="s">
        <v>365</v>
      </c>
      <c r="C7" s="10" t="s">
        <v>360</v>
      </c>
      <c r="D7" s="18"/>
      <c r="E7" s="11" t="s">
        <v>147</v>
      </c>
      <c r="F7" s="109">
        <v>3365</v>
      </c>
      <c r="G7" s="109">
        <v>134</v>
      </c>
      <c r="H7" s="13">
        <f>SUM(F7*2)/30.42*16</f>
        <v>3539.7764628533855</v>
      </c>
      <c r="I7" s="13">
        <f>SUM(G7*2)/30.42*16</f>
        <v>140.95989480604865</v>
      </c>
      <c r="J7" s="13"/>
      <c r="K7" s="13"/>
      <c r="L7" s="13">
        <f>H7-I7+J7-K7</f>
        <v>3398.8165680473367</v>
      </c>
      <c r="M7" s="14"/>
    </row>
    <row r="8" spans="2:13" ht="24.95" customHeight="1">
      <c r="B8" s="11" t="s">
        <v>229</v>
      </c>
      <c r="C8" s="10" t="s">
        <v>230</v>
      </c>
      <c r="D8" s="18"/>
      <c r="E8" s="11" t="s">
        <v>148</v>
      </c>
      <c r="F8" s="109">
        <v>5756</v>
      </c>
      <c r="G8" s="109">
        <v>675</v>
      </c>
      <c r="H8" s="13">
        <f t="shared" ref="H8:H22" si="0">SUM(F8*2)/30.42*16</f>
        <v>6054.9638395792235</v>
      </c>
      <c r="I8" s="13">
        <f t="shared" ref="I8:I22" si="1">SUM(G8*2)/30.42*16</f>
        <v>710.05917159763305</v>
      </c>
      <c r="J8" s="13"/>
      <c r="K8" s="13">
        <v>1</v>
      </c>
      <c r="L8" s="13">
        <f t="shared" ref="L8:L22" si="2">H8-I8+J8-K8</f>
        <v>5343.9046679815901</v>
      </c>
      <c r="M8" s="14"/>
    </row>
    <row r="9" spans="2:13" ht="24.95" customHeight="1">
      <c r="B9" s="11" t="s">
        <v>343</v>
      </c>
      <c r="C9" s="10" t="s">
        <v>328</v>
      </c>
      <c r="D9" s="18"/>
      <c r="E9" s="11" t="s">
        <v>148</v>
      </c>
      <c r="F9" s="109">
        <v>4166</v>
      </c>
      <c r="G9" s="109">
        <v>371</v>
      </c>
      <c r="H9" s="13">
        <f t="shared" si="0"/>
        <v>4382.3800131492435</v>
      </c>
      <c r="I9" s="13">
        <f t="shared" si="1"/>
        <v>390.26955950032868</v>
      </c>
      <c r="J9" s="13"/>
      <c r="K9" s="13"/>
      <c r="L9" s="13">
        <f t="shared" si="2"/>
        <v>3992.1104536489147</v>
      </c>
      <c r="M9" s="14"/>
    </row>
    <row r="10" spans="2:13" ht="24.95" customHeight="1">
      <c r="B10" s="10" t="s">
        <v>57</v>
      </c>
      <c r="C10" s="10" t="s">
        <v>58</v>
      </c>
      <c r="D10" s="18"/>
      <c r="E10" s="11" t="s">
        <v>148</v>
      </c>
      <c r="F10" s="109">
        <v>5756</v>
      </c>
      <c r="G10" s="109">
        <v>675</v>
      </c>
      <c r="H10" s="13">
        <f t="shared" si="0"/>
        <v>6054.9638395792235</v>
      </c>
      <c r="I10" s="13">
        <f t="shared" si="1"/>
        <v>710.05917159763305</v>
      </c>
      <c r="J10" s="13"/>
      <c r="K10" s="13">
        <v>0</v>
      </c>
      <c r="L10" s="13">
        <f t="shared" si="2"/>
        <v>5344.9046679815901</v>
      </c>
      <c r="M10" s="14"/>
    </row>
    <row r="11" spans="2:13" ht="24.95" customHeight="1">
      <c r="B11" s="11" t="s">
        <v>114</v>
      </c>
      <c r="C11" s="10" t="s">
        <v>113</v>
      </c>
      <c r="D11" s="18"/>
      <c r="E11" s="11" t="s">
        <v>148</v>
      </c>
      <c r="F11" s="109">
        <v>4166</v>
      </c>
      <c r="G11" s="109">
        <v>371</v>
      </c>
      <c r="H11" s="13">
        <f t="shared" si="0"/>
        <v>4382.3800131492435</v>
      </c>
      <c r="I11" s="13">
        <f t="shared" si="1"/>
        <v>390.26955950032868</v>
      </c>
      <c r="J11" s="13"/>
      <c r="K11" s="13"/>
      <c r="L11" s="13">
        <f t="shared" si="2"/>
        <v>3992.1104536489147</v>
      </c>
      <c r="M11" s="14"/>
    </row>
    <row r="12" spans="2:13" ht="24.95" customHeight="1">
      <c r="B12" s="11" t="s">
        <v>59</v>
      </c>
      <c r="C12" s="10" t="s">
        <v>60</v>
      </c>
      <c r="D12" s="18"/>
      <c r="E12" s="11" t="s">
        <v>148</v>
      </c>
      <c r="F12" s="109">
        <v>5756</v>
      </c>
      <c r="G12" s="109">
        <v>675</v>
      </c>
      <c r="H12" s="13">
        <f t="shared" si="0"/>
        <v>6054.9638395792235</v>
      </c>
      <c r="I12" s="13">
        <f t="shared" si="1"/>
        <v>710.05917159763305</v>
      </c>
      <c r="J12" s="13"/>
      <c r="K12" s="13">
        <v>1</v>
      </c>
      <c r="L12" s="13">
        <f t="shared" si="2"/>
        <v>5343.9046679815901</v>
      </c>
      <c r="M12" s="14"/>
    </row>
    <row r="13" spans="2:13" ht="24.95" customHeight="1">
      <c r="B13" s="54" t="s">
        <v>231</v>
      </c>
      <c r="C13" s="10" t="s">
        <v>232</v>
      </c>
      <c r="D13" s="18"/>
      <c r="E13" s="11" t="s">
        <v>148</v>
      </c>
      <c r="F13" s="109">
        <v>5756</v>
      </c>
      <c r="G13" s="109">
        <v>675</v>
      </c>
      <c r="H13" s="13">
        <f t="shared" si="0"/>
        <v>6054.9638395792235</v>
      </c>
      <c r="I13" s="13">
        <f t="shared" si="1"/>
        <v>710.05917159763305</v>
      </c>
      <c r="J13" s="13"/>
      <c r="K13" s="13">
        <v>2</v>
      </c>
      <c r="L13" s="13">
        <f t="shared" si="2"/>
        <v>5342.9046679815901</v>
      </c>
      <c r="M13" s="14"/>
    </row>
    <row r="14" spans="2:13" ht="24.95" customHeight="1">
      <c r="B14" s="54" t="s">
        <v>243</v>
      </c>
      <c r="C14" s="10" t="s">
        <v>213</v>
      </c>
      <c r="D14" s="18"/>
      <c r="E14" s="11" t="s">
        <v>148</v>
      </c>
      <c r="F14" s="109">
        <v>3218</v>
      </c>
      <c r="G14" s="109">
        <v>118</v>
      </c>
      <c r="H14" s="13">
        <f t="shared" si="0"/>
        <v>3385.1413543721233</v>
      </c>
      <c r="I14" s="13">
        <f t="shared" si="1"/>
        <v>124.12886259040104</v>
      </c>
      <c r="J14" s="13"/>
      <c r="K14" s="13"/>
      <c r="L14" s="13">
        <f t="shared" si="2"/>
        <v>3261.012491781722</v>
      </c>
      <c r="M14" s="14"/>
    </row>
    <row r="15" spans="2:13" ht="24.95" customHeight="1">
      <c r="B15" s="54" t="s">
        <v>381</v>
      </c>
      <c r="C15" s="10" t="s">
        <v>380</v>
      </c>
      <c r="D15" s="18"/>
      <c r="E15" s="11" t="s">
        <v>148</v>
      </c>
      <c r="F15" s="109">
        <v>4112</v>
      </c>
      <c r="G15" s="109">
        <v>363</v>
      </c>
      <c r="H15" s="13">
        <f t="shared" si="0"/>
        <v>4325.5752794214332</v>
      </c>
      <c r="I15" s="13">
        <f t="shared" si="1"/>
        <v>381.85404339250493</v>
      </c>
      <c r="J15" s="13"/>
      <c r="K15" s="13"/>
      <c r="L15" s="13">
        <f t="shared" si="2"/>
        <v>3943.7212360289282</v>
      </c>
      <c r="M15" s="14"/>
    </row>
    <row r="16" spans="2:13" ht="24.95" customHeight="1">
      <c r="B16" s="54" t="s">
        <v>383</v>
      </c>
      <c r="C16" s="10" t="s">
        <v>382</v>
      </c>
      <c r="D16" s="18"/>
      <c r="E16" s="11" t="s">
        <v>148</v>
      </c>
      <c r="F16" s="109">
        <v>4112</v>
      </c>
      <c r="G16" s="109">
        <v>363</v>
      </c>
      <c r="H16" s="13">
        <f t="shared" si="0"/>
        <v>4325.5752794214332</v>
      </c>
      <c r="I16" s="13">
        <f t="shared" si="1"/>
        <v>381.85404339250493</v>
      </c>
      <c r="J16" s="13"/>
      <c r="K16" s="13"/>
      <c r="L16" s="13">
        <f t="shared" si="2"/>
        <v>3943.7212360289282</v>
      </c>
      <c r="M16" s="14"/>
    </row>
    <row r="17" spans="2:15" ht="24.95" customHeight="1">
      <c r="B17" s="54" t="s">
        <v>384</v>
      </c>
      <c r="C17" s="10" t="s">
        <v>385</v>
      </c>
      <c r="D17" s="18"/>
      <c r="E17" s="11" t="s">
        <v>148</v>
      </c>
      <c r="F17" s="109">
        <v>4112</v>
      </c>
      <c r="G17" s="109">
        <v>363</v>
      </c>
      <c r="H17" s="13">
        <f t="shared" si="0"/>
        <v>4325.5752794214332</v>
      </c>
      <c r="I17" s="13">
        <f t="shared" si="1"/>
        <v>381.85404339250493</v>
      </c>
      <c r="J17" s="13"/>
      <c r="K17" s="13"/>
      <c r="L17" s="13">
        <f t="shared" si="2"/>
        <v>3943.7212360289282</v>
      </c>
      <c r="M17" s="14"/>
    </row>
    <row r="18" spans="2:15" ht="24.95" customHeight="1">
      <c r="B18" s="54" t="s">
        <v>219</v>
      </c>
      <c r="C18" s="10" t="s">
        <v>220</v>
      </c>
      <c r="D18" s="18"/>
      <c r="E18" s="11" t="s">
        <v>244</v>
      </c>
      <c r="F18" s="109">
        <v>4818</v>
      </c>
      <c r="G18" s="109">
        <v>486</v>
      </c>
      <c r="H18" s="13">
        <f t="shared" si="0"/>
        <v>5068.2445759368829</v>
      </c>
      <c r="I18" s="13">
        <f t="shared" si="1"/>
        <v>511.24260355029583</v>
      </c>
      <c r="J18" s="13"/>
      <c r="K18" s="13"/>
      <c r="L18" s="13">
        <f t="shared" si="2"/>
        <v>4557.0019723865871</v>
      </c>
      <c r="M18" s="14"/>
    </row>
    <row r="19" spans="2:15" ht="24.95" customHeight="1">
      <c r="B19" s="11" t="s">
        <v>263</v>
      </c>
      <c r="C19" s="10" t="s">
        <v>264</v>
      </c>
      <c r="D19" s="18"/>
      <c r="E19" s="11" t="s">
        <v>146</v>
      </c>
      <c r="F19" s="109">
        <v>4676</v>
      </c>
      <c r="G19" s="109">
        <v>460</v>
      </c>
      <c r="H19" s="13">
        <f t="shared" si="0"/>
        <v>4918.8691650230112</v>
      </c>
      <c r="I19" s="13">
        <f t="shared" si="1"/>
        <v>483.89217619986846</v>
      </c>
      <c r="J19" s="13"/>
      <c r="K19" s="13"/>
      <c r="L19" s="13">
        <f t="shared" si="2"/>
        <v>4434.9769888231431</v>
      </c>
      <c r="M19" s="14"/>
    </row>
    <row r="20" spans="2:15" ht="24.95" customHeight="1">
      <c r="B20" s="11" t="s">
        <v>350</v>
      </c>
      <c r="C20" s="10" t="s">
        <v>290</v>
      </c>
      <c r="D20" s="18"/>
      <c r="E20" s="11" t="s">
        <v>129</v>
      </c>
      <c r="F20" s="109">
        <v>3355</v>
      </c>
      <c r="G20" s="109">
        <v>133</v>
      </c>
      <c r="H20" s="13">
        <f t="shared" si="0"/>
        <v>3529.2570677186059</v>
      </c>
      <c r="I20" s="13">
        <f t="shared" si="1"/>
        <v>139.90795529257068</v>
      </c>
      <c r="J20" s="13"/>
      <c r="K20" s="13"/>
      <c r="L20" s="13">
        <f t="shared" si="2"/>
        <v>3389.3491124260354</v>
      </c>
      <c r="M20" s="14"/>
    </row>
    <row r="21" spans="2:15" ht="24.95" customHeight="1">
      <c r="B21" s="11" t="s">
        <v>353</v>
      </c>
      <c r="C21" s="37" t="s">
        <v>291</v>
      </c>
      <c r="D21" s="18"/>
      <c r="E21" s="36" t="s">
        <v>224</v>
      </c>
      <c r="F21" s="109">
        <v>6865</v>
      </c>
      <c r="G21" s="109">
        <v>912</v>
      </c>
      <c r="H21" s="13">
        <f t="shared" si="0"/>
        <v>7221.5647600262982</v>
      </c>
      <c r="I21" s="13">
        <f t="shared" si="1"/>
        <v>959.36883629191311</v>
      </c>
      <c r="J21" s="13"/>
      <c r="K21" s="13"/>
      <c r="L21" s="13">
        <f t="shared" si="2"/>
        <v>6262.1959237343854</v>
      </c>
      <c r="M21" s="14"/>
      <c r="N21" s="24"/>
      <c r="O21" s="24"/>
    </row>
    <row r="22" spans="2:15" ht="24.95" customHeight="1">
      <c r="B22" s="11" t="s">
        <v>386</v>
      </c>
      <c r="C22" s="37" t="s">
        <v>387</v>
      </c>
      <c r="D22" s="18"/>
      <c r="E22" s="36" t="s">
        <v>124</v>
      </c>
      <c r="F22" s="109">
        <v>4234</v>
      </c>
      <c r="G22" s="109">
        <v>382</v>
      </c>
      <c r="H22" s="13">
        <f t="shared" si="0"/>
        <v>4453.9119000657456</v>
      </c>
      <c r="I22" s="13">
        <f t="shared" si="1"/>
        <v>401.84089414858641</v>
      </c>
      <c r="J22" s="13"/>
      <c r="K22" s="13"/>
      <c r="L22" s="13">
        <f t="shared" si="2"/>
        <v>4052.0710059171593</v>
      </c>
      <c r="M22" s="14"/>
    </row>
    <row r="23" spans="2:15" ht="21.95" customHeight="1">
      <c r="B23" s="11"/>
      <c r="C23" s="10"/>
      <c r="E23" s="18"/>
      <c r="F23" s="111"/>
      <c r="G23" s="111"/>
    </row>
    <row r="24" spans="2:15" ht="21.95" customHeight="1">
      <c r="E24" s="21" t="s">
        <v>92</v>
      </c>
      <c r="F24" s="110">
        <f>SUM(F7:F23)</f>
        <v>74223</v>
      </c>
      <c r="G24" s="110">
        <f t="shared" ref="G24:L24" si="3">SUM(G7:G23)</f>
        <v>7156</v>
      </c>
      <c r="H24" s="22">
        <f t="shared" si="3"/>
        <v>78078.106508875746</v>
      </c>
      <c r="I24" s="22">
        <f t="shared" si="3"/>
        <v>7527.6791584483872</v>
      </c>
      <c r="J24" s="22">
        <f t="shared" si="3"/>
        <v>0</v>
      </c>
      <c r="K24" s="22">
        <f t="shared" si="3"/>
        <v>4</v>
      </c>
      <c r="L24" s="22">
        <f t="shared" si="3"/>
        <v>70546.42735042733</v>
      </c>
    </row>
    <row r="25" spans="2:15" ht="21.95" customHeight="1"/>
  </sheetData>
  <phoneticPr fontId="0" type="noConversion"/>
  <pageMargins left="0.11811023622047245" right="7.874015748031496E-2" top="0.59055118110236227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P24"/>
  <sheetViews>
    <sheetView zoomScale="80" zoomScaleNormal="80" workbookViewId="0">
      <selection activeCell="I8" sqref="I8"/>
    </sheetView>
  </sheetViews>
  <sheetFormatPr baseColWidth="10" defaultRowHeight="12.75"/>
  <cols>
    <col min="1" max="1" width="1.7109375" style="75" customWidth="1"/>
    <col min="2" max="2" width="11.85546875" style="75" bestFit="1" customWidth="1"/>
    <col min="3" max="3" width="30.85546875" style="75" customWidth="1"/>
    <col min="4" max="4" width="5.140625" style="75" customWidth="1"/>
    <col min="5" max="5" width="16.42578125" style="75" customWidth="1"/>
    <col min="6" max="6" width="1.28515625" style="75" customWidth="1"/>
    <col min="7" max="7" width="1" style="75" customWidth="1"/>
    <col min="8" max="8" width="1.140625" style="75" customWidth="1"/>
    <col min="9" max="9" width="11.42578125" style="75" customWidth="1"/>
    <col min="10" max="10" width="10.85546875" style="75" customWidth="1"/>
    <col min="11" max="11" width="8.85546875" style="75" customWidth="1"/>
    <col min="12" max="12" width="9.85546875" style="75" customWidth="1"/>
    <col min="13" max="13" width="11.42578125" style="75" customWidth="1"/>
    <col min="14" max="14" width="29.28515625" style="75" customWidth="1"/>
    <col min="15" max="16384" width="11.42578125" style="75"/>
  </cols>
  <sheetData>
    <row r="1" spans="2:16" ht="18">
      <c r="F1" s="91" t="s">
        <v>0</v>
      </c>
      <c r="G1" s="92"/>
      <c r="H1" s="92"/>
      <c r="I1" s="92"/>
      <c r="J1" s="92"/>
      <c r="K1" s="92"/>
      <c r="L1" s="92"/>
      <c r="M1" s="92"/>
      <c r="N1" s="93" t="s">
        <v>1</v>
      </c>
    </row>
    <row r="2" spans="2:16" ht="15">
      <c r="F2" s="94" t="s">
        <v>96</v>
      </c>
      <c r="G2" s="92"/>
      <c r="H2" s="92"/>
      <c r="I2" s="92"/>
      <c r="J2" s="92"/>
      <c r="K2" s="92"/>
      <c r="L2" s="92"/>
      <c r="M2" s="92"/>
      <c r="N2" s="95" t="str">
        <f>+O.PUB2!M2</f>
        <v>31 DE AGOSTO DE 2014</v>
      </c>
    </row>
    <row r="3" spans="2:16">
      <c r="F3" s="95" t="str">
        <f>'GOB1'!F3</f>
        <v>SEGUNDA QUINCENA DE AGOSTO DE 2014</v>
      </c>
      <c r="G3" s="92"/>
      <c r="H3" s="92"/>
      <c r="I3" s="92"/>
      <c r="J3" s="92"/>
      <c r="K3" s="92"/>
      <c r="L3" s="92"/>
      <c r="M3" s="92"/>
    </row>
    <row r="4" spans="2:16">
      <c r="B4" s="96" t="s">
        <v>3</v>
      </c>
      <c r="C4" s="96" t="s">
        <v>4</v>
      </c>
      <c r="D4" s="96"/>
      <c r="E4" s="96" t="s">
        <v>120</v>
      </c>
      <c r="F4" s="114" t="s">
        <v>5</v>
      </c>
      <c r="G4" s="114" t="s">
        <v>238</v>
      </c>
      <c r="H4" s="115" t="s">
        <v>369</v>
      </c>
      <c r="I4" s="97" t="s">
        <v>5</v>
      </c>
      <c r="J4" s="97" t="s">
        <v>238</v>
      </c>
      <c r="K4" s="98" t="s">
        <v>369</v>
      </c>
      <c r="L4" s="99" t="s">
        <v>225</v>
      </c>
      <c r="M4" s="97" t="s">
        <v>6</v>
      </c>
      <c r="N4" s="96" t="s">
        <v>7</v>
      </c>
    </row>
    <row r="5" spans="2:16" ht="24.95" customHeight="1">
      <c r="B5" s="76" t="s">
        <v>311</v>
      </c>
      <c r="C5" s="83" t="s">
        <v>292</v>
      </c>
      <c r="D5" s="100"/>
      <c r="E5" s="76" t="s">
        <v>144</v>
      </c>
      <c r="F5" s="116">
        <v>6865</v>
      </c>
      <c r="G5" s="116">
        <v>912</v>
      </c>
      <c r="H5" s="116"/>
      <c r="I5" s="30">
        <f>SUM(F5*2)/30.42*16</f>
        <v>7221.5647600262982</v>
      </c>
      <c r="J5" s="30">
        <f>SUM(G5*2)/30.42*16</f>
        <v>959.36883629191311</v>
      </c>
      <c r="K5" s="30">
        <f>SUM(H5*2)/30.42*16</f>
        <v>0</v>
      </c>
      <c r="L5" s="101"/>
      <c r="M5" s="30">
        <f>I5-J5+K5-L5</f>
        <v>6262.1959237343854</v>
      </c>
      <c r="N5" s="74"/>
      <c r="P5" s="102"/>
    </row>
    <row r="6" spans="2:16" ht="24.95" customHeight="1">
      <c r="B6" s="76" t="s">
        <v>61</v>
      </c>
      <c r="C6" s="83" t="s">
        <v>62</v>
      </c>
      <c r="D6" s="100"/>
      <c r="E6" s="76" t="s">
        <v>126</v>
      </c>
      <c r="F6" s="116">
        <v>6000</v>
      </c>
      <c r="G6" s="116">
        <v>727</v>
      </c>
      <c r="H6" s="116"/>
      <c r="I6" s="30">
        <f t="shared" ref="I6:I23" si="0">SUM(F6*2)/30.42*16</f>
        <v>6311.6370808678494</v>
      </c>
      <c r="J6" s="30">
        <f t="shared" ref="J6:J23" si="1">SUM(G6*2)/30.42*16</f>
        <v>764.76002629848779</v>
      </c>
      <c r="K6" s="30">
        <f t="shared" ref="K6:K23" si="2">SUM(H6*2)/30.42*16</f>
        <v>0</v>
      </c>
      <c r="L6" s="101">
        <v>1</v>
      </c>
      <c r="M6" s="30">
        <f t="shared" ref="M6:M23" si="3">I6-J6+K6-L6</f>
        <v>5545.8770545693615</v>
      </c>
      <c r="N6" s="74"/>
      <c r="P6" s="102"/>
    </row>
    <row r="7" spans="2:16" ht="24.95" customHeight="1">
      <c r="B7" s="76" t="s">
        <v>9</v>
      </c>
      <c r="C7" s="103" t="s">
        <v>100</v>
      </c>
      <c r="D7" s="100"/>
      <c r="E7" s="76" t="s">
        <v>168</v>
      </c>
      <c r="F7" s="116">
        <v>4234</v>
      </c>
      <c r="G7" s="116">
        <v>382</v>
      </c>
      <c r="H7" s="116"/>
      <c r="I7" s="30">
        <f t="shared" si="0"/>
        <v>4453.9119000657456</v>
      </c>
      <c r="J7" s="30">
        <f t="shared" si="1"/>
        <v>401.84089414858641</v>
      </c>
      <c r="K7" s="30">
        <f t="shared" si="2"/>
        <v>0</v>
      </c>
      <c r="L7" s="30">
        <v>0</v>
      </c>
      <c r="M7" s="30">
        <f t="shared" si="3"/>
        <v>4052.0710059171593</v>
      </c>
      <c r="N7" s="74"/>
      <c r="P7" s="102"/>
    </row>
    <row r="8" spans="2:16" ht="24.95" customHeight="1">
      <c r="B8" s="104" t="s">
        <v>166</v>
      </c>
      <c r="C8" s="73" t="s">
        <v>167</v>
      </c>
      <c r="D8" s="100"/>
      <c r="E8" s="76" t="s">
        <v>126</v>
      </c>
      <c r="F8" s="116">
        <v>4287</v>
      </c>
      <c r="G8" s="116">
        <v>391</v>
      </c>
      <c r="H8" s="116"/>
      <c r="I8" s="30">
        <f t="shared" si="0"/>
        <v>4509.6646942800789</v>
      </c>
      <c r="J8" s="30">
        <f t="shared" si="1"/>
        <v>411.3083497698882</v>
      </c>
      <c r="K8" s="30">
        <f t="shared" si="2"/>
        <v>0</v>
      </c>
      <c r="L8" s="30">
        <v>0</v>
      </c>
      <c r="M8" s="30">
        <f t="shared" si="3"/>
        <v>4098.3563445101909</v>
      </c>
      <c r="N8" s="74"/>
      <c r="P8" s="102"/>
    </row>
    <row r="9" spans="2:16" ht="24.95" customHeight="1">
      <c r="B9" s="76" t="s">
        <v>99</v>
      </c>
      <c r="C9" s="83" t="s">
        <v>187</v>
      </c>
      <c r="D9" s="100"/>
      <c r="E9" s="76" t="s">
        <v>149</v>
      </c>
      <c r="F9" s="116">
        <v>4819</v>
      </c>
      <c r="G9" s="116">
        <v>486</v>
      </c>
      <c r="H9" s="116"/>
      <c r="I9" s="30">
        <f t="shared" si="0"/>
        <v>5069.2965154503618</v>
      </c>
      <c r="J9" s="30">
        <f t="shared" si="1"/>
        <v>511.24260355029583</v>
      </c>
      <c r="K9" s="30">
        <f t="shared" si="2"/>
        <v>0</v>
      </c>
      <c r="L9" s="30">
        <v>0</v>
      </c>
      <c r="M9" s="30">
        <f t="shared" si="3"/>
        <v>4558.0539119000659</v>
      </c>
      <c r="N9" s="74"/>
      <c r="P9" s="102"/>
    </row>
    <row r="10" spans="2:16" ht="24.95" customHeight="1">
      <c r="B10" s="76" t="s">
        <v>312</v>
      </c>
      <c r="C10" s="83" t="s">
        <v>300</v>
      </c>
      <c r="D10" s="100"/>
      <c r="E10" s="76" t="s">
        <v>293</v>
      </c>
      <c r="F10" s="116">
        <v>3205</v>
      </c>
      <c r="G10" s="116">
        <v>116</v>
      </c>
      <c r="H10" s="116"/>
      <c r="I10" s="30">
        <f t="shared" si="0"/>
        <v>3371.4661406969099</v>
      </c>
      <c r="J10" s="30">
        <f t="shared" si="1"/>
        <v>122.02498356344509</v>
      </c>
      <c r="K10" s="30">
        <f t="shared" si="2"/>
        <v>0</v>
      </c>
      <c r="L10" s="30"/>
      <c r="M10" s="30">
        <f t="shared" si="3"/>
        <v>3249.4411571334649</v>
      </c>
      <c r="N10" s="74"/>
      <c r="P10" s="102"/>
    </row>
    <row r="11" spans="2:16" ht="24.95" customHeight="1">
      <c r="B11" s="76" t="s">
        <v>64</v>
      </c>
      <c r="C11" s="83" t="s">
        <v>65</v>
      </c>
      <c r="D11" s="100"/>
      <c r="E11" s="76" t="s">
        <v>138</v>
      </c>
      <c r="F11" s="116">
        <v>4283</v>
      </c>
      <c r="G11" s="116">
        <v>390</v>
      </c>
      <c r="H11" s="116"/>
      <c r="I11" s="30">
        <f t="shared" si="0"/>
        <v>4505.4569362261664</v>
      </c>
      <c r="J11" s="30">
        <f t="shared" si="1"/>
        <v>410.25641025641022</v>
      </c>
      <c r="K11" s="30">
        <f t="shared" si="2"/>
        <v>0</v>
      </c>
      <c r="L11" s="30">
        <v>0</v>
      </c>
      <c r="M11" s="30">
        <f t="shared" si="3"/>
        <v>4095.2005259697562</v>
      </c>
      <c r="N11" s="74"/>
      <c r="P11" s="102"/>
    </row>
    <row r="12" spans="2:16" ht="24.95" customHeight="1">
      <c r="B12" s="76" t="s">
        <v>66</v>
      </c>
      <c r="C12" s="83" t="s">
        <v>67</v>
      </c>
      <c r="D12" s="100"/>
      <c r="E12" s="76" t="s">
        <v>126</v>
      </c>
      <c r="F12" s="116">
        <v>4215</v>
      </c>
      <c r="G12" s="116">
        <v>379</v>
      </c>
      <c r="H12" s="116"/>
      <c r="I12" s="30">
        <f t="shared" si="0"/>
        <v>4433.9250493096642</v>
      </c>
      <c r="J12" s="30">
        <f t="shared" si="1"/>
        <v>398.68507560815249</v>
      </c>
      <c r="K12" s="30">
        <f t="shared" si="2"/>
        <v>0</v>
      </c>
      <c r="L12" s="30">
        <v>0</v>
      </c>
      <c r="M12" s="30">
        <f t="shared" si="3"/>
        <v>4035.2399737015116</v>
      </c>
      <c r="N12" s="74"/>
      <c r="P12" s="102"/>
    </row>
    <row r="13" spans="2:16" ht="24.95" customHeight="1">
      <c r="B13" s="76"/>
      <c r="C13" s="83"/>
      <c r="D13" s="100"/>
      <c r="E13" s="76"/>
      <c r="F13" s="116"/>
      <c r="G13" s="116"/>
      <c r="H13" s="116"/>
      <c r="I13" s="30">
        <f t="shared" si="0"/>
        <v>0</v>
      </c>
      <c r="J13" s="30">
        <f t="shared" si="1"/>
        <v>0</v>
      </c>
      <c r="K13" s="30">
        <f t="shared" si="2"/>
        <v>0</v>
      </c>
      <c r="L13" s="30">
        <v>0</v>
      </c>
      <c r="M13" s="30">
        <f t="shared" si="3"/>
        <v>0</v>
      </c>
      <c r="N13" s="74"/>
      <c r="P13" s="102"/>
    </row>
    <row r="14" spans="2:16" ht="24.95" customHeight="1">
      <c r="B14" s="76" t="s">
        <v>414</v>
      </c>
      <c r="C14" s="83" t="s">
        <v>413</v>
      </c>
      <c r="D14" s="100"/>
      <c r="E14" s="76" t="s">
        <v>151</v>
      </c>
      <c r="F14" s="116">
        <v>2617</v>
      </c>
      <c r="G14" s="116">
        <v>17</v>
      </c>
      <c r="H14" s="116"/>
      <c r="I14" s="30">
        <f t="shared" si="0"/>
        <v>2752.9257067718604</v>
      </c>
      <c r="J14" s="30">
        <f t="shared" si="1"/>
        <v>17.882971729125575</v>
      </c>
      <c r="K14" s="30">
        <f t="shared" si="2"/>
        <v>0</v>
      </c>
      <c r="L14" s="30">
        <v>0</v>
      </c>
      <c r="M14" s="30">
        <f t="shared" si="3"/>
        <v>2735.0427350427349</v>
      </c>
      <c r="N14" s="74"/>
      <c r="O14" s="105"/>
      <c r="P14" s="102"/>
    </row>
    <row r="15" spans="2:16" ht="24.95" customHeight="1">
      <c r="B15" s="76"/>
      <c r="C15" s="83"/>
      <c r="D15" s="100"/>
      <c r="E15" s="76"/>
      <c r="F15" s="116"/>
      <c r="G15" s="116"/>
      <c r="H15" s="116"/>
      <c r="I15" s="30">
        <f t="shared" si="0"/>
        <v>0</v>
      </c>
      <c r="J15" s="30">
        <f t="shared" si="1"/>
        <v>0</v>
      </c>
      <c r="K15" s="30">
        <f t="shared" si="2"/>
        <v>0</v>
      </c>
      <c r="L15" s="30">
        <v>0</v>
      </c>
      <c r="M15" s="30">
        <f t="shared" si="3"/>
        <v>0</v>
      </c>
      <c r="N15" s="74"/>
      <c r="P15" s="102"/>
    </row>
    <row r="16" spans="2:16" ht="24.95" customHeight="1">
      <c r="B16" s="76" t="s">
        <v>63</v>
      </c>
      <c r="C16" s="83" t="s">
        <v>101</v>
      </c>
      <c r="D16" s="100"/>
      <c r="E16" s="76" t="s">
        <v>152</v>
      </c>
      <c r="F16" s="116">
        <v>5238</v>
      </c>
      <c r="G16" s="116">
        <v>564</v>
      </c>
      <c r="H16" s="116"/>
      <c r="I16" s="30">
        <f t="shared" si="0"/>
        <v>5510.0591715976325</v>
      </c>
      <c r="J16" s="30">
        <f t="shared" si="1"/>
        <v>593.29388560157793</v>
      </c>
      <c r="K16" s="30">
        <f t="shared" si="2"/>
        <v>0</v>
      </c>
      <c r="L16" s="30">
        <v>0</v>
      </c>
      <c r="M16" s="30">
        <f t="shared" si="3"/>
        <v>4916.7652859960544</v>
      </c>
      <c r="N16" s="74"/>
      <c r="P16" s="102"/>
    </row>
    <row r="17" spans="2:16" ht="24.95" customHeight="1">
      <c r="B17" s="76" t="s">
        <v>118</v>
      </c>
      <c r="C17" s="83" t="s">
        <v>102</v>
      </c>
      <c r="D17" s="100"/>
      <c r="E17" s="76" t="s">
        <v>154</v>
      </c>
      <c r="F17" s="116">
        <v>3907</v>
      </c>
      <c r="G17" s="116">
        <v>330</v>
      </c>
      <c r="H17" s="116"/>
      <c r="I17" s="30">
        <f t="shared" si="0"/>
        <v>4109.927679158448</v>
      </c>
      <c r="J17" s="30">
        <f t="shared" si="1"/>
        <v>347.14003944773174</v>
      </c>
      <c r="K17" s="30">
        <f t="shared" si="2"/>
        <v>0</v>
      </c>
      <c r="L17" s="30">
        <v>0</v>
      </c>
      <c r="M17" s="30">
        <f t="shared" si="3"/>
        <v>3762.7876397107161</v>
      </c>
      <c r="N17" s="74"/>
      <c r="P17" s="102"/>
    </row>
    <row r="18" spans="2:16" ht="21.95" customHeight="1">
      <c r="B18" s="104" t="s">
        <v>164</v>
      </c>
      <c r="C18" s="83" t="s">
        <v>163</v>
      </c>
      <c r="D18" s="100"/>
      <c r="E18" s="76" t="s">
        <v>165</v>
      </c>
      <c r="F18" s="116">
        <v>3907</v>
      </c>
      <c r="G18" s="116">
        <v>330</v>
      </c>
      <c r="H18" s="116"/>
      <c r="I18" s="30">
        <f t="shared" si="0"/>
        <v>4109.927679158448</v>
      </c>
      <c r="J18" s="30">
        <f t="shared" si="1"/>
        <v>347.14003944773174</v>
      </c>
      <c r="K18" s="30">
        <f t="shared" si="2"/>
        <v>0</v>
      </c>
      <c r="L18" s="30">
        <v>0</v>
      </c>
      <c r="M18" s="30">
        <f t="shared" si="3"/>
        <v>3762.7876397107161</v>
      </c>
      <c r="N18" s="74"/>
      <c r="P18" s="102"/>
    </row>
    <row r="19" spans="2:16" ht="21.95" customHeight="1">
      <c r="B19" s="83" t="s">
        <v>314</v>
      </c>
      <c r="C19" s="83" t="s">
        <v>313</v>
      </c>
      <c r="D19" s="100"/>
      <c r="E19" s="76" t="s">
        <v>153</v>
      </c>
      <c r="F19" s="116">
        <v>3356</v>
      </c>
      <c r="G19" s="116">
        <v>133</v>
      </c>
      <c r="H19" s="116"/>
      <c r="I19" s="30">
        <f t="shared" si="0"/>
        <v>3530.3090072320838</v>
      </c>
      <c r="J19" s="30">
        <f t="shared" si="1"/>
        <v>139.90795529257068</v>
      </c>
      <c r="K19" s="30">
        <f t="shared" si="2"/>
        <v>0</v>
      </c>
      <c r="L19" s="30"/>
      <c r="M19" s="30">
        <f t="shared" si="3"/>
        <v>3390.4010519395133</v>
      </c>
      <c r="N19" s="74"/>
      <c r="P19" s="102"/>
    </row>
    <row r="20" spans="2:16" ht="21.95" customHeight="1">
      <c r="B20" s="104" t="s">
        <v>74</v>
      </c>
      <c r="C20" s="83" t="s">
        <v>75</v>
      </c>
      <c r="D20" s="100"/>
      <c r="E20" s="76" t="s">
        <v>155</v>
      </c>
      <c r="F20" s="116">
        <v>2118</v>
      </c>
      <c r="G20" s="116"/>
      <c r="H20" s="116">
        <v>66</v>
      </c>
      <c r="I20" s="30">
        <f t="shared" si="0"/>
        <v>2228.0078895463512</v>
      </c>
      <c r="J20" s="30">
        <f t="shared" si="1"/>
        <v>0</v>
      </c>
      <c r="K20" s="30">
        <f t="shared" si="2"/>
        <v>69.42800788954635</v>
      </c>
      <c r="L20" s="30">
        <v>0</v>
      </c>
      <c r="M20" s="30">
        <f t="shared" si="3"/>
        <v>2297.4358974358975</v>
      </c>
      <c r="N20" s="74"/>
      <c r="P20" s="102"/>
    </row>
    <row r="21" spans="2:16" ht="21.95" customHeight="1">
      <c r="B21" s="76" t="s">
        <v>310</v>
      </c>
      <c r="C21" s="83" t="s">
        <v>301</v>
      </c>
      <c r="D21" s="100"/>
      <c r="E21" s="76" t="s">
        <v>155</v>
      </c>
      <c r="F21" s="116">
        <v>2118</v>
      </c>
      <c r="G21" s="116"/>
      <c r="H21" s="116">
        <v>66</v>
      </c>
      <c r="I21" s="30">
        <f t="shared" si="0"/>
        <v>2228.0078895463512</v>
      </c>
      <c r="J21" s="30">
        <f t="shared" si="1"/>
        <v>0</v>
      </c>
      <c r="K21" s="30">
        <f t="shared" si="2"/>
        <v>69.42800788954635</v>
      </c>
      <c r="L21" s="30">
        <v>0</v>
      </c>
      <c r="M21" s="30">
        <f t="shared" si="3"/>
        <v>2297.4358974358975</v>
      </c>
      <c r="N21" s="74"/>
      <c r="P21" s="102"/>
    </row>
    <row r="22" spans="2:16" ht="24" customHeight="1">
      <c r="B22" s="76" t="s">
        <v>55</v>
      </c>
      <c r="C22" s="83" t="s">
        <v>56</v>
      </c>
      <c r="D22" s="100"/>
      <c r="E22" s="76" t="s">
        <v>156</v>
      </c>
      <c r="F22" s="116">
        <v>4564</v>
      </c>
      <c r="G22" s="116">
        <v>440</v>
      </c>
      <c r="H22" s="116">
        <v>0</v>
      </c>
      <c r="I22" s="30">
        <f t="shared" si="0"/>
        <v>4801.0519395134779</v>
      </c>
      <c r="J22" s="30">
        <f t="shared" si="1"/>
        <v>462.853385930309</v>
      </c>
      <c r="K22" s="30">
        <f t="shared" si="2"/>
        <v>0</v>
      </c>
      <c r="L22" s="30"/>
      <c r="M22" s="30">
        <f t="shared" si="3"/>
        <v>4338.1985535831691</v>
      </c>
      <c r="N22" s="74"/>
      <c r="P22" s="102"/>
    </row>
    <row r="23" spans="2:16" ht="15.75" customHeight="1">
      <c r="B23" s="76" t="s">
        <v>104</v>
      </c>
      <c r="C23" s="83" t="s">
        <v>103</v>
      </c>
      <c r="D23" s="100"/>
      <c r="E23" s="76" t="s">
        <v>129</v>
      </c>
      <c r="F23" s="116">
        <f>3465</f>
        <v>3465</v>
      </c>
      <c r="G23" s="116">
        <f>145</f>
        <v>145</v>
      </c>
      <c r="H23" s="116"/>
      <c r="I23" s="30">
        <f t="shared" si="0"/>
        <v>3644.9704142011833</v>
      </c>
      <c r="J23" s="30">
        <f t="shared" si="1"/>
        <v>152.53122945430636</v>
      </c>
      <c r="K23" s="30">
        <f t="shared" si="2"/>
        <v>0</v>
      </c>
      <c r="L23" s="30">
        <v>0</v>
      </c>
      <c r="M23" s="30">
        <f t="shared" si="3"/>
        <v>3492.4391847468769</v>
      </c>
      <c r="N23" s="74"/>
      <c r="P23" s="102"/>
    </row>
    <row r="24" spans="2:16">
      <c r="E24" s="106" t="s">
        <v>92</v>
      </c>
      <c r="F24" s="117">
        <f t="shared" ref="F24:L24" si="4">SUM(F5:F23)</f>
        <v>69198</v>
      </c>
      <c r="G24" s="117">
        <f t="shared" si="4"/>
        <v>5742</v>
      </c>
      <c r="H24" s="117">
        <f>SUM(H5:H23)</f>
        <v>132</v>
      </c>
      <c r="I24" s="107">
        <f t="shared" si="4"/>
        <v>72792.1104536489</v>
      </c>
      <c r="J24" s="107">
        <f t="shared" si="4"/>
        <v>6040.2366863905308</v>
      </c>
      <c r="K24" s="107">
        <f t="shared" si="4"/>
        <v>138.8560157790927</v>
      </c>
      <c r="L24" s="107">
        <f t="shared" si="4"/>
        <v>1</v>
      </c>
      <c r="M24" s="107">
        <f>SUM(M5:M23)</f>
        <v>66889.729783037488</v>
      </c>
    </row>
  </sheetData>
  <phoneticPr fontId="0" type="noConversion"/>
  <pageMargins left="0.11811023622047245" right="7.874015748031496E-2" top="0.15748031496062992" bottom="0.19685039370078741" header="0" footer="0"/>
  <pageSetup scale="91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9"/>
  <sheetViews>
    <sheetView zoomScale="80" zoomScaleNormal="80" workbookViewId="0">
      <selection activeCell="H6" sqref="H6:I8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2.140625" customWidth="1"/>
    <col min="7" max="7" width="1.7109375" customWidth="1"/>
    <col min="8" max="8" width="11.85546875" customWidth="1"/>
    <col min="9" max="9" width="10" customWidth="1"/>
    <col min="10" max="10" width="8.85546875" customWidth="1"/>
    <col min="11" max="11" width="9.85546875" customWidth="1"/>
    <col min="12" max="12" width="11.42578125" customWidth="1"/>
    <col min="13" max="13" width="29.28515625" customWidth="1"/>
  </cols>
  <sheetData>
    <row r="1" spans="2:15" ht="18">
      <c r="F1" s="1" t="s">
        <v>0</v>
      </c>
      <c r="G1" s="2"/>
      <c r="H1" s="2"/>
      <c r="I1" s="2"/>
      <c r="J1" s="2"/>
      <c r="K1" s="2"/>
      <c r="L1" s="2"/>
      <c r="M1" s="3" t="s">
        <v>1</v>
      </c>
    </row>
    <row r="2" spans="2:15" ht="15">
      <c r="F2" s="4" t="s">
        <v>96</v>
      </c>
      <c r="G2" s="2"/>
      <c r="H2" s="2"/>
      <c r="I2" s="2"/>
      <c r="J2" s="2"/>
      <c r="K2" s="2"/>
      <c r="L2" s="2"/>
      <c r="M2" s="23" t="str">
        <f>+O.PUB2!M2</f>
        <v>31 DE AGOSTO DE 2014</v>
      </c>
    </row>
    <row r="3" spans="2:15">
      <c r="F3" s="23" t="str">
        <f>'GOB1'!F3</f>
        <v>SEGUNDA QUINCENA DE AGOSTO DE 2014</v>
      </c>
      <c r="G3" s="2"/>
      <c r="H3" s="2"/>
      <c r="I3" s="2"/>
      <c r="J3" s="2"/>
      <c r="K3" s="2"/>
      <c r="L3" s="2"/>
    </row>
    <row r="4" spans="2:15">
      <c r="B4" s="6" t="s">
        <v>3</v>
      </c>
      <c r="C4" s="6" t="s">
        <v>4</v>
      </c>
      <c r="D4" s="6"/>
      <c r="E4" s="6" t="s">
        <v>120</v>
      </c>
      <c r="F4" s="108" t="s">
        <v>5</v>
      </c>
      <c r="G4" s="108" t="s">
        <v>238</v>
      </c>
      <c r="H4" s="7" t="s">
        <v>5</v>
      </c>
      <c r="I4" s="7" t="s">
        <v>238</v>
      </c>
      <c r="J4" s="80" t="s">
        <v>369</v>
      </c>
      <c r="K4" s="52" t="s">
        <v>225</v>
      </c>
      <c r="L4" s="7" t="s">
        <v>6</v>
      </c>
      <c r="M4" s="6" t="s">
        <v>7</v>
      </c>
    </row>
    <row r="5" spans="2:15" ht="24.95" customHeight="1">
      <c r="B5" s="11"/>
      <c r="C5" s="32"/>
      <c r="D5" s="18"/>
      <c r="E5" s="11"/>
      <c r="F5" s="109"/>
      <c r="G5" s="109"/>
      <c r="H5" s="13"/>
      <c r="I5" s="13"/>
      <c r="J5" s="13"/>
      <c r="K5" s="13">
        <v>0</v>
      </c>
      <c r="L5" s="13">
        <f t="shared" ref="L5" si="0">F5-G5+J5-K5</f>
        <v>0</v>
      </c>
      <c r="M5" s="14"/>
    </row>
    <row r="6" spans="2:15" ht="24.95" customHeight="1">
      <c r="B6" s="11" t="s">
        <v>359</v>
      </c>
      <c r="C6" s="10" t="s">
        <v>294</v>
      </c>
      <c r="D6" s="18"/>
      <c r="E6" s="11" t="s">
        <v>150</v>
      </c>
      <c r="F6" s="109">
        <v>8140</v>
      </c>
      <c r="G6" s="109">
        <v>1184</v>
      </c>
      <c r="H6" s="13">
        <f>SUM(F6*2)/30.42*16</f>
        <v>8562.7876397107157</v>
      </c>
      <c r="I6" s="13">
        <f>SUM(G6*2)/30.42*16</f>
        <v>1245.4963839579223</v>
      </c>
      <c r="J6" s="13"/>
      <c r="K6" s="13"/>
      <c r="L6" s="13">
        <f>H6-I6+J6-K6</f>
        <v>7317.2912557527934</v>
      </c>
      <c r="M6" s="14"/>
    </row>
    <row r="7" spans="2:15" ht="24.95" customHeight="1">
      <c r="B7" s="11" t="s">
        <v>210</v>
      </c>
      <c r="C7" s="10" t="s">
        <v>209</v>
      </c>
      <c r="D7" s="18"/>
      <c r="E7" s="11" t="s">
        <v>126</v>
      </c>
      <c r="F7" s="109">
        <v>4040</v>
      </c>
      <c r="G7" s="109">
        <v>351</v>
      </c>
      <c r="H7" s="13">
        <f t="shared" ref="H7:H8" si="1">SUM(F7*2)/30.42*16</f>
        <v>4249.8356344510184</v>
      </c>
      <c r="I7" s="13">
        <f t="shared" ref="I7:I8" si="2">SUM(G7*2)/30.42*16</f>
        <v>369.23076923076923</v>
      </c>
      <c r="J7" s="13"/>
      <c r="K7" s="13">
        <v>0</v>
      </c>
      <c r="L7" s="13">
        <f t="shared" ref="L7" si="3">H7-I7+J7-K7</f>
        <v>3880.6048652202494</v>
      </c>
      <c r="M7" s="14"/>
      <c r="N7" s="24"/>
      <c r="O7" s="24"/>
    </row>
    <row r="8" spans="2:15" ht="24.95" customHeight="1">
      <c r="B8" s="11" t="s">
        <v>223</v>
      </c>
      <c r="C8" s="10" t="s">
        <v>222</v>
      </c>
      <c r="D8" s="18"/>
      <c r="E8" s="41" t="s">
        <v>221</v>
      </c>
      <c r="F8" s="109">
        <v>3324</v>
      </c>
      <c r="G8" s="109">
        <v>129</v>
      </c>
      <c r="H8" s="13">
        <f t="shared" si="1"/>
        <v>3496.6469428007886</v>
      </c>
      <c r="I8" s="13">
        <f t="shared" si="2"/>
        <v>135.70019723865877</v>
      </c>
      <c r="J8" s="13"/>
      <c r="K8" s="13">
        <v>0</v>
      </c>
      <c r="L8" s="13">
        <f>H8-I8+J8-K8</f>
        <v>3360.9467455621298</v>
      </c>
      <c r="M8" s="14"/>
    </row>
    <row r="9" spans="2:15" ht="24.95" customHeight="1">
      <c r="E9" s="21" t="s">
        <v>92</v>
      </c>
      <c r="F9" s="110">
        <f>SUM(F5:F8)</f>
        <v>15504</v>
      </c>
      <c r="G9" s="110">
        <f>SUM(G5:G8)</f>
        <v>1664</v>
      </c>
      <c r="H9" s="22">
        <f t="shared" ref="H9:I9" si="4">SUM(H5:H8)</f>
        <v>16309.270216962523</v>
      </c>
      <c r="I9" s="22">
        <f t="shared" si="4"/>
        <v>1750.4273504273503</v>
      </c>
      <c r="J9" s="22">
        <f>SUM(J5:J8)</f>
        <v>0</v>
      </c>
      <c r="K9" s="22">
        <f>SUM(K5:K8)</f>
        <v>0</v>
      </c>
      <c r="L9" s="22">
        <f>SUM(L5:L8)</f>
        <v>14558.842866535171</v>
      </c>
    </row>
  </sheetData>
  <pageMargins left="0.11811023622047245" right="7.874015748031496E-2" top="0.15748031496062992" bottom="0.19685039370078741" header="0" footer="0"/>
  <pageSetup scale="92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W33"/>
  <sheetViews>
    <sheetView topLeftCell="A7" zoomScale="80" zoomScaleNormal="80" workbookViewId="0">
      <selection activeCell="I5" sqref="I5:K27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>
      <c r="A1" t="s">
        <v>237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>
      <c r="F2" s="4" t="s">
        <v>96</v>
      </c>
      <c r="G2" s="2"/>
      <c r="H2" s="2"/>
      <c r="I2" s="2"/>
      <c r="J2" s="2"/>
      <c r="K2" s="2"/>
      <c r="L2" s="2"/>
      <c r="M2" s="2"/>
      <c r="N2" s="23" t="str">
        <f>'GOB1'!M2</f>
        <v>31 DE AGOSTO DE 2014</v>
      </c>
    </row>
    <row r="3" spans="1:18">
      <c r="B3" s="11"/>
      <c r="C3" s="10"/>
      <c r="F3" s="23" t="str">
        <f>'GOB1'!F3</f>
        <v>SEGUNDA QUINCENA DE AGOSTO DE 2014</v>
      </c>
      <c r="G3" s="2"/>
      <c r="H3" s="2"/>
      <c r="I3" s="2"/>
      <c r="J3" s="2"/>
      <c r="K3" s="2"/>
      <c r="L3" s="2"/>
      <c r="M3" s="2"/>
    </row>
    <row r="4" spans="1:18">
      <c r="B4" s="6" t="s">
        <v>3</v>
      </c>
      <c r="C4" s="6" t="s">
        <v>4</v>
      </c>
      <c r="D4" s="6"/>
      <c r="E4" s="6" t="s">
        <v>120</v>
      </c>
      <c r="F4" s="108" t="s">
        <v>5</v>
      </c>
      <c r="G4" s="108" t="s">
        <v>238</v>
      </c>
      <c r="H4" s="118" t="s">
        <v>369</v>
      </c>
      <c r="I4" s="7" t="s">
        <v>5</v>
      </c>
      <c r="J4" s="7" t="s">
        <v>238</v>
      </c>
      <c r="K4" s="81" t="s">
        <v>369</v>
      </c>
      <c r="L4" s="52" t="s">
        <v>225</v>
      </c>
      <c r="M4" s="7" t="s">
        <v>6</v>
      </c>
      <c r="N4" s="6" t="s">
        <v>7</v>
      </c>
    </row>
    <row r="5" spans="1:18" ht="21.95" customHeight="1">
      <c r="B5" s="36" t="s">
        <v>322</v>
      </c>
      <c r="C5" s="12" t="s">
        <v>345</v>
      </c>
      <c r="D5" s="71"/>
      <c r="E5" s="36" t="s">
        <v>192</v>
      </c>
      <c r="F5" s="109">
        <v>6865</v>
      </c>
      <c r="G5" s="109">
        <v>912</v>
      </c>
      <c r="H5" s="109"/>
      <c r="I5" s="13">
        <f>SUM(F5*2)/30.42*16</f>
        <v>7221.5647600262982</v>
      </c>
      <c r="J5" s="13">
        <f>SUM(G5*2)/30.42*16</f>
        <v>959.36883629191311</v>
      </c>
      <c r="K5" s="13">
        <f>SUM(H5*2)/30.42*16</f>
        <v>0</v>
      </c>
      <c r="L5" s="13"/>
      <c r="M5" s="13">
        <f>I5-J5+K5-L5</f>
        <v>6262.1959237343854</v>
      </c>
      <c r="N5" s="14"/>
      <c r="P5" s="90"/>
    </row>
    <row r="6" spans="1:18" ht="21.95" customHeight="1">
      <c r="B6" s="36" t="s">
        <v>105</v>
      </c>
      <c r="C6" s="12" t="s">
        <v>180</v>
      </c>
      <c r="D6" s="71"/>
      <c r="E6" s="36" t="s">
        <v>157</v>
      </c>
      <c r="F6" s="109">
        <v>6767</v>
      </c>
      <c r="G6" s="109">
        <v>891</v>
      </c>
      <c r="H6" s="109"/>
      <c r="I6" s="13">
        <f t="shared" ref="I6:I27" si="0">SUM(F6*2)/30.42*16</f>
        <v>7118.4746877054567</v>
      </c>
      <c r="J6" s="13">
        <f t="shared" ref="J6:J27" si="1">SUM(G6*2)/30.42*16</f>
        <v>937.27810650887568</v>
      </c>
      <c r="K6" s="13">
        <f t="shared" ref="K6:K27" si="2">SUM(H6*2)/30.42*16</f>
        <v>0</v>
      </c>
      <c r="L6" s="13">
        <v>0</v>
      </c>
      <c r="M6" s="13">
        <f t="shared" ref="M6:M27" si="3">I6-J6+K6-L6</f>
        <v>6181.1965811965811</v>
      </c>
      <c r="N6" s="14"/>
      <c r="P6" s="90"/>
    </row>
    <row r="7" spans="1:18" ht="21.95" customHeight="1">
      <c r="B7" s="36" t="s">
        <v>109</v>
      </c>
      <c r="C7" s="12" t="s">
        <v>108</v>
      </c>
      <c r="D7" s="71"/>
      <c r="E7" s="36" t="s">
        <v>157</v>
      </c>
      <c r="F7" s="109">
        <v>6767</v>
      </c>
      <c r="G7" s="109">
        <v>891</v>
      </c>
      <c r="H7" s="109"/>
      <c r="I7" s="13">
        <f t="shared" si="0"/>
        <v>7118.4746877054567</v>
      </c>
      <c r="J7" s="13">
        <f t="shared" si="1"/>
        <v>937.27810650887568</v>
      </c>
      <c r="K7" s="13">
        <f t="shared" si="2"/>
        <v>0</v>
      </c>
      <c r="L7" s="13">
        <v>1</v>
      </c>
      <c r="M7" s="13">
        <f t="shared" si="3"/>
        <v>6180.1965811965811</v>
      </c>
      <c r="N7" s="14"/>
      <c r="P7" s="90"/>
      <c r="Q7" s="13"/>
      <c r="R7" s="13"/>
    </row>
    <row r="8" spans="1:18" ht="21.95" customHeight="1">
      <c r="B8" s="36" t="s">
        <v>390</v>
      </c>
      <c r="C8" s="12" t="s">
        <v>391</v>
      </c>
      <c r="D8" s="71"/>
      <c r="E8" s="36" t="s">
        <v>392</v>
      </c>
      <c r="F8" s="109">
        <v>6551</v>
      </c>
      <c r="G8" s="109">
        <v>844</v>
      </c>
      <c r="H8" s="109"/>
      <c r="I8" s="13">
        <f t="shared" si="0"/>
        <v>6891.2557527942135</v>
      </c>
      <c r="J8" s="13">
        <f t="shared" si="1"/>
        <v>887.83694937541088</v>
      </c>
      <c r="K8" s="13">
        <f t="shared" si="2"/>
        <v>0</v>
      </c>
      <c r="L8" s="13"/>
      <c r="M8" s="13">
        <f t="shared" si="3"/>
        <v>6003.4188034188028</v>
      </c>
      <c r="N8" s="14"/>
      <c r="P8" s="90"/>
      <c r="Q8" s="10"/>
    </row>
    <row r="9" spans="1:18" ht="21.95" customHeight="1">
      <c r="B9" s="36" t="s">
        <v>76</v>
      </c>
      <c r="C9" s="12" t="s">
        <v>77</v>
      </c>
      <c r="D9" s="71"/>
      <c r="E9" s="36" t="s">
        <v>137</v>
      </c>
      <c r="F9" s="109">
        <v>4272</v>
      </c>
      <c r="G9" s="109">
        <v>388</v>
      </c>
      <c r="H9" s="109"/>
      <c r="I9" s="13">
        <f t="shared" si="0"/>
        <v>4493.8856015779093</v>
      </c>
      <c r="J9" s="13">
        <f t="shared" si="1"/>
        <v>408.15253122945427</v>
      </c>
      <c r="K9" s="13">
        <f t="shared" si="2"/>
        <v>0</v>
      </c>
      <c r="L9" s="13">
        <v>0</v>
      </c>
      <c r="M9" s="13">
        <f t="shared" si="3"/>
        <v>4085.7330703484549</v>
      </c>
      <c r="N9" s="14"/>
      <c r="P9" s="90"/>
    </row>
    <row r="10" spans="1:18" ht="21.95" customHeight="1">
      <c r="B10" s="36" t="s">
        <v>78</v>
      </c>
      <c r="C10" s="12" t="s">
        <v>79</v>
      </c>
      <c r="D10" s="71"/>
      <c r="E10" s="36" t="s">
        <v>158</v>
      </c>
      <c r="F10" s="116">
        <v>4272</v>
      </c>
      <c r="G10" s="116">
        <v>388</v>
      </c>
      <c r="H10" s="109"/>
      <c r="I10" s="13">
        <f t="shared" si="0"/>
        <v>4493.8856015779093</v>
      </c>
      <c r="J10" s="13">
        <f t="shared" si="1"/>
        <v>408.15253122945427</v>
      </c>
      <c r="K10" s="13">
        <f t="shared" si="2"/>
        <v>0</v>
      </c>
      <c r="L10" s="13">
        <v>0</v>
      </c>
      <c r="M10" s="13">
        <f t="shared" si="3"/>
        <v>4085.7330703484549</v>
      </c>
      <c r="N10" s="14"/>
      <c r="P10" s="90"/>
    </row>
    <row r="11" spans="1:18" ht="21.95" customHeight="1">
      <c r="B11" s="36" t="s">
        <v>82</v>
      </c>
      <c r="C11" s="12" t="s">
        <v>83</v>
      </c>
      <c r="D11" s="71"/>
      <c r="E11" s="36" t="s">
        <v>158</v>
      </c>
      <c r="F11" s="109">
        <v>4272</v>
      </c>
      <c r="G11" s="109">
        <v>388</v>
      </c>
      <c r="H11" s="109"/>
      <c r="I11" s="13">
        <f t="shared" si="0"/>
        <v>4493.8856015779093</v>
      </c>
      <c r="J11" s="13">
        <f t="shared" si="1"/>
        <v>408.15253122945427</v>
      </c>
      <c r="K11" s="13">
        <f t="shared" si="2"/>
        <v>0</v>
      </c>
      <c r="L11" s="13">
        <v>0</v>
      </c>
      <c r="M11" s="13">
        <f t="shared" si="3"/>
        <v>4085.7330703484549</v>
      </c>
      <c r="N11" s="14"/>
      <c r="P11" s="90"/>
    </row>
    <row r="12" spans="1:18" ht="21.95" customHeight="1">
      <c r="B12" s="36" t="s">
        <v>26</v>
      </c>
      <c r="C12" s="12" t="s">
        <v>27</v>
      </c>
      <c r="D12" s="71"/>
      <c r="E12" s="36" t="s">
        <v>137</v>
      </c>
      <c r="F12" s="109">
        <v>3569</v>
      </c>
      <c r="G12" s="109">
        <v>174</v>
      </c>
      <c r="H12" s="109"/>
      <c r="I12" s="13">
        <f t="shared" si="0"/>
        <v>3754.3721236028928</v>
      </c>
      <c r="J12" s="13">
        <f t="shared" si="1"/>
        <v>183.03747534516765</v>
      </c>
      <c r="K12" s="13">
        <f t="shared" si="2"/>
        <v>0</v>
      </c>
      <c r="L12" s="13">
        <v>0</v>
      </c>
      <c r="M12" s="13">
        <f t="shared" si="3"/>
        <v>3571.3346482577253</v>
      </c>
      <c r="N12" s="14"/>
      <c r="P12" s="90"/>
    </row>
    <row r="13" spans="1:18" ht="21.95" customHeight="1">
      <c r="B13" s="36" t="s">
        <v>80</v>
      </c>
      <c r="C13" s="12" t="s">
        <v>81</v>
      </c>
      <c r="D13" s="71"/>
      <c r="E13" s="36" t="s">
        <v>158</v>
      </c>
      <c r="F13" s="109">
        <v>2434</v>
      </c>
      <c r="G13" s="109"/>
      <c r="H13" s="109">
        <v>3</v>
      </c>
      <c r="I13" s="13">
        <f t="shared" si="0"/>
        <v>2560.4207758053913</v>
      </c>
      <c r="J13" s="13">
        <f t="shared" si="1"/>
        <v>0</v>
      </c>
      <c r="K13" s="13">
        <f t="shared" si="2"/>
        <v>3.1558185404339247</v>
      </c>
      <c r="L13" s="13">
        <v>0</v>
      </c>
      <c r="M13" s="13">
        <f t="shared" si="3"/>
        <v>2563.576594345825</v>
      </c>
      <c r="N13" s="14"/>
      <c r="P13" s="90"/>
    </row>
    <row r="14" spans="1:18" ht="21.95" customHeight="1">
      <c r="B14" s="36" t="s">
        <v>107</v>
      </c>
      <c r="C14" s="12" t="s">
        <v>106</v>
      </c>
      <c r="D14" s="71"/>
      <c r="E14" s="36" t="s">
        <v>129</v>
      </c>
      <c r="F14" s="109">
        <v>3465</v>
      </c>
      <c r="G14" s="109">
        <v>145</v>
      </c>
      <c r="H14" s="109"/>
      <c r="I14" s="13">
        <f t="shared" si="0"/>
        <v>3644.9704142011833</v>
      </c>
      <c r="J14" s="13">
        <f t="shared" si="1"/>
        <v>152.53122945430636</v>
      </c>
      <c r="K14" s="13">
        <f t="shared" si="2"/>
        <v>0</v>
      </c>
      <c r="L14" s="13">
        <v>0</v>
      </c>
      <c r="M14" s="13">
        <f t="shared" si="3"/>
        <v>3492.4391847468769</v>
      </c>
      <c r="N14" s="14"/>
      <c r="P14" s="90"/>
    </row>
    <row r="15" spans="1:18" ht="21.95" customHeight="1">
      <c r="B15" s="12" t="s">
        <v>211</v>
      </c>
      <c r="C15" s="12" t="s">
        <v>170</v>
      </c>
      <c r="D15" s="71"/>
      <c r="E15" s="36" t="s">
        <v>172</v>
      </c>
      <c r="F15" s="109">
        <v>4272</v>
      </c>
      <c r="G15" s="109">
        <v>388</v>
      </c>
      <c r="H15" s="109"/>
      <c r="I15" s="13">
        <f t="shared" si="0"/>
        <v>4493.8856015779093</v>
      </c>
      <c r="J15" s="13">
        <f t="shared" si="1"/>
        <v>408.15253122945427</v>
      </c>
      <c r="K15" s="13">
        <f t="shared" si="2"/>
        <v>0</v>
      </c>
      <c r="L15" s="13">
        <v>0</v>
      </c>
      <c r="M15" s="13">
        <f t="shared" si="3"/>
        <v>4085.7330703484549</v>
      </c>
      <c r="N15" s="14"/>
      <c r="P15" s="90"/>
    </row>
    <row r="16" spans="1:18" ht="21.95" customHeight="1">
      <c r="B16" s="36" t="s">
        <v>212</v>
      </c>
      <c r="C16" s="12" t="s">
        <v>171</v>
      </c>
      <c r="D16" s="71"/>
      <c r="E16" s="36" t="s">
        <v>172</v>
      </c>
      <c r="F16" s="109">
        <v>4272</v>
      </c>
      <c r="G16" s="109">
        <v>388</v>
      </c>
      <c r="H16" s="109"/>
      <c r="I16" s="13">
        <f t="shared" si="0"/>
        <v>4493.8856015779093</v>
      </c>
      <c r="J16" s="13">
        <f t="shared" si="1"/>
        <v>408.15253122945427</v>
      </c>
      <c r="K16" s="13">
        <f t="shared" si="2"/>
        <v>0</v>
      </c>
      <c r="L16" s="13">
        <v>0</v>
      </c>
      <c r="M16" s="13">
        <f>I16-J16+K16-L16</f>
        <v>4085.7330703484549</v>
      </c>
      <c r="N16" s="14"/>
      <c r="P16" s="90"/>
    </row>
    <row r="17" spans="2:23" ht="21.95" customHeight="1">
      <c r="B17" s="36" t="s">
        <v>84</v>
      </c>
      <c r="C17" s="12" t="s">
        <v>85</v>
      </c>
      <c r="D17" s="71"/>
      <c r="E17" s="36" t="s">
        <v>159</v>
      </c>
      <c r="F17" s="109">
        <v>2996</v>
      </c>
      <c r="G17" s="109">
        <v>73</v>
      </c>
      <c r="H17" s="109"/>
      <c r="I17" s="13">
        <f t="shared" si="0"/>
        <v>3151.610782380013</v>
      </c>
      <c r="J17" s="13">
        <f t="shared" si="1"/>
        <v>76.791584483892166</v>
      </c>
      <c r="K17" s="13">
        <f t="shared" si="2"/>
        <v>0</v>
      </c>
      <c r="L17" s="13">
        <v>0</v>
      </c>
      <c r="M17" s="13">
        <f t="shared" si="3"/>
        <v>3074.8191978961208</v>
      </c>
      <c r="N17" s="14"/>
      <c r="P17" s="90"/>
    </row>
    <row r="18" spans="2:23" ht="21.95" customHeight="1">
      <c r="B18" s="36" t="s">
        <v>344</v>
      </c>
      <c r="C18" s="12" t="s">
        <v>302</v>
      </c>
      <c r="D18" s="71"/>
      <c r="E18" s="36" t="s">
        <v>235</v>
      </c>
      <c r="F18" s="109">
        <f>11476/2</f>
        <v>5738</v>
      </c>
      <c r="G18" s="109">
        <f>1342/2</f>
        <v>671</v>
      </c>
      <c r="H18" s="109"/>
      <c r="I18" s="13">
        <f t="shared" si="0"/>
        <v>6036.0289283366201</v>
      </c>
      <c r="J18" s="13">
        <f t="shared" si="1"/>
        <v>705.85141354372115</v>
      </c>
      <c r="K18" s="13">
        <f t="shared" si="2"/>
        <v>0</v>
      </c>
      <c r="L18" s="13"/>
      <c r="M18" s="13">
        <f t="shared" si="3"/>
        <v>5330.1775147928993</v>
      </c>
      <c r="N18" s="14"/>
      <c r="P18" s="90"/>
    </row>
    <row r="19" spans="2:23" ht="21.95" customHeight="1">
      <c r="B19" s="36" t="s">
        <v>333</v>
      </c>
      <c r="C19" s="12" t="s">
        <v>305</v>
      </c>
      <c r="D19" s="71"/>
      <c r="E19" s="36" t="s">
        <v>297</v>
      </c>
      <c r="F19" s="109">
        <v>6865</v>
      </c>
      <c r="G19" s="109">
        <v>912</v>
      </c>
      <c r="H19" s="109"/>
      <c r="I19" s="13">
        <f t="shared" si="0"/>
        <v>7221.5647600262982</v>
      </c>
      <c r="J19" s="13">
        <f t="shared" si="1"/>
        <v>959.36883629191311</v>
      </c>
      <c r="K19" s="13">
        <f t="shared" si="2"/>
        <v>0</v>
      </c>
      <c r="L19" s="13"/>
      <c r="M19" s="13">
        <f t="shared" si="3"/>
        <v>6262.1959237343854</v>
      </c>
      <c r="N19" s="14"/>
      <c r="P19" s="90"/>
    </row>
    <row r="20" spans="2:23" ht="21.95" customHeight="1">
      <c r="B20" s="36" t="s">
        <v>334</v>
      </c>
      <c r="C20" s="12" t="s">
        <v>295</v>
      </c>
      <c r="D20" s="71"/>
      <c r="E20" s="36" t="s">
        <v>160</v>
      </c>
      <c r="F20" s="109">
        <v>4818</v>
      </c>
      <c r="G20" s="109">
        <v>486</v>
      </c>
      <c r="H20" s="109"/>
      <c r="I20" s="13">
        <f t="shared" si="0"/>
        <v>5068.2445759368829</v>
      </c>
      <c r="J20" s="13">
        <f t="shared" si="1"/>
        <v>511.24260355029583</v>
      </c>
      <c r="K20" s="13">
        <f t="shared" si="2"/>
        <v>0</v>
      </c>
      <c r="L20" s="13"/>
      <c r="M20" s="13">
        <f t="shared" si="3"/>
        <v>4557.0019723865871</v>
      </c>
      <c r="N20" s="14"/>
      <c r="P20" s="90"/>
    </row>
    <row r="21" spans="2:23" ht="21.95" customHeight="1">
      <c r="B21" s="11" t="s">
        <v>98</v>
      </c>
      <c r="C21" s="10" t="s">
        <v>8</v>
      </c>
      <c r="D21" s="18"/>
      <c r="E21" s="87" t="s">
        <v>124</v>
      </c>
      <c r="F21" s="109">
        <v>4234</v>
      </c>
      <c r="G21" s="109">
        <v>382</v>
      </c>
      <c r="H21" s="109"/>
      <c r="I21" s="13">
        <f t="shared" si="0"/>
        <v>4453.9119000657456</v>
      </c>
      <c r="J21" s="13">
        <f t="shared" si="1"/>
        <v>401.84089414858641</v>
      </c>
      <c r="K21" s="13">
        <f t="shared" si="2"/>
        <v>0</v>
      </c>
      <c r="L21" s="13"/>
      <c r="M21" s="13">
        <f t="shared" si="3"/>
        <v>4052.0710059171593</v>
      </c>
      <c r="N21" s="14"/>
      <c r="P21" s="90"/>
    </row>
    <row r="22" spans="2:23" ht="21.95" customHeight="1">
      <c r="B22" s="36" t="s">
        <v>388</v>
      </c>
      <c r="C22" s="12" t="s">
        <v>389</v>
      </c>
      <c r="D22" s="71"/>
      <c r="E22" s="36" t="s">
        <v>124</v>
      </c>
      <c r="F22" s="109">
        <v>4234</v>
      </c>
      <c r="G22" s="109">
        <v>382</v>
      </c>
      <c r="H22" s="109"/>
      <c r="I22" s="13">
        <f t="shared" si="0"/>
        <v>4453.9119000657456</v>
      </c>
      <c r="J22" s="13">
        <f t="shared" si="1"/>
        <v>401.84089414858641</v>
      </c>
      <c r="K22" s="13">
        <f t="shared" si="2"/>
        <v>0</v>
      </c>
      <c r="L22" s="13"/>
      <c r="M22" s="13">
        <f t="shared" si="3"/>
        <v>4052.0710059171593</v>
      </c>
      <c r="N22" s="14"/>
      <c r="P22" s="90"/>
    </row>
    <row r="23" spans="2:23" ht="21.95" customHeight="1">
      <c r="B23" s="36" t="s">
        <v>315</v>
      </c>
      <c r="C23" s="73" t="s">
        <v>303</v>
      </c>
      <c r="D23" s="71"/>
      <c r="E23" s="36" t="s">
        <v>193</v>
      </c>
      <c r="F23" s="109">
        <v>6865</v>
      </c>
      <c r="G23" s="109">
        <v>912</v>
      </c>
      <c r="H23" s="109"/>
      <c r="I23" s="13">
        <f t="shared" si="0"/>
        <v>7221.5647600262982</v>
      </c>
      <c r="J23" s="13">
        <f t="shared" si="1"/>
        <v>959.36883629191311</v>
      </c>
      <c r="K23" s="13">
        <f t="shared" si="2"/>
        <v>0</v>
      </c>
      <c r="L23" s="13"/>
      <c r="M23" s="13">
        <f t="shared" si="3"/>
        <v>6262.1959237343854</v>
      </c>
      <c r="N23" s="14"/>
      <c r="P23" s="90"/>
    </row>
    <row r="24" spans="2:23" ht="21.95" customHeight="1">
      <c r="B24" s="36"/>
      <c r="C24" s="12"/>
      <c r="D24" s="71"/>
      <c r="E24" s="36" t="s">
        <v>296</v>
      </c>
      <c r="F24" s="109"/>
      <c r="G24" s="109"/>
      <c r="H24" s="109"/>
      <c r="I24" s="13">
        <f t="shared" si="0"/>
        <v>0</v>
      </c>
      <c r="J24" s="13">
        <f t="shared" si="1"/>
        <v>0</v>
      </c>
      <c r="K24" s="13">
        <f t="shared" si="2"/>
        <v>0</v>
      </c>
      <c r="L24" s="13"/>
      <c r="M24" s="13">
        <f t="shared" si="3"/>
        <v>0</v>
      </c>
      <c r="N24" s="14"/>
      <c r="P24" s="90"/>
    </row>
    <row r="25" spans="2:23" ht="21.95" customHeight="1">
      <c r="B25" s="36" t="s">
        <v>309</v>
      </c>
      <c r="C25" s="12" t="s">
        <v>308</v>
      </c>
      <c r="D25" s="71"/>
      <c r="E25" s="36" t="s">
        <v>124</v>
      </c>
      <c r="F25" s="109">
        <v>4234</v>
      </c>
      <c r="G25" s="109">
        <v>382</v>
      </c>
      <c r="H25" s="109"/>
      <c r="I25" s="13">
        <f t="shared" si="0"/>
        <v>4453.9119000657456</v>
      </c>
      <c r="J25" s="13">
        <f t="shared" si="1"/>
        <v>401.84089414858641</v>
      </c>
      <c r="K25" s="13">
        <f t="shared" si="2"/>
        <v>0</v>
      </c>
      <c r="L25" s="13"/>
      <c r="M25" s="13">
        <f t="shared" si="3"/>
        <v>4052.0710059171593</v>
      </c>
      <c r="N25" s="14"/>
      <c r="P25" s="90"/>
    </row>
    <row r="26" spans="2:23" ht="21.95" customHeight="1">
      <c r="B26" s="36" t="s">
        <v>331</v>
      </c>
      <c r="C26" s="12" t="s">
        <v>304</v>
      </c>
      <c r="D26" s="71"/>
      <c r="E26" s="36" t="s">
        <v>194</v>
      </c>
      <c r="F26" s="109">
        <v>4819</v>
      </c>
      <c r="G26" s="109">
        <v>486</v>
      </c>
      <c r="H26" s="109"/>
      <c r="I26" s="13">
        <f t="shared" si="0"/>
        <v>5069.2965154503618</v>
      </c>
      <c r="J26" s="13">
        <f t="shared" si="1"/>
        <v>511.24260355029583</v>
      </c>
      <c r="K26" s="13">
        <f t="shared" si="2"/>
        <v>0</v>
      </c>
      <c r="L26" s="13"/>
      <c r="M26" s="13">
        <f t="shared" si="3"/>
        <v>4558.0539119000659</v>
      </c>
      <c r="N26" s="14"/>
      <c r="P26" s="90"/>
    </row>
    <row r="27" spans="2:23" ht="21.95" customHeight="1">
      <c r="B27" s="36" t="s">
        <v>330</v>
      </c>
      <c r="C27" s="12" t="s">
        <v>329</v>
      </c>
      <c r="D27" s="71"/>
      <c r="E27" s="36" t="s">
        <v>332</v>
      </c>
      <c r="F27" s="109">
        <v>4490</v>
      </c>
      <c r="G27" s="109">
        <v>427</v>
      </c>
      <c r="H27" s="109"/>
      <c r="I27" s="13">
        <f t="shared" si="0"/>
        <v>4723.2084155161074</v>
      </c>
      <c r="J27" s="13">
        <f t="shared" si="1"/>
        <v>449.17817225509532</v>
      </c>
      <c r="K27" s="13">
        <f t="shared" si="2"/>
        <v>0</v>
      </c>
      <c r="L27" s="13"/>
      <c r="M27" s="13">
        <f t="shared" si="3"/>
        <v>4274.0302432610124</v>
      </c>
      <c r="N27" s="14"/>
      <c r="P27" s="90"/>
      <c r="T27" s="24"/>
      <c r="W27" s="24"/>
    </row>
    <row r="28" spans="2:23">
      <c r="F28" s="111"/>
      <c r="G28" s="111"/>
      <c r="H28" s="111"/>
      <c r="N28" s="43"/>
    </row>
    <row r="29" spans="2:23">
      <c r="E29" s="21" t="s">
        <v>92</v>
      </c>
      <c r="F29" s="119">
        <f>SUM(F5:F28)</f>
        <v>107071</v>
      </c>
      <c r="G29" s="119">
        <f>SUM(G5:G28)</f>
        <v>10910</v>
      </c>
      <c r="H29" s="119">
        <f t="shared" ref="H29:K29" si="4">SUM(H5:H28)</f>
        <v>3</v>
      </c>
      <c r="I29" s="40">
        <f t="shared" si="4"/>
        <v>112632.21564760029</v>
      </c>
      <c r="J29" s="40">
        <f t="shared" si="4"/>
        <v>11476.660092044707</v>
      </c>
      <c r="K29" s="40">
        <f t="shared" si="4"/>
        <v>3.1558185404339247</v>
      </c>
      <c r="L29" s="40">
        <f>SUM(L5:L28)</f>
        <v>1</v>
      </c>
      <c r="M29" s="40">
        <f>SUM(M5:M28)</f>
        <v>101157.71137409598</v>
      </c>
    </row>
    <row r="31" spans="2:23">
      <c r="B31" s="11"/>
      <c r="C31" s="10"/>
      <c r="D31" s="12"/>
      <c r="E31" s="18"/>
      <c r="F31" s="13"/>
      <c r="G31" s="13"/>
      <c r="H31" s="13"/>
      <c r="I31" s="13"/>
      <c r="J31" s="13"/>
      <c r="K31" s="13"/>
      <c r="L31" s="13"/>
      <c r="M31" s="13"/>
    </row>
    <row r="33" spans="2:3">
      <c r="B33" s="11"/>
      <c r="C33" s="10"/>
    </row>
  </sheetData>
  <phoneticPr fontId="0" type="noConversion"/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opLeftCell="C1" workbookViewId="0">
      <selection activeCell="H5" sqref="H5:I15"/>
    </sheetView>
  </sheetViews>
  <sheetFormatPr baseColWidth="10" defaultRowHeight="12.75"/>
  <cols>
    <col min="1" max="1" width="1.140625" style="63" customWidth="1"/>
    <col min="2" max="2" width="14.85546875" style="63" customWidth="1"/>
    <col min="3" max="3" width="24" style="63" customWidth="1"/>
    <col min="4" max="4" width="6.140625" style="63" customWidth="1"/>
    <col min="5" max="5" width="25.28515625" style="63" customWidth="1"/>
    <col min="6" max="6" width="1.5703125" style="63" customWidth="1"/>
    <col min="7" max="7" width="1.42578125" style="63" customWidth="1"/>
    <col min="8" max="8" width="10.85546875" style="63" customWidth="1"/>
    <col min="9" max="9" width="9.28515625" style="63" customWidth="1"/>
    <col min="10" max="10" width="9.140625" style="63" customWidth="1"/>
    <col min="11" max="11" width="8.5703125" style="63" customWidth="1"/>
    <col min="12" max="12" width="10.42578125" style="63" customWidth="1"/>
    <col min="13" max="13" width="25.140625" style="63" customWidth="1"/>
    <col min="14" max="16384" width="11.42578125" style="63"/>
  </cols>
  <sheetData>
    <row r="1" spans="1:17" ht="18">
      <c r="A1" s="63" t="s">
        <v>237</v>
      </c>
      <c r="F1" s="1" t="s">
        <v>0</v>
      </c>
      <c r="G1" s="64"/>
      <c r="H1" s="64"/>
      <c r="I1" s="64"/>
      <c r="J1" s="64"/>
      <c r="K1" s="64"/>
      <c r="L1" s="64"/>
      <c r="M1" s="65" t="s">
        <v>1</v>
      </c>
    </row>
    <row r="2" spans="1:17" ht="15">
      <c r="F2" s="4" t="s">
        <v>96</v>
      </c>
      <c r="G2" s="64"/>
      <c r="H2" s="64"/>
      <c r="I2" s="64"/>
      <c r="J2" s="64"/>
      <c r="K2" s="64"/>
      <c r="L2" s="64"/>
      <c r="M2" s="23" t="str">
        <f>'GOB1'!M2</f>
        <v>31 DE AGOSTO DE 2014</v>
      </c>
    </row>
    <row r="3" spans="1:17">
      <c r="B3" s="11"/>
      <c r="C3" s="10"/>
      <c r="F3" s="23" t="str">
        <f>'GOB1'!F3</f>
        <v>SEGUNDA QUINCENA DE AGOSTO DE 2014</v>
      </c>
      <c r="G3" s="64"/>
      <c r="H3" s="64"/>
      <c r="I3" s="64"/>
      <c r="J3" s="64"/>
      <c r="K3" s="64"/>
      <c r="L3" s="64"/>
    </row>
    <row r="4" spans="1:17">
      <c r="B4" s="66" t="s">
        <v>3</v>
      </c>
      <c r="C4" s="66" t="s">
        <v>4</v>
      </c>
      <c r="D4" s="66"/>
      <c r="E4" s="66" t="s">
        <v>120</v>
      </c>
      <c r="F4" s="108" t="s">
        <v>5</v>
      </c>
      <c r="G4" s="108" t="s">
        <v>238</v>
      </c>
      <c r="H4" s="52" t="s">
        <v>5</v>
      </c>
      <c r="I4" s="52" t="s">
        <v>238</v>
      </c>
      <c r="J4" s="79" t="s">
        <v>369</v>
      </c>
      <c r="K4" s="52" t="s">
        <v>225</v>
      </c>
      <c r="L4" s="52" t="s">
        <v>6</v>
      </c>
      <c r="M4" s="66" t="s">
        <v>7</v>
      </c>
    </row>
    <row r="5" spans="1:17" ht="24.75" customHeight="1">
      <c r="B5" s="10" t="s">
        <v>246</v>
      </c>
      <c r="C5" s="10" t="s">
        <v>245</v>
      </c>
      <c r="D5" s="10"/>
      <c r="E5" s="10" t="s">
        <v>247</v>
      </c>
      <c r="F5" s="109">
        <v>3218</v>
      </c>
      <c r="G5" s="109">
        <v>118</v>
      </c>
      <c r="H5" s="13">
        <f>SUM(F5*2)/30.42*16</f>
        <v>3385.1413543721233</v>
      </c>
      <c r="I5" s="13">
        <f>SUM(G5*2)/30.42*16</f>
        <v>124.12886259040104</v>
      </c>
      <c r="J5" s="13"/>
      <c r="K5" s="13"/>
      <c r="L5" s="13">
        <f>H5-I5+J5-K5</f>
        <v>3261.012491781722</v>
      </c>
      <c r="M5" s="63" t="s">
        <v>262</v>
      </c>
    </row>
    <row r="6" spans="1:17" ht="24.75" customHeight="1">
      <c r="B6" s="10" t="s">
        <v>249</v>
      </c>
      <c r="C6" s="10" t="s">
        <v>248</v>
      </c>
      <c r="D6" s="10"/>
      <c r="E6" s="10" t="s">
        <v>250</v>
      </c>
      <c r="F6" s="109">
        <v>2641</v>
      </c>
      <c r="G6" s="109">
        <v>19</v>
      </c>
      <c r="H6" s="13">
        <f t="shared" ref="H6:H15" si="0">SUM(F6*2)/30.42*16</f>
        <v>2778.1722550953318</v>
      </c>
      <c r="I6" s="13">
        <f t="shared" ref="I6:I15" si="1">SUM(G6*2)/30.42*16</f>
        <v>19.986850756081523</v>
      </c>
      <c r="J6" s="13"/>
      <c r="K6" s="13"/>
      <c r="L6" s="13">
        <f t="shared" ref="L6:L13" si="2">H6-I6+J6-K6</f>
        <v>2758.1854043392505</v>
      </c>
      <c r="M6" s="63" t="s">
        <v>262</v>
      </c>
    </row>
    <row r="7" spans="1:17" ht="24.75" customHeight="1">
      <c r="B7" s="10" t="s">
        <v>252</v>
      </c>
      <c r="C7" s="10" t="s">
        <v>251</v>
      </c>
      <c r="D7" s="10"/>
      <c r="E7" s="10" t="s">
        <v>250</v>
      </c>
      <c r="F7" s="109">
        <v>2641</v>
      </c>
      <c r="G7" s="109">
        <v>19</v>
      </c>
      <c r="H7" s="13">
        <f t="shared" si="0"/>
        <v>2778.1722550953318</v>
      </c>
      <c r="I7" s="13">
        <f t="shared" si="1"/>
        <v>19.986850756081523</v>
      </c>
      <c r="J7" s="13"/>
      <c r="K7" s="13"/>
      <c r="L7" s="13">
        <f t="shared" si="2"/>
        <v>2758.1854043392505</v>
      </c>
      <c r="M7" s="63" t="s">
        <v>262</v>
      </c>
    </row>
    <row r="8" spans="1:17" ht="24.75" customHeight="1">
      <c r="B8" s="10" t="s">
        <v>254</v>
      </c>
      <c r="C8" s="10" t="s">
        <v>253</v>
      </c>
      <c r="D8" s="10"/>
      <c r="E8" s="10" t="s">
        <v>250</v>
      </c>
      <c r="F8" s="109">
        <v>2641</v>
      </c>
      <c r="G8" s="109">
        <v>19</v>
      </c>
      <c r="H8" s="13">
        <f t="shared" si="0"/>
        <v>2778.1722550953318</v>
      </c>
      <c r="I8" s="13">
        <f t="shared" si="1"/>
        <v>19.986850756081523</v>
      </c>
      <c r="J8" s="13"/>
      <c r="K8" s="13"/>
      <c r="L8" s="13">
        <f>H8-I8+J8-K8</f>
        <v>2758.1854043392505</v>
      </c>
      <c r="M8" s="63" t="s">
        <v>262</v>
      </c>
    </row>
    <row r="9" spans="1:17" ht="24.75" customHeight="1">
      <c r="B9" s="10" t="s">
        <v>214</v>
      </c>
      <c r="C9" s="10" t="s">
        <v>215</v>
      </c>
      <c r="D9" s="10"/>
      <c r="E9" s="10" t="s">
        <v>255</v>
      </c>
      <c r="F9" s="109">
        <v>2641</v>
      </c>
      <c r="G9" s="109">
        <v>19</v>
      </c>
      <c r="H9" s="13">
        <f t="shared" si="0"/>
        <v>2778.1722550953318</v>
      </c>
      <c r="I9" s="13">
        <f t="shared" si="1"/>
        <v>19.986850756081523</v>
      </c>
      <c r="J9" s="13"/>
      <c r="K9" s="13"/>
      <c r="L9" s="13">
        <f t="shared" si="2"/>
        <v>2758.1854043392505</v>
      </c>
      <c r="M9" s="63" t="s">
        <v>262</v>
      </c>
    </row>
    <row r="10" spans="1:17" ht="24.75" customHeight="1">
      <c r="B10" s="10" t="s">
        <v>258</v>
      </c>
      <c r="C10" s="10" t="s">
        <v>256</v>
      </c>
      <c r="D10" s="10"/>
      <c r="E10" s="10" t="s">
        <v>257</v>
      </c>
      <c r="F10" s="109">
        <v>2641</v>
      </c>
      <c r="G10" s="109">
        <v>19</v>
      </c>
      <c r="H10" s="13">
        <f t="shared" si="0"/>
        <v>2778.1722550953318</v>
      </c>
      <c r="I10" s="13">
        <f t="shared" si="1"/>
        <v>19.986850756081523</v>
      </c>
      <c r="J10" s="13"/>
      <c r="K10" s="13"/>
      <c r="L10" s="13">
        <f t="shared" si="2"/>
        <v>2758.1854043392505</v>
      </c>
      <c r="M10" s="63" t="s">
        <v>262</v>
      </c>
    </row>
    <row r="11" spans="1:17" ht="24.75" customHeight="1">
      <c r="B11" s="10" t="s">
        <v>218</v>
      </c>
      <c r="C11" s="12" t="s">
        <v>259</v>
      </c>
      <c r="D11" s="10"/>
      <c r="E11" s="10" t="s">
        <v>260</v>
      </c>
      <c r="F11" s="109">
        <v>2641</v>
      </c>
      <c r="G11" s="109">
        <v>19</v>
      </c>
      <c r="H11" s="13">
        <f t="shared" si="0"/>
        <v>2778.1722550953318</v>
      </c>
      <c r="I11" s="13">
        <f t="shared" si="1"/>
        <v>19.986850756081523</v>
      </c>
      <c r="J11" s="13"/>
      <c r="K11" s="13"/>
      <c r="L11" s="13">
        <f t="shared" si="2"/>
        <v>2758.1854043392505</v>
      </c>
      <c r="M11" s="63" t="s">
        <v>262</v>
      </c>
    </row>
    <row r="12" spans="1:17" ht="24.75" customHeight="1">
      <c r="B12" s="10" t="s">
        <v>216</v>
      </c>
      <c r="C12" s="12" t="s">
        <v>217</v>
      </c>
      <c r="D12" s="10"/>
      <c r="E12" s="10" t="s">
        <v>261</v>
      </c>
      <c r="F12" s="109">
        <v>3218</v>
      </c>
      <c r="G12" s="109">
        <v>118</v>
      </c>
      <c r="H12" s="13">
        <f t="shared" si="0"/>
        <v>3385.1413543721233</v>
      </c>
      <c r="I12" s="13">
        <f t="shared" si="1"/>
        <v>124.12886259040104</v>
      </c>
      <c r="J12" s="13"/>
      <c r="K12" s="13"/>
      <c r="L12" s="13">
        <f t="shared" si="2"/>
        <v>3261.012491781722</v>
      </c>
      <c r="M12" s="63" t="s">
        <v>262</v>
      </c>
    </row>
    <row r="13" spans="1:17" ht="24.75" customHeight="1">
      <c r="B13" s="10" t="s">
        <v>393</v>
      </c>
      <c r="C13" s="12" t="s">
        <v>394</v>
      </c>
      <c r="D13" s="10"/>
      <c r="E13" s="10" t="s">
        <v>396</v>
      </c>
      <c r="F13" s="109">
        <v>3938</v>
      </c>
      <c r="G13" s="109">
        <v>335</v>
      </c>
      <c r="H13" s="13">
        <f t="shared" si="0"/>
        <v>4142.5378040762653</v>
      </c>
      <c r="I13" s="13">
        <f t="shared" si="1"/>
        <v>352.39973701512162</v>
      </c>
      <c r="J13" s="13"/>
      <c r="K13" s="13"/>
      <c r="L13" s="13">
        <f t="shared" si="2"/>
        <v>3790.1380670611438</v>
      </c>
      <c r="M13" s="63" t="s">
        <v>262</v>
      </c>
      <c r="Q13" s="113"/>
    </row>
    <row r="14" spans="1:17" ht="24.75" customHeight="1">
      <c r="B14" s="10" t="s">
        <v>395</v>
      </c>
      <c r="C14" s="12" t="s">
        <v>404</v>
      </c>
      <c r="D14" s="10"/>
      <c r="E14" s="10" t="s">
        <v>397</v>
      </c>
      <c r="F14" s="109">
        <v>4194</v>
      </c>
      <c r="G14" s="109">
        <v>376</v>
      </c>
      <c r="H14" s="13">
        <f t="shared" si="0"/>
        <v>4411.834319526627</v>
      </c>
      <c r="I14" s="13">
        <f t="shared" si="1"/>
        <v>395.52925706771856</v>
      </c>
      <c r="J14" s="13"/>
      <c r="K14" s="13"/>
      <c r="L14" s="13">
        <f>H14-I14+J14-K14</f>
        <v>4016.3050624589087</v>
      </c>
      <c r="M14" s="63" t="s">
        <v>262</v>
      </c>
    </row>
    <row r="15" spans="1:17" ht="24.75" customHeight="1">
      <c r="B15" s="10" t="s">
        <v>416</v>
      </c>
      <c r="C15" s="12" t="s">
        <v>415</v>
      </c>
      <c r="E15" s="12" t="s">
        <v>417</v>
      </c>
      <c r="F15" s="111">
        <v>3787</v>
      </c>
      <c r="G15" s="111">
        <v>311</v>
      </c>
      <c r="H15" s="13">
        <f t="shared" si="0"/>
        <v>3983.6949375410913</v>
      </c>
      <c r="I15" s="13">
        <f t="shared" si="1"/>
        <v>327.1531886916502</v>
      </c>
      <c r="L15" s="13">
        <f>H15-I15+J15-K15</f>
        <v>3656.5417488494413</v>
      </c>
      <c r="M15" s="63" t="s">
        <v>262</v>
      </c>
    </row>
    <row r="16" spans="1:17" s="67" customFormat="1" ht="24.75" customHeight="1">
      <c r="E16" s="67" t="s">
        <v>92</v>
      </c>
      <c r="F16" s="120">
        <f>SUM(F5:F15)</f>
        <v>34201</v>
      </c>
      <c r="G16" s="120">
        <f t="shared" ref="G16:L16" si="3">SUM(G5:G15)</f>
        <v>1372</v>
      </c>
      <c r="H16" s="68">
        <f>SUM(H5:H15)</f>
        <v>35977.38330046022</v>
      </c>
      <c r="I16" s="68">
        <f t="shared" si="3"/>
        <v>1443.2610124917817</v>
      </c>
      <c r="J16" s="68">
        <f t="shared" si="3"/>
        <v>0</v>
      </c>
      <c r="K16" s="68">
        <f t="shared" si="3"/>
        <v>0</v>
      </c>
      <c r="L16" s="68">
        <f t="shared" si="3"/>
        <v>34534.122287968443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F11" sqref="F11"/>
    </sheetView>
  </sheetViews>
  <sheetFormatPr baseColWidth="10" defaultRowHeight="12.75"/>
  <cols>
    <col min="1" max="1" width="1.140625" style="63" customWidth="1"/>
    <col min="2" max="2" width="14.85546875" style="63" customWidth="1"/>
    <col min="3" max="3" width="24" style="63" customWidth="1"/>
    <col min="4" max="4" width="6.140625" style="63" customWidth="1"/>
    <col min="5" max="5" width="20.5703125" style="63" customWidth="1"/>
    <col min="6" max="6" width="10.42578125" style="63" customWidth="1"/>
    <col min="7" max="7" width="7.5703125" style="63" customWidth="1"/>
    <col min="8" max="8" width="9.140625" style="63" customWidth="1"/>
    <col min="9" max="9" width="8.5703125" style="63" customWidth="1"/>
    <col min="10" max="10" width="10.42578125" style="63" customWidth="1"/>
    <col min="11" max="11" width="25.140625" style="63" customWidth="1"/>
    <col min="12" max="16384" width="11.42578125" style="63"/>
  </cols>
  <sheetData>
    <row r="1" spans="1:11" ht="18">
      <c r="A1" s="63" t="s">
        <v>237</v>
      </c>
      <c r="F1" s="1" t="s">
        <v>0</v>
      </c>
      <c r="G1" s="64"/>
      <c r="H1" s="64"/>
      <c r="I1" s="64"/>
      <c r="J1" s="64"/>
      <c r="K1" s="65" t="s">
        <v>1</v>
      </c>
    </row>
    <row r="2" spans="1:11" ht="15">
      <c r="F2" s="4" t="s">
        <v>412</v>
      </c>
      <c r="G2" s="64"/>
      <c r="H2" s="64"/>
      <c r="I2" s="64"/>
      <c r="J2" s="64"/>
      <c r="K2" s="23" t="str">
        <f>'GOB1'!M2</f>
        <v>31 DE AGOSTO DE 2014</v>
      </c>
    </row>
    <row r="3" spans="1:11">
      <c r="B3" s="11"/>
      <c r="C3" s="10"/>
      <c r="F3" s="23" t="str">
        <f>'GOB1'!F3</f>
        <v>SEGUNDA QUINCENA DE AGOSTO DE 2014</v>
      </c>
      <c r="G3" s="64"/>
      <c r="H3" s="64"/>
      <c r="I3" s="64"/>
      <c r="J3" s="64"/>
    </row>
    <row r="4" spans="1:11">
      <c r="B4" s="66" t="s">
        <v>3</v>
      </c>
      <c r="C4" s="66" t="s">
        <v>4</v>
      </c>
      <c r="D4" s="66"/>
      <c r="E4" s="66" t="s">
        <v>120</v>
      </c>
      <c r="F4" s="52" t="s">
        <v>5</v>
      </c>
      <c r="G4" s="52" t="s">
        <v>238</v>
      </c>
      <c r="H4" s="79" t="s">
        <v>369</v>
      </c>
      <c r="I4" s="52" t="s">
        <v>225</v>
      </c>
      <c r="J4" s="52" t="s">
        <v>6</v>
      </c>
      <c r="K4" s="66" t="s">
        <v>7</v>
      </c>
    </row>
    <row r="5" spans="1:11" ht="24.75" customHeight="1">
      <c r="B5" s="11" t="s">
        <v>68</v>
      </c>
      <c r="C5" s="10" t="s">
        <v>69</v>
      </c>
      <c r="D5" s="18"/>
      <c r="E5" s="11" t="s">
        <v>151</v>
      </c>
      <c r="F5" s="13">
        <v>4054</v>
      </c>
      <c r="G5" s="13"/>
      <c r="H5" s="13"/>
      <c r="I5" s="13"/>
      <c r="J5" s="13">
        <f>F5-G5+H5-I5</f>
        <v>4054</v>
      </c>
      <c r="K5" s="63" t="s">
        <v>262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63" t="s">
        <v>262</v>
      </c>
    </row>
    <row r="7" spans="1:11" ht="24.75" customHeight="1">
      <c r="B7" s="11" t="s">
        <v>70</v>
      </c>
      <c r="C7" s="10" t="s">
        <v>71</v>
      </c>
      <c r="D7" s="18"/>
      <c r="E7" s="11" t="s">
        <v>151</v>
      </c>
      <c r="F7" s="13">
        <v>4054</v>
      </c>
      <c r="G7" s="13"/>
      <c r="H7" s="13"/>
      <c r="I7" s="13"/>
      <c r="J7" s="13">
        <f t="shared" si="0"/>
        <v>4054</v>
      </c>
      <c r="K7" s="63" t="s">
        <v>262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63" t="s">
        <v>262</v>
      </c>
    </row>
    <row r="9" spans="1:11" ht="24.75" customHeight="1">
      <c r="B9" s="11" t="s">
        <v>53</v>
      </c>
      <c r="C9" s="10" t="s">
        <v>54</v>
      </c>
      <c r="D9" s="19"/>
      <c r="E9" s="31" t="s">
        <v>126</v>
      </c>
      <c r="F9" s="58">
        <v>3937</v>
      </c>
      <c r="G9" s="58"/>
      <c r="H9" s="13"/>
      <c r="I9" s="13"/>
      <c r="J9" s="13">
        <f t="shared" si="0"/>
        <v>3937</v>
      </c>
      <c r="K9" s="63" t="s">
        <v>262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63" t="s">
        <v>262</v>
      </c>
    </row>
    <row r="11" spans="1:11" ht="24.75" customHeight="1">
      <c r="B11" s="76" t="s">
        <v>72</v>
      </c>
      <c r="C11" s="83" t="s">
        <v>73</v>
      </c>
      <c r="D11" s="100"/>
      <c r="E11" s="76" t="s">
        <v>151</v>
      </c>
      <c r="F11" s="58">
        <f>4215*0.72</f>
        <v>3034.7999999999997</v>
      </c>
      <c r="G11" s="116"/>
      <c r="H11" s="116"/>
      <c r="I11" s="13"/>
      <c r="J11" s="13">
        <f t="shared" si="0"/>
        <v>3034.7999999999997</v>
      </c>
      <c r="K11" s="63" t="s">
        <v>262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63" t="s">
        <v>262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63" t="s">
        <v>262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63" t="s">
        <v>262</v>
      </c>
    </row>
    <row r="15" spans="1:11" ht="24.75" customHeight="1"/>
    <row r="16" spans="1:11" s="67" customFormat="1" ht="24.75" customHeight="1">
      <c r="E16" s="67" t="s">
        <v>92</v>
      </c>
      <c r="F16" s="68">
        <f>SUM(F5:F15)</f>
        <v>15079.8</v>
      </c>
      <c r="G16" s="68">
        <f t="shared" ref="G16:J16" si="1">SUM(G5:G15)</f>
        <v>0</v>
      </c>
      <c r="H16" s="68">
        <f t="shared" si="1"/>
        <v>0</v>
      </c>
      <c r="I16" s="68">
        <f t="shared" si="1"/>
        <v>0</v>
      </c>
      <c r="J16" s="68">
        <f t="shared" si="1"/>
        <v>15079.8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N28"/>
  <sheetViews>
    <sheetView tabSelected="1" topLeftCell="A5" zoomScaleNormal="100" workbookViewId="0">
      <selection activeCell="B15" sqref="B15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.5703125" customWidth="1"/>
    <col min="7" max="7" width="1.28515625" customWidth="1"/>
    <col min="8" max="9" width="11" customWidth="1"/>
    <col min="10" max="10" width="11.85546875" customWidth="1"/>
    <col min="11" max="11" width="9.140625" customWidth="1"/>
    <col min="12" max="12" width="11.85546875" customWidth="1"/>
    <col min="13" max="13" width="25.42578125" customWidth="1"/>
  </cols>
  <sheetData>
    <row r="1" spans="1:14" ht="18">
      <c r="A1" t="s">
        <v>226</v>
      </c>
      <c r="B1" s="43"/>
      <c r="C1" s="43"/>
      <c r="D1" s="43"/>
      <c r="E1" s="43"/>
      <c r="F1" s="45" t="s">
        <v>0</v>
      </c>
      <c r="G1" s="46"/>
      <c r="H1" s="46"/>
      <c r="I1" s="46"/>
      <c r="J1" s="46"/>
      <c r="K1" s="46"/>
      <c r="L1" s="46"/>
      <c r="M1" s="8" t="s">
        <v>1</v>
      </c>
    </row>
    <row r="2" spans="1:14" ht="15">
      <c r="B2" s="43"/>
      <c r="C2" s="43"/>
      <c r="D2" s="43"/>
      <c r="E2" s="43"/>
      <c r="F2" s="47" t="s">
        <v>97</v>
      </c>
      <c r="G2" s="46"/>
      <c r="H2" s="46"/>
      <c r="I2" s="46"/>
      <c r="J2" s="46"/>
      <c r="K2" s="46"/>
      <c r="L2" s="46"/>
      <c r="M2" s="48" t="str">
        <f>'GOB1'!M2</f>
        <v>31 DE AGOSTO DE 2014</v>
      </c>
    </row>
    <row r="3" spans="1:14">
      <c r="B3" s="43"/>
      <c r="C3" s="43"/>
      <c r="D3" s="43"/>
      <c r="E3" s="43"/>
      <c r="F3" s="48" t="str">
        <f>'GOB1'!F3</f>
        <v>SEGUNDA QUINCENA DE AGOSTO DE 2014</v>
      </c>
      <c r="G3" s="46"/>
      <c r="H3" s="46"/>
      <c r="I3" s="46"/>
      <c r="J3" s="46"/>
      <c r="K3" s="46"/>
      <c r="L3" s="46"/>
      <c r="M3" s="43"/>
    </row>
    <row r="4" spans="1:14">
      <c r="B4" s="43"/>
      <c r="C4" s="43"/>
      <c r="D4" s="43"/>
      <c r="E4" s="43"/>
      <c r="F4" s="9"/>
      <c r="G4" s="46"/>
      <c r="H4" s="46"/>
      <c r="I4" s="46"/>
      <c r="J4" s="46"/>
      <c r="K4" s="46"/>
      <c r="L4" s="46"/>
      <c r="M4" s="43"/>
    </row>
    <row r="5" spans="1:14">
      <c r="B5" s="6" t="s">
        <v>3</v>
      </c>
      <c r="C5" s="6" t="s">
        <v>4</v>
      </c>
      <c r="D5" s="6"/>
      <c r="E5" s="6" t="s">
        <v>120</v>
      </c>
      <c r="F5" s="108" t="s">
        <v>5</v>
      </c>
      <c r="G5" s="108" t="s">
        <v>238</v>
      </c>
      <c r="H5" s="7" t="s">
        <v>5</v>
      </c>
      <c r="I5" s="7" t="s">
        <v>238</v>
      </c>
      <c r="J5" s="79" t="s">
        <v>369</v>
      </c>
      <c r="K5" s="52" t="s">
        <v>225</v>
      </c>
      <c r="L5" s="7" t="s">
        <v>6</v>
      </c>
      <c r="M5" s="6" t="s">
        <v>7</v>
      </c>
    </row>
    <row r="6" spans="1:14" ht="1.5" customHeight="1">
      <c r="B6" s="43"/>
      <c r="C6" s="43"/>
      <c r="D6" s="43"/>
      <c r="E6" s="43"/>
      <c r="F6" s="121"/>
      <c r="G6" s="121"/>
      <c r="H6" s="43"/>
      <c r="I6" s="43"/>
      <c r="J6" s="43"/>
      <c r="K6" s="43"/>
      <c r="L6" s="43"/>
      <c r="M6" s="43"/>
    </row>
    <row r="7" spans="1:14" ht="24.95" customHeight="1">
      <c r="B7" s="39"/>
      <c r="C7" s="10"/>
      <c r="D7" s="11"/>
      <c r="E7" s="11" t="s">
        <v>161</v>
      </c>
      <c r="F7" s="122"/>
      <c r="G7" s="123"/>
      <c r="H7" s="50">
        <f>SUM(F7*2)/30.42*16</f>
        <v>0</v>
      </c>
      <c r="I7" s="50">
        <f>SUM(G7*2)/30.42*16</f>
        <v>0</v>
      </c>
      <c r="J7" s="50"/>
      <c r="K7" s="50"/>
      <c r="L7" s="50">
        <f>H7-I7+J7-K7</f>
        <v>0</v>
      </c>
      <c r="M7" s="14"/>
    </row>
    <row r="8" spans="1:14" ht="24.95" customHeight="1">
      <c r="B8" s="49" t="s">
        <v>327</v>
      </c>
      <c r="C8" s="51" t="s">
        <v>325</v>
      </c>
      <c r="D8" s="49"/>
      <c r="E8" s="49" t="s">
        <v>326</v>
      </c>
      <c r="F8" s="109">
        <v>4819</v>
      </c>
      <c r="G8" s="109">
        <v>486</v>
      </c>
      <c r="H8" s="50">
        <f t="shared" ref="H8:H24" si="0">SUM(F8*2)/30.42*16</f>
        <v>5069.2965154503618</v>
      </c>
      <c r="I8" s="50">
        <f t="shared" ref="I8:I24" si="1">SUM(G8*2)/30.42*16</f>
        <v>511.24260355029583</v>
      </c>
      <c r="J8" s="13"/>
      <c r="K8" s="13"/>
      <c r="L8" s="50">
        <f t="shared" ref="L8:L24" si="2">H8-I8+J8-K8</f>
        <v>4558.0539119000659</v>
      </c>
      <c r="M8" s="14"/>
    </row>
    <row r="9" spans="1:14" ht="24.95" customHeight="1">
      <c r="B9" s="27"/>
      <c r="C9" s="27"/>
      <c r="D9" s="49"/>
      <c r="E9" s="49" t="s">
        <v>408</v>
      </c>
      <c r="F9" s="122"/>
      <c r="G9" s="123"/>
      <c r="H9" s="50">
        <f t="shared" si="0"/>
        <v>0</v>
      </c>
      <c r="I9" s="50">
        <f t="shared" si="1"/>
        <v>0</v>
      </c>
      <c r="J9" s="50"/>
      <c r="K9" s="50"/>
      <c r="L9" s="50">
        <f t="shared" si="2"/>
        <v>0</v>
      </c>
      <c r="M9" s="14"/>
    </row>
    <row r="10" spans="1:14" ht="24.95" customHeight="1">
      <c r="B10" s="27" t="s">
        <v>111</v>
      </c>
      <c r="C10" s="27" t="s">
        <v>110</v>
      </c>
      <c r="D10" s="49"/>
      <c r="E10" s="49" t="s">
        <v>408</v>
      </c>
      <c r="F10" s="122">
        <f>12464/2</f>
        <v>6232</v>
      </c>
      <c r="G10" s="123">
        <f>1554/2</f>
        <v>777</v>
      </c>
      <c r="H10" s="50">
        <f t="shared" si="0"/>
        <v>6555.6870479947402</v>
      </c>
      <c r="I10" s="50">
        <f t="shared" si="1"/>
        <v>817.35700197238657</v>
      </c>
      <c r="J10" s="50"/>
      <c r="K10" s="50">
        <v>4</v>
      </c>
      <c r="L10" s="50">
        <f t="shared" si="2"/>
        <v>5734.3300460223536</v>
      </c>
      <c r="M10" s="14"/>
    </row>
    <row r="11" spans="1:14" ht="24.95" customHeight="1">
      <c r="B11" s="49" t="s">
        <v>195</v>
      </c>
      <c r="C11" s="51" t="s">
        <v>196</v>
      </c>
      <c r="D11" s="49"/>
      <c r="E11" s="49" t="s">
        <v>162</v>
      </c>
      <c r="F11" s="122">
        <v>5595</v>
      </c>
      <c r="G11" s="123">
        <v>640</v>
      </c>
      <c r="H11" s="50">
        <f t="shared" si="0"/>
        <v>5885.6015779092695</v>
      </c>
      <c r="I11" s="50">
        <f t="shared" si="1"/>
        <v>673.24128862590396</v>
      </c>
      <c r="J11" s="44"/>
      <c r="K11" s="44">
        <v>4</v>
      </c>
      <c r="L11" s="50">
        <f t="shared" si="2"/>
        <v>5208.360289283366</v>
      </c>
      <c r="M11" s="14"/>
      <c r="N11" s="90"/>
    </row>
    <row r="12" spans="1:14" ht="24.95" customHeight="1">
      <c r="B12" s="49" t="s">
        <v>90</v>
      </c>
      <c r="C12" s="51" t="s">
        <v>91</v>
      </c>
      <c r="D12" s="49"/>
      <c r="E12" s="49" t="s">
        <v>162</v>
      </c>
      <c r="F12" s="122">
        <v>5595</v>
      </c>
      <c r="G12" s="123">
        <v>640</v>
      </c>
      <c r="H12" s="50">
        <f t="shared" si="0"/>
        <v>5885.6015779092695</v>
      </c>
      <c r="I12" s="50">
        <f t="shared" si="1"/>
        <v>673.24128862590396</v>
      </c>
      <c r="J12" s="44"/>
      <c r="K12" s="44">
        <v>4</v>
      </c>
      <c r="L12" s="50">
        <f t="shared" si="2"/>
        <v>5208.360289283366</v>
      </c>
      <c r="M12" s="14"/>
    </row>
    <row r="13" spans="1:14" ht="24.95" customHeight="1">
      <c r="B13" s="49" t="s">
        <v>88</v>
      </c>
      <c r="C13" s="51" t="s">
        <v>89</v>
      </c>
      <c r="D13" s="49"/>
      <c r="E13" s="49" t="s">
        <v>162</v>
      </c>
      <c r="F13" s="122">
        <v>5595</v>
      </c>
      <c r="G13" s="123">
        <v>640</v>
      </c>
      <c r="H13" s="50">
        <f t="shared" si="0"/>
        <v>5885.6015779092695</v>
      </c>
      <c r="I13" s="50">
        <f t="shared" si="1"/>
        <v>673.24128862590396</v>
      </c>
      <c r="J13" s="44"/>
      <c r="K13" s="44">
        <v>4</v>
      </c>
      <c r="L13" s="50">
        <f t="shared" si="2"/>
        <v>5208.360289283366</v>
      </c>
      <c r="M13" s="14"/>
    </row>
    <row r="14" spans="1:14" ht="24.95" customHeight="1">
      <c r="B14" s="27"/>
      <c r="C14" s="27"/>
      <c r="D14" s="49"/>
      <c r="E14" s="49" t="s">
        <v>162</v>
      </c>
      <c r="F14" s="122"/>
      <c r="G14" s="123"/>
      <c r="H14" s="50">
        <f>SUM(F14*2)/30.42*3</f>
        <v>0</v>
      </c>
      <c r="I14" s="50">
        <f>SUM(G14*2)/30.42*3</f>
        <v>0</v>
      </c>
      <c r="J14" s="44"/>
      <c r="K14" s="44"/>
      <c r="L14" s="50">
        <f t="shared" si="2"/>
        <v>0</v>
      </c>
      <c r="M14" s="14"/>
    </row>
    <row r="15" spans="1:14" ht="24.95" customHeight="1">
      <c r="B15" s="27"/>
      <c r="C15" s="27"/>
      <c r="D15" s="49"/>
      <c r="E15" s="49" t="s">
        <v>162</v>
      </c>
      <c r="F15" s="122"/>
      <c r="G15" s="123"/>
      <c r="H15" s="50">
        <f t="shared" si="0"/>
        <v>0</v>
      </c>
      <c r="I15" s="50">
        <f t="shared" si="1"/>
        <v>0</v>
      </c>
      <c r="J15" s="44"/>
      <c r="K15" s="44"/>
      <c r="L15" s="50">
        <f t="shared" si="2"/>
        <v>0</v>
      </c>
      <c r="M15" s="14"/>
    </row>
    <row r="16" spans="1:14" ht="24.95" customHeight="1">
      <c r="B16" s="27" t="s">
        <v>112</v>
      </c>
      <c r="C16" s="27" t="s">
        <v>119</v>
      </c>
      <c r="D16" s="49"/>
      <c r="E16" s="49" t="s">
        <v>162</v>
      </c>
      <c r="F16" s="122">
        <v>5595</v>
      </c>
      <c r="G16" s="123">
        <v>640</v>
      </c>
      <c r="H16" s="50">
        <f t="shared" si="0"/>
        <v>5885.6015779092695</v>
      </c>
      <c r="I16" s="50">
        <f t="shared" si="1"/>
        <v>673.24128862590396</v>
      </c>
      <c r="J16" s="44"/>
      <c r="K16" s="44">
        <v>4</v>
      </c>
      <c r="L16" s="50">
        <f t="shared" si="2"/>
        <v>5208.360289283366</v>
      </c>
      <c r="M16" s="14"/>
    </row>
    <row r="17" spans="2:13" ht="24.95" customHeight="1">
      <c r="B17" s="27"/>
      <c r="C17" s="27"/>
      <c r="D17" s="49"/>
      <c r="E17" s="49" t="s">
        <v>162</v>
      </c>
      <c r="F17" s="122"/>
      <c r="G17" s="123"/>
      <c r="H17" s="50">
        <f t="shared" si="0"/>
        <v>0</v>
      </c>
      <c r="I17" s="50">
        <f t="shared" si="1"/>
        <v>0</v>
      </c>
      <c r="J17" s="44"/>
      <c r="K17" s="44"/>
      <c r="L17" s="50">
        <f t="shared" si="2"/>
        <v>0</v>
      </c>
      <c r="M17" s="14"/>
    </row>
    <row r="18" spans="2:13" ht="24.95" customHeight="1">
      <c r="B18" s="27"/>
      <c r="C18" s="27"/>
      <c r="D18" s="49"/>
      <c r="E18" s="49" t="s">
        <v>162</v>
      </c>
      <c r="F18" s="122"/>
      <c r="G18" s="123"/>
      <c r="H18" s="50">
        <f t="shared" si="0"/>
        <v>0</v>
      </c>
      <c r="I18" s="50">
        <f t="shared" si="1"/>
        <v>0</v>
      </c>
      <c r="J18" s="44"/>
      <c r="K18" s="44"/>
      <c r="L18" s="50">
        <f t="shared" si="2"/>
        <v>0</v>
      </c>
      <c r="M18" s="14"/>
    </row>
    <row r="19" spans="2:13" ht="21.95" customHeight="1">
      <c r="B19" s="27"/>
      <c r="C19" s="27"/>
      <c r="D19" s="49"/>
      <c r="E19" s="49" t="s">
        <v>162</v>
      </c>
      <c r="F19" s="122"/>
      <c r="G19" s="123"/>
      <c r="H19" s="50">
        <f t="shared" si="0"/>
        <v>0</v>
      </c>
      <c r="I19" s="50">
        <f t="shared" si="1"/>
        <v>0</v>
      </c>
      <c r="J19" s="44"/>
      <c r="K19" s="44"/>
      <c r="L19" s="50">
        <f t="shared" si="2"/>
        <v>0</v>
      </c>
      <c r="M19" s="14"/>
    </row>
    <row r="20" spans="2:13" ht="21.95" customHeight="1">
      <c r="B20" s="27" t="s">
        <v>401</v>
      </c>
      <c r="C20" s="27" t="s">
        <v>398</v>
      </c>
      <c r="D20" s="49"/>
      <c r="E20" s="49" t="s">
        <v>162</v>
      </c>
      <c r="F20" s="122">
        <v>5595</v>
      </c>
      <c r="G20" s="123">
        <v>640</v>
      </c>
      <c r="H20" s="50">
        <f t="shared" si="0"/>
        <v>5885.6015779092695</v>
      </c>
      <c r="I20" s="50">
        <f t="shared" si="1"/>
        <v>673.24128862590396</v>
      </c>
      <c r="J20" s="44"/>
      <c r="K20" s="44"/>
      <c r="L20" s="50">
        <f t="shared" si="2"/>
        <v>5212.360289283366</v>
      </c>
      <c r="M20" s="14"/>
    </row>
    <row r="21" spans="2:13" ht="21.95" customHeight="1">
      <c r="B21" s="27"/>
      <c r="C21" s="27"/>
      <c r="D21" s="49"/>
      <c r="E21" s="49" t="s">
        <v>162</v>
      </c>
      <c r="F21" s="122"/>
      <c r="G21" s="123"/>
      <c r="H21" s="50">
        <f t="shared" si="0"/>
        <v>0</v>
      </c>
      <c r="I21" s="50">
        <f t="shared" si="1"/>
        <v>0</v>
      </c>
      <c r="J21" s="44"/>
      <c r="K21" s="44"/>
      <c r="L21" s="50">
        <f t="shared" si="2"/>
        <v>0</v>
      </c>
      <c r="M21" s="14"/>
    </row>
    <row r="22" spans="2:13" ht="25.5" customHeight="1">
      <c r="B22" s="27" t="s">
        <v>402</v>
      </c>
      <c r="C22" s="27" t="s">
        <v>399</v>
      </c>
      <c r="D22" s="49"/>
      <c r="E22" s="49" t="s">
        <v>162</v>
      </c>
      <c r="F22" s="122">
        <v>5595</v>
      </c>
      <c r="G22" s="123">
        <v>640</v>
      </c>
      <c r="H22" s="50">
        <f t="shared" si="0"/>
        <v>5885.6015779092695</v>
      </c>
      <c r="I22" s="50">
        <f t="shared" si="1"/>
        <v>673.24128862590396</v>
      </c>
      <c r="J22" s="44"/>
      <c r="K22" s="44"/>
      <c r="L22" s="50">
        <f t="shared" si="2"/>
        <v>5212.360289283366</v>
      </c>
      <c r="M22" s="14"/>
    </row>
    <row r="23" spans="2:13" ht="24.75" customHeight="1">
      <c r="B23" s="26"/>
      <c r="C23" s="27"/>
      <c r="D23" s="49"/>
      <c r="E23" s="49" t="s">
        <v>162</v>
      </c>
      <c r="F23" s="122"/>
      <c r="G23" s="123"/>
      <c r="H23" s="50">
        <f t="shared" si="0"/>
        <v>0</v>
      </c>
      <c r="I23" s="50">
        <f t="shared" si="1"/>
        <v>0</v>
      </c>
      <c r="J23" s="44"/>
      <c r="K23" s="44"/>
      <c r="L23" s="50">
        <f t="shared" si="2"/>
        <v>0</v>
      </c>
      <c r="M23" s="14"/>
    </row>
    <row r="24" spans="2:13" ht="24.75" customHeight="1">
      <c r="B24" s="51" t="s">
        <v>403</v>
      </c>
      <c r="C24" s="27" t="s">
        <v>400</v>
      </c>
      <c r="D24" s="49"/>
      <c r="E24" s="49" t="s">
        <v>162</v>
      </c>
      <c r="F24" s="122">
        <v>5595</v>
      </c>
      <c r="G24" s="123">
        <v>640</v>
      </c>
      <c r="H24" s="50">
        <f t="shared" si="0"/>
        <v>5885.6015779092695</v>
      </c>
      <c r="I24" s="50">
        <f t="shared" si="1"/>
        <v>673.24128862590396</v>
      </c>
      <c r="J24" s="44"/>
      <c r="K24" s="44">
        <v>4</v>
      </c>
      <c r="L24" s="50">
        <f t="shared" si="2"/>
        <v>5208.360289283366</v>
      </c>
      <c r="M24" s="14"/>
    </row>
    <row r="25" spans="2:13">
      <c r="B25" s="43"/>
      <c r="C25" s="43"/>
      <c r="D25" s="43"/>
      <c r="E25" s="43"/>
      <c r="F25" s="121"/>
      <c r="G25" s="121"/>
      <c r="H25" s="43"/>
      <c r="I25" s="43"/>
      <c r="J25" s="43"/>
      <c r="K25" s="43"/>
      <c r="L25" s="43"/>
      <c r="M25" s="43"/>
    </row>
    <row r="26" spans="2:13">
      <c r="B26" s="43"/>
      <c r="C26" s="43"/>
      <c r="D26" s="43"/>
      <c r="E26" s="69" t="s">
        <v>92</v>
      </c>
      <c r="F26" s="124">
        <f>SUM(F7:F25)</f>
        <v>50216</v>
      </c>
      <c r="G26" s="124">
        <f>SUM(G7:G25)</f>
        <v>5743</v>
      </c>
      <c r="H26" s="70">
        <f t="shared" ref="H26:I26" si="3">SUM(H7:H25)</f>
        <v>52824.194608809994</v>
      </c>
      <c r="I26" s="70">
        <f t="shared" si="3"/>
        <v>6041.2886259040115</v>
      </c>
      <c r="J26" s="70">
        <f t="shared" ref="J26" si="4">SUM(J7:J25)</f>
        <v>0</v>
      </c>
      <c r="K26" s="70">
        <f>SUM(K7:K25)</f>
        <v>24</v>
      </c>
      <c r="L26" s="70">
        <f>SUM(L7:L25)</f>
        <v>46758.905982905984</v>
      </c>
      <c r="M26" s="43"/>
    </row>
    <row r="27" spans="2:13">
      <c r="E27" s="21"/>
      <c r="F27" s="110"/>
      <c r="G27" s="110"/>
      <c r="H27" s="22"/>
      <c r="I27" s="22"/>
      <c r="J27" s="22">
        <f>SUM(J14:J26)</f>
        <v>0</v>
      </c>
      <c r="K27" s="22"/>
      <c r="L27" s="22"/>
    </row>
    <row r="28" spans="2:13">
      <c r="F28" s="111"/>
      <c r="G28" s="111"/>
    </row>
  </sheetData>
  <phoneticPr fontId="0" type="noConversion"/>
  <pageMargins left="0.11811023622047245" right="7.874015748031496E-2" top="0.39370078740157483" bottom="0.23622047244094491" header="0" footer="0"/>
  <pageSetup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O31"/>
  <sheetViews>
    <sheetView topLeftCell="A13" workbookViewId="0">
      <selection activeCell="H28" sqref="H28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6" width="1.85546875" customWidth="1"/>
    <col min="7" max="7" width="1.7109375" customWidth="1"/>
    <col min="8" max="9" width="11.140625" customWidth="1"/>
    <col min="10" max="10" width="10.85546875" bestFit="1" customWidth="1"/>
    <col min="11" max="11" width="6.7109375" bestFit="1" customWidth="1"/>
    <col min="12" max="12" width="10.28515625" bestFit="1" customWidth="1"/>
    <col min="13" max="13" width="28.5703125" customWidth="1"/>
  </cols>
  <sheetData>
    <row r="1" spans="1:15" ht="18">
      <c r="F1" s="1" t="s">
        <v>0</v>
      </c>
      <c r="G1" s="33"/>
      <c r="H1" s="33"/>
      <c r="I1" s="33"/>
      <c r="J1" s="33"/>
      <c r="K1" s="33"/>
      <c r="L1" s="33"/>
      <c r="M1" s="3" t="s">
        <v>1</v>
      </c>
    </row>
    <row r="2" spans="1:15" ht="15">
      <c r="F2" s="4" t="s">
        <v>97</v>
      </c>
      <c r="G2" s="33"/>
      <c r="H2" s="33"/>
      <c r="I2" s="33"/>
      <c r="J2" s="33"/>
      <c r="K2" s="33"/>
      <c r="L2" s="33"/>
      <c r="M2" s="23" t="str">
        <f>'GOB1'!M2</f>
        <v>31 DE AGOSTO DE 2014</v>
      </c>
    </row>
    <row r="3" spans="1:15">
      <c r="F3" s="23" t="str">
        <f>'GOB1'!F3</f>
        <v>SEGUNDA QUINCENA DE AGOSTO DE 2014</v>
      </c>
      <c r="G3" s="33"/>
      <c r="H3" s="33"/>
      <c r="I3" s="33"/>
      <c r="J3" s="33"/>
      <c r="K3" s="33"/>
      <c r="L3" s="33"/>
    </row>
    <row r="4" spans="1:15">
      <c r="F4" s="34"/>
      <c r="G4" s="33"/>
      <c r="H4" s="33"/>
      <c r="I4" s="33"/>
      <c r="J4" s="33"/>
      <c r="K4" s="33"/>
      <c r="L4" s="33"/>
    </row>
    <row r="5" spans="1:15">
      <c r="B5" s="6" t="s">
        <v>3</v>
      </c>
      <c r="C5" s="6" t="s">
        <v>4</v>
      </c>
      <c r="D5" s="6"/>
      <c r="E5" s="6" t="s">
        <v>120</v>
      </c>
      <c r="F5" s="125" t="s">
        <v>5</v>
      </c>
      <c r="G5" s="126" t="s">
        <v>238</v>
      </c>
      <c r="H5" s="42" t="s">
        <v>5</v>
      </c>
      <c r="I5" s="55" t="s">
        <v>238</v>
      </c>
      <c r="J5" s="35" t="s">
        <v>369</v>
      </c>
      <c r="K5" s="52" t="s">
        <v>225</v>
      </c>
      <c r="L5" s="35" t="s">
        <v>6</v>
      </c>
      <c r="M5" s="6" t="s">
        <v>7</v>
      </c>
    </row>
    <row r="6" spans="1:15" ht="3.75" customHeight="1">
      <c r="F6" s="111"/>
      <c r="G6" s="111"/>
      <c r="J6" s="43"/>
      <c r="K6" s="43"/>
    </row>
    <row r="7" spans="1:15" ht="24.95" customHeight="1">
      <c r="B7" s="12"/>
      <c r="C7" s="82"/>
      <c r="D7" s="36"/>
      <c r="E7" s="36" t="s">
        <v>162</v>
      </c>
      <c r="F7" s="127">
        <v>0</v>
      </c>
      <c r="G7" s="128">
        <v>0</v>
      </c>
      <c r="H7" s="15">
        <f>SUM(F7*2)/30.42*16</f>
        <v>0</v>
      </c>
      <c r="I7" s="15">
        <f>SUM(G7*2)/30.42*16</f>
        <v>0</v>
      </c>
      <c r="J7" s="85">
        <v>0</v>
      </c>
      <c r="K7" s="85"/>
      <c r="L7" s="15">
        <f>H7-I7+J7-K7</f>
        <v>0</v>
      </c>
      <c r="M7" s="14"/>
    </row>
    <row r="8" spans="1:15" s="60" customFormat="1" ht="24.95" customHeight="1">
      <c r="A8"/>
      <c r="B8" s="36"/>
      <c r="C8" s="12"/>
      <c r="D8" s="36"/>
      <c r="E8" s="36" t="s">
        <v>162</v>
      </c>
      <c r="F8" s="127"/>
      <c r="G8" s="128"/>
      <c r="H8" s="15">
        <f t="shared" ref="H8:H27" si="0">SUM(F8*2)/30.42*16</f>
        <v>0</v>
      </c>
      <c r="I8" s="15">
        <f t="shared" ref="I8:I27" si="1">SUM(G8*2)/30.42*16</f>
        <v>0</v>
      </c>
      <c r="J8" s="85"/>
      <c r="K8" s="85"/>
      <c r="L8" s="15">
        <f t="shared" ref="L8:L24" si="2">H8-I8+J8-K8</f>
        <v>0</v>
      </c>
      <c r="M8" s="59"/>
    </row>
    <row r="9" spans="1:15" ht="24.95" customHeight="1">
      <c r="B9" s="36" t="s">
        <v>197</v>
      </c>
      <c r="C9" s="12" t="s">
        <v>198</v>
      </c>
      <c r="D9" s="36"/>
      <c r="E9" s="36" t="s">
        <v>409</v>
      </c>
      <c r="F9" s="122">
        <v>5595</v>
      </c>
      <c r="G9" s="123">
        <v>640</v>
      </c>
      <c r="H9" s="15">
        <f t="shared" si="0"/>
        <v>5885.6015779092695</v>
      </c>
      <c r="I9" s="15">
        <f t="shared" si="1"/>
        <v>673.24128862590396</v>
      </c>
      <c r="J9" s="85"/>
      <c r="K9" s="85">
        <v>4</v>
      </c>
      <c r="L9" s="15">
        <f t="shared" si="2"/>
        <v>5208.360289283366</v>
      </c>
      <c r="M9" s="14"/>
    </row>
    <row r="10" spans="1:15" ht="24.95" customHeight="1">
      <c r="B10" s="36"/>
      <c r="C10" s="12"/>
      <c r="D10" s="36"/>
      <c r="E10" s="36" t="s">
        <v>409</v>
      </c>
      <c r="F10" s="122"/>
      <c r="G10" s="123"/>
      <c r="H10" s="15">
        <f t="shared" si="0"/>
        <v>0</v>
      </c>
      <c r="I10" s="15">
        <f t="shared" si="1"/>
        <v>0</v>
      </c>
      <c r="J10" s="85"/>
      <c r="K10" s="85"/>
      <c r="L10" s="15">
        <f t="shared" si="2"/>
        <v>0</v>
      </c>
      <c r="M10" s="14"/>
    </row>
    <row r="11" spans="1:15" ht="24.95" customHeight="1">
      <c r="B11" s="36" t="s">
        <v>199</v>
      </c>
      <c r="C11" s="12" t="s">
        <v>200</v>
      </c>
      <c r="D11" s="36"/>
      <c r="E11" s="36" t="s">
        <v>162</v>
      </c>
      <c r="F11" s="122">
        <v>5595</v>
      </c>
      <c r="G11" s="123">
        <v>640</v>
      </c>
      <c r="H11" s="15">
        <f t="shared" si="0"/>
        <v>5885.6015779092695</v>
      </c>
      <c r="I11" s="15">
        <f t="shared" si="1"/>
        <v>673.24128862590396</v>
      </c>
      <c r="J11" s="85"/>
      <c r="K11" s="85">
        <v>4</v>
      </c>
      <c r="L11" s="15">
        <f t="shared" si="2"/>
        <v>5208.360289283366</v>
      </c>
      <c r="M11" s="14"/>
    </row>
    <row r="12" spans="1:15" ht="24.95" customHeight="1">
      <c r="B12" s="36"/>
      <c r="C12" s="12"/>
      <c r="D12" s="36"/>
      <c r="E12" s="36" t="s">
        <v>162</v>
      </c>
      <c r="F12" s="122"/>
      <c r="G12" s="123"/>
      <c r="H12" s="15">
        <f t="shared" si="0"/>
        <v>0</v>
      </c>
      <c r="I12" s="15">
        <f t="shared" si="1"/>
        <v>0</v>
      </c>
      <c r="J12" s="84"/>
      <c r="K12" s="85"/>
      <c r="L12" s="15">
        <f t="shared" si="2"/>
        <v>0</v>
      </c>
      <c r="M12" s="14"/>
    </row>
    <row r="13" spans="1:15" ht="24.95" customHeight="1">
      <c r="B13" s="36"/>
      <c r="C13" s="12"/>
      <c r="D13" s="36"/>
      <c r="E13" s="36" t="s">
        <v>162</v>
      </c>
      <c r="F13" s="122"/>
      <c r="G13" s="123"/>
      <c r="H13" s="15">
        <f t="shared" si="0"/>
        <v>0</v>
      </c>
      <c r="I13" s="15">
        <f t="shared" si="1"/>
        <v>0</v>
      </c>
      <c r="J13" s="84"/>
      <c r="K13" s="85"/>
      <c r="L13" s="15">
        <f t="shared" si="2"/>
        <v>0</v>
      </c>
      <c r="M13" s="14"/>
    </row>
    <row r="14" spans="1:15" ht="24.95" customHeight="1">
      <c r="B14" s="36"/>
      <c r="C14" s="12"/>
      <c r="D14" s="36"/>
      <c r="E14" s="36" t="s">
        <v>162</v>
      </c>
      <c r="F14" s="122"/>
      <c r="G14" s="123"/>
      <c r="H14" s="15">
        <f t="shared" si="0"/>
        <v>0</v>
      </c>
      <c r="I14" s="15">
        <f t="shared" si="1"/>
        <v>0</v>
      </c>
      <c r="J14" s="84"/>
      <c r="K14" s="85"/>
      <c r="L14" s="15">
        <f t="shared" si="2"/>
        <v>0</v>
      </c>
      <c r="M14" s="14"/>
    </row>
    <row r="15" spans="1:15" ht="24.95" customHeight="1">
      <c r="B15" s="12"/>
      <c r="C15" s="12"/>
      <c r="D15" s="36"/>
      <c r="E15" s="36" t="s">
        <v>162</v>
      </c>
      <c r="F15" s="122"/>
      <c r="G15" s="123"/>
      <c r="H15" s="15">
        <f t="shared" si="0"/>
        <v>0</v>
      </c>
      <c r="I15" s="15">
        <f t="shared" si="1"/>
        <v>0</v>
      </c>
      <c r="J15" s="85"/>
      <c r="K15" s="85"/>
      <c r="L15" s="15">
        <f t="shared" si="2"/>
        <v>0</v>
      </c>
      <c r="M15" s="14"/>
      <c r="O15" s="24"/>
    </row>
    <row r="16" spans="1:15" ht="24.95" customHeight="1">
      <c r="B16" s="82" t="s">
        <v>201</v>
      </c>
      <c r="C16" s="82" t="s">
        <v>202</v>
      </c>
      <c r="D16" s="36"/>
      <c r="E16" s="36" t="s">
        <v>162</v>
      </c>
      <c r="F16" s="122">
        <v>5595</v>
      </c>
      <c r="G16" s="123">
        <v>640</v>
      </c>
      <c r="H16" s="15">
        <f t="shared" si="0"/>
        <v>5885.6015779092695</v>
      </c>
      <c r="I16" s="15">
        <f t="shared" si="1"/>
        <v>673.24128862590396</v>
      </c>
      <c r="J16" s="85"/>
      <c r="K16" s="85">
        <v>4</v>
      </c>
      <c r="L16" s="15">
        <f t="shared" si="2"/>
        <v>5208.360289283366</v>
      </c>
      <c r="M16" s="14"/>
      <c r="O16" t="s">
        <v>237</v>
      </c>
    </row>
    <row r="17" spans="2:13" ht="24.95" customHeight="1">
      <c r="B17" s="82" t="s">
        <v>207</v>
      </c>
      <c r="C17" s="82" t="s">
        <v>205</v>
      </c>
      <c r="D17" s="36"/>
      <c r="E17" s="36" t="s">
        <v>162</v>
      </c>
      <c r="F17" s="122">
        <v>5595</v>
      </c>
      <c r="G17" s="123">
        <v>640</v>
      </c>
      <c r="H17" s="15">
        <f t="shared" si="0"/>
        <v>5885.6015779092695</v>
      </c>
      <c r="I17" s="15">
        <f t="shared" si="1"/>
        <v>673.24128862590396</v>
      </c>
      <c r="J17" s="85"/>
      <c r="K17" s="85">
        <v>4</v>
      </c>
      <c r="L17" s="15">
        <f t="shared" si="2"/>
        <v>5208.360289283366</v>
      </c>
      <c r="M17" s="14"/>
    </row>
    <row r="18" spans="2:13" ht="24.95" customHeight="1">
      <c r="B18" s="86" t="s">
        <v>208</v>
      </c>
      <c r="C18" s="12" t="s">
        <v>206</v>
      </c>
      <c r="D18" s="36"/>
      <c r="E18" s="36" t="s">
        <v>162</v>
      </c>
      <c r="F18" s="122">
        <v>5595</v>
      </c>
      <c r="G18" s="123">
        <v>640</v>
      </c>
      <c r="H18" s="15">
        <f t="shared" si="0"/>
        <v>5885.6015779092695</v>
      </c>
      <c r="I18" s="15">
        <f t="shared" si="1"/>
        <v>673.24128862590396</v>
      </c>
      <c r="J18" s="85"/>
      <c r="K18" s="85">
        <v>4</v>
      </c>
      <c r="L18" s="15">
        <f t="shared" si="2"/>
        <v>5208.360289283366</v>
      </c>
      <c r="M18" s="14"/>
    </row>
    <row r="19" spans="2:13" ht="24.95" customHeight="1">
      <c r="B19" s="86" t="s">
        <v>86</v>
      </c>
      <c r="C19" s="12" t="s">
        <v>87</v>
      </c>
      <c r="D19" s="36"/>
      <c r="E19" s="36" t="s">
        <v>162</v>
      </c>
      <c r="F19" s="122">
        <v>5595</v>
      </c>
      <c r="G19" s="123">
        <v>640</v>
      </c>
      <c r="H19" s="15">
        <f t="shared" si="0"/>
        <v>5885.6015779092695</v>
      </c>
      <c r="I19" s="15">
        <f t="shared" si="1"/>
        <v>673.24128862590396</v>
      </c>
      <c r="J19" s="85"/>
      <c r="K19" s="85"/>
      <c r="L19" s="15">
        <f t="shared" si="2"/>
        <v>5212.360289283366</v>
      </c>
      <c r="M19" s="14"/>
    </row>
    <row r="20" spans="2:13" ht="24.95" customHeight="1">
      <c r="B20" s="86" t="s">
        <v>366</v>
      </c>
      <c r="C20" s="12" t="s">
        <v>298</v>
      </c>
      <c r="D20" s="36"/>
      <c r="E20" s="36" t="s">
        <v>306</v>
      </c>
      <c r="F20" s="122">
        <v>5595</v>
      </c>
      <c r="G20" s="123">
        <v>640</v>
      </c>
      <c r="H20" s="15">
        <f t="shared" si="0"/>
        <v>5885.6015779092695</v>
      </c>
      <c r="I20" s="15">
        <f t="shared" si="1"/>
        <v>673.24128862590396</v>
      </c>
      <c r="J20" s="85"/>
      <c r="K20" s="85"/>
      <c r="L20" s="15">
        <f t="shared" si="2"/>
        <v>5212.360289283366</v>
      </c>
      <c r="M20" s="14"/>
    </row>
    <row r="21" spans="2:13" ht="24.95" customHeight="1">
      <c r="B21" s="86" t="s">
        <v>316</v>
      </c>
      <c r="C21" s="12" t="s">
        <v>299</v>
      </c>
      <c r="D21" s="36"/>
      <c r="E21" s="36" t="s">
        <v>306</v>
      </c>
      <c r="F21" s="122">
        <v>5595</v>
      </c>
      <c r="G21" s="123">
        <v>640</v>
      </c>
      <c r="H21" s="15">
        <f t="shared" si="0"/>
        <v>5885.6015779092695</v>
      </c>
      <c r="I21" s="15">
        <f t="shared" si="1"/>
        <v>673.24128862590396</v>
      </c>
      <c r="J21" s="85"/>
      <c r="K21" s="85"/>
      <c r="L21" s="15">
        <f t="shared" si="2"/>
        <v>5212.360289283366</v>
      </c>
      <c r="M21" s="14"/>
    </row>
    <row r="22" spans="2:13" ht="21.95" customHeight="1">
      <c r="B22" s="86" t="s">
        <v>371</v>
      </c>
      <c r="C22" s="12" t="s">
        <v>373</v>
      </c>
      <c r="D22" s="36"/>
      <c r="E22" s="72" t="s">
        <v>306</v>
      </c>
      <c r="F22" s="122">
        <v>5595</v>
      </c>
      <c r="G22" s="123">
        <v>640</v>
      </c>
      <c r="H22" s="15">
        <f t="shared" si="0"/>
        <v>5885.6015779092695</v>
      </c>
      <c r="I22" s="15">
        <f t="shared" si="1"/>
        <v>673.24128862590396</v>
      </c>
      <c r="J22" s="85"/>
      <c r="K22" s="85"/>
      <c r="L22" s="15">
        <f t="shared" si="2"/>
        <v>5212.360289283366</v>
      </c>
      <c r="M22" s="14"/>
    </row>
    <row r="23" spans="2:13" ht="21.95" customHeight="1">
      <c r="B23" s="86" t="s">
        <v>372</v>
      </c>
      <c r="C23" s="12" t="s">
        <v>374</v>
      </c>
      <c r="D23" s="36"/>
      <c r="E23" s="72" t="s">
        <v>306</v>
      </c>
      <c r="F23" s="122">
        <v>5595</v>
      </c>
      <c r="G23" s="123">
        <v>640</v>
      </c>
      <c r="H23" s="15">
        <f t="shared" si="0"/>
        <v>5885.6015779092695</v>
      </c>
      <c r="I23" s="15">
        <f t="shared" si="1"/>
        <v>673.24128862590396</v>
      </c>
      <c r="J23" s="85"/>
      <c r="K23" s="85"/>
      <c r="L23" s="15">
        <f>H23-I23+J23-K23</f>
        <v>5212.360289283366</v>
      </c>
      <c r="M23" s="14"/>
    </row>
    <row r="24" spans="2:13" s="75" customFormat="1" ht="22.5" customHeight="1">
      <c r="B24" s="86"/>
      <c r="C24" s="73"/>
      <c r="D24" s="36"/>
      <c r="E24" s="72"/>
      <c r="F24" s="129"/>
      <c r="G24" s="130"/>
      <c r="H24" s="15">
        <f t="shared" si="0"/>
        <v>0</v>
      </c>
      <c r="I24" s="15">
        <f t="shared" si="1"/>
        <v>0</v>
      </c>
      <c r="J24" s="85"/>
      <c r="K24" s="85"/>
      <c r="L24" s="15">
        <f t="shared" si="2"/>
        <v>0</v>
      </c>
      <c r="M24" s="74"/>
    </row>
    <row r="25" spans="2:13" ht="20.25" customHeight="1">
      <c r="B25" s="39"/>
      <c r="C25" s="10"/>
      <c r="D25" s="11"/>
      <c r="E25" s="76"/>
      <c r="F25" s="131"/>
      <c r="G25" s="112"/>
      <c r="H25" s="15">
        <f t="shared" si="0"/>
        <v>0</v>
      </c>
      <c r="I25" s="15">
        <f t="shared" si="1"/>
        <v>0</v>
      </c>
      <c r="J25" s="44"/>
      <c r="K25" s="44"/>
      <c r="L25" s="13"/>
      <c r="M25" s="13"/>
    </row>
    <row r="26" spans="2:13" ht="21.75" customHeight="1">
      <c r="B26" s="39"/>
      <c r="C26" s="10"/>
      <c r="D26" s="11"/>
      <c r="E26" s="76"/>
      <c r="F26" s="131"/>
      <c r="G26" s="112"/>
      <c r="H26" s="15">
        <f t="shared" si="0"/>
        <v>0</v>
      </c>
      <c r="I26" s="15">
        <f t="shared" si="1"/>
        <v>0</v>
      </c>
      <c r="J26" s="44"/>
      <c r="K26" s="44"/>
      <c r="L26" s="13"/>
      <c r="M26" s="13"/>
    </row>
    <row r="27" spans="2:13" ht="21.75" customHeight="1">
      <c r="B27" s="39"/>
      <c r="C27" s="83"/>
      <c r="D27" s="11"/>
      <c r="E27" s="76"/>
      <c r="F27" s="131"/>
      <c r="G27" s="112"/>
      <c r="H27" s="15">
        <f t="shared" si="0"/>
        <v>0</v>
      </c>
      <c r="I27" s="15">
        <f t="shared" si="1"/>
        <v>0</v>
      </c>
      <c r="J27" s="44"/>
      <c r="K27" s="44"/>
      <c r="L27" s="13"/>
      <c r="M27" s="13"/>
    </row>
    <row r="28" spans="2:13">
      <c r="F28" s="111"/>
      <c r="G28" s="111"/>
      <c r="J28" s="43"/>
      <c r="K28" s="43"/>
    </row>
    <row r="29" spans="2:13">
      <c r="E29" s="21" t="s">
        <v>92</v>
      </c>
      <c r="F29" s="110">
        <f t="shared" ref="F29:K29" si="3">SUM(F7:F28)</f>
        <v>55950</v>
      </c>
      <c r="G29" s="110">
        <f t="shared" si="3"/>
        <v>6400</v>
      </c>
      <c r="H29" s="22">
        <f t="shared" si="3"/>
        <v>58856.015779092697</v>
      </c>
      <c r="I29" s="22">
        <f t="shared" si="3"/>
        <v>6732.4128862590405</v>
      </c>
      <c r="J29" s="22">
        <f t="shared" si="3"/>
        <v>0</v>
      </c>
      <c r="K29" s="22">
        <f t="shared" si="3"/>
        <v>20</v>
      </c>
      <c r="L29" s="22">
        <f>SUM(L7:L28)</f>
        <v>52103.60289283366</v>
      </c>
    </row>
    <row r="30" spans="2:13">
      <c r="F30" s="111"/>
      <c r="G30" s="111"/>
      <c r="J30" s="43"/>
      <c r="K30" s="53" t="s">
        <v>226</v>
      </c>
    </row>
    <row r="31" spans="2:13">
      <c r="F31" s="111"/>
      <c r="G31" s="111"/>
    </row>
  </sheetData>
  <phoneticPr fontId="0" type="noConversion"/>
  <pageMargins left="7.874015748031496E-2" right="0.11811023622047245" top="0.19685039370078741" bottom="0.19685039370078741" header="0" footer="0"/>
  <pageSetup scale="9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jubilados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2014-08-28T16:55:58Z</cp:lastPrinted>
  <dcterms:created xsi:type="dcterms:W3CDTF">2004-03-09T14:35:28Z</dcterms:created>
  <dcterms:modified xsi:type="dcterms:W3CDTF">2014-08-28T16:56:43Z</dcterms:modified>
</cp:coreProperties>
</file>