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dri\Downloads\"/>
    </mc:Choice>
  </mc:AlternateContent>
  <bookViews>
    <workbookView xWindow="0" yWindow="0" windowWidth="28800" windowHeight="12030"/>
  </bookViews>
  <sheets>
    <sheet name="Hoja1" sheetId="1" r:id="rId1"/>
  </sheets>
  <definedNames>
    <definedName name="_xlnm._FilterDatabase" localSheetId="0" hidden="1">Hoja1!$D$1:$D$51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2" i="1" l="1"/>
  <c r="F52" i="1"/>
  <c r="I51" i="1"/>
  <c r="I50" i="1"/>
  <c r="I49" i="1"/>
  <c r="E49" i="1"/>
  <c r="E48" i="1"/>
  <c r="I48" i="1" s="1"/>
  <c r="E47" i="1"/>
  <c r="I47" i="1" s="1"/>
  <c r="E46" i="1"/>
  <c r="I46" i="1" s="1"/>
  <c r="I45" i="1"/>
  <c r="I44" i="1"/>
  <c r="E44" i="1"/>
  <c r="I43" i="1"/>
  <c r="E43" i="1"/>
  <c r="I42" i="1"/>
  <c r="E41" i="1"/>
  <c r="I41" i="1" s="1"/>
  <c r="I40" i="1"/>
  <c r="I39" i="1"/>
  <c r="E38" i="1"/>
  <c r="I38" i="1" s="1"/>
  <c r="I37" i="1"/>
  <c r="I36" i="1"/>
  <c r="E36" i="1"/>
  <c r="I35" i="1"/>
  <c r="E35" i="1"/>
  <c r="I34" i="1"/>
  <c r="I33" i="1"/>
  <c r="I32" i="1"/>
  <c r="E31" i="1"/>
  <c r="I31" i="1" s="1"/>
  <c r="I30" i="1"/>
  <c r="I29" i="1"/>
  <c r="I28" i="1"/>
  <c r="I27" i="1"/>
  <c r="I26" i="1"/>
  <c r="H25" i="1"/>
  <c r="H52" i="1" s="1"/>
  <c r="E25" i="1"/>
  <c r="I25" i="1" s="1"/>
  <c r="I24" i="1"/>
  <c r="I23" i="1"/>
  <c r="E23" i="1"/>
  <c r="I22" i="1"/>
  <c r="E21" i="1"/>
  <c r="I21" i="1" s="1"/>
  <c r="I20" i="1"/>
  <c r="I19" i="1"/>
  <c r="E19" i="1"/>
  <c r="I18" i="1"/>
  <c r="E18" i="1"/>
  <c r="I17" i="1"/>
  <c r="E17" i="1"/>
  <c r="I16" i="1"/>
  <c r="E16" i="1"/>
  <c r="I15" i="1"/>
  <c r="I14" i="1"/>
  <c r="I13" i="1"/>
  <c r="I52" i="1" s="1"/>
  <c r="E13" i="1"/>
  <c r="E52" i="1" s="1"/>
</calcChain>
</file>

<file path=xl/sharedStrings.xml><?xml version="1.0" encoding="utf-8"?>
<sst xmlns="http://schemas.openxmlformats.org/spreadsheetml/2006/main" count="128" uniqueCount="87">
  <si>
    <t xml:space="preserve">  </t>
  </si>
  <si>
    <t>MUNICIPIO IXTLAHUACAN DEL RIO, JALISCO.</t>
  </si>
  <si>
    <t xml:space="preserve">FECHA </t>
  </si>
  <si>
    <t>NOMINA DE SUELDOS A JUBILADOS</t>
  </si>
  <si>
    <t>NOMBRE</t>
  </si>
  <si>
    <t>NOMBRAMIENTO</t>
  </si>
  <si>
    <t>SUELDO</t>
  </si>
  <si>
    <t>ISR</t>
  </si>
  <si>
    <t>SUBSIDIO</t>
  </si>
  <si>
    <t>IMSS</t>
  </si>
  <si>
    <t>NETO</t>
  </si>
  <si>
    <t>FIRMA</t>
  </si>
  <si>
    <t xml:space="preserve">ALVAREZ LOPEZ MANUEL </t>
  </si>
  <si>
    <t>AYUDANTE DE OBRA</t>
  </si>
  <si>
    <t>_________________________</t>
  </si>
  <si>
    <t>CHOFER</t>
  </si>
  <si>
    <t xml:space="preserve">CARBAJAL MERCADO GENARO </t>
  </si>
  <si>
    <t>CHOFER DE CAMION DE BASURA</t>
  </si>
  <si>
    <t xml:space="preserve">CASTRO DELGADO MANUEL </t>
  </si>
  <si>
    <t xml:space="preserve">FONTANERO </t>
  </si>
  <si>
    <t xml:space="preserve">ESTEVEZ PLASCENCIA NICANOR </t>
  </si>
  <si>
    <t xml:space="preserve">AGUA POTABLE </t>
  </si>
  <si>
    <t>AUX. ASEO PUB.</t>
  </si>
  <si>
    <t xml:space="preserve">GONZALEZ REYNOSO JOSE LUIS </t>
  </si>
  <si>
    <t xml:space="preserve">GUTIERREZ PLASCENCIA ROBERTO </t>
  </si>
  <si>
    <t>AUX TECNICO</t>
  </si>
  <si>
    <t xml:space="preserve">LIMON MARTINEZ SALVADOR </t>
  </si>
  <si>
    <t>ENC. SANITARIOS</t>
  </si>
  <si>
    <t>LOPEZ LOZA RUBEN</t>
  </si>
  <si>
    <t xml:space="preserve">MARTINEZ ALVAREZ RIGOBERTO </t>
  </si>
  <si>
    <t xml:space="preserve">MARTINEZ PULIDO MARIA TRINIDAD </t>
  </si>
  <si>
    <t>JARDINERA</t>
  </si>
  <si>
    <t xml:space="preserve">OLMOS GALLEGOS MEREGILDO </t>
  </si>
  <si>
    <t xml:space="preserve">PINTO MARTINEZ MONICO </t>
  </si>
  <si>
    <t>EMPEDRADOR</t>
  </si>
  <si>
    <t xml:space="preserve">RAMIREZ RUELAS ARTURO </t>
  </si>
  <si>
    <t xml:space="preserve">SALDAÑA MERCADO RAUL </t>
  </si>
  <si>
    <t>OPERADOR RETROEXCAVADORA JCV</t>
  </si>
  <si>
    <t>SANDOVAL PINTO JORGE</t>
  </si>
  <si>
    <t>RECAUDADOR</t>
  </si>
  <si>
    <t xml:space="preserve">VAZQUEZ MACIAS FRANCISCO </t>
  </si>
  <si>
    <t xml:space="preserve">YAÑEZ HERRERA JUAN MANUEL </t>
  </si>
  <si>
    <t>AUXILIAR DE INTENDENCIA A</t>
  </si>
  <si>
    <t>SUMAS</t>
  </si>
  <si>
    <t xml:space="preserve">ALATORRE GOMEZ FRANCISCO JAVIER </t>
  </si>
  <si>
    <t>FONTANERO</t>
  </si>
  <si>
    <t xml:space="preserve">CARBAJAL HERNANDEZ ROBERTO </t>
  </si>
  <si>
    <t>CUADRILLA AGUA POTABLE Y ALCAN</t>
  </si>
  <si>
    <t xml:space="preserve">SANCHEZ SANDOVAL SILVIA </t>
  </si>
  <si>
    <t>SECRETARIA B</t>
  </si>
  <si>
    <t xml:space="preserve">CARRILLO VILLALOBOS ISA </t>
  </si>
  <si>
    <t>AUXILIAR DE ASEO</t>
  </si>
  <si>
    <t xml:space="preserve">GONZALEZ ROCHA MANUEL </t>
  </si>
  <si>
    <t>AUX DE MECANICO</t>
  </si>
  <si>
    <t xml:space="preserve">MUÑOZ QUEZADA JAIME </t>
  </si>
  <si>
    <t>AUXILIAR</t>
  </si>
  <si>
    <t>POLICIA DE LINEA</t>
  </si>
  <si>
    <t xml:space="preserve">CASILLAS CRUZ SALVADOR </t>
  </si>
  <si>
    <t>AUX DE CEMENTERIOS</t>
  </si>
  <si>
    <t xml:space="preserve">SANCHEZ VELIZ MAURO </t>
  </si>
  <si>
    <t>UNIDAD DE APREMIOS</t>
  </si>
  <si>
    <t>UNIDAD DE CEMENTERIOS</t>
  </si>
  <si>
    <t xml:space="preserve">CRUZ ULLOA RAFAEL </t>
  </si>
  <si>
    <t>INGENIERO AUX A</t>
  </si>
  <si>
    <t xml:space="preserve">LOPEZ LOZA JOSE JAVIER </t>
  </si>
  <si>
    <t>SANCHEZ CELIS MA. TERESA</t>
  </si>
  <si>
    <t>AUXILIAR ADMINISTRATIA</t>
  </si>
  <si>
    <t xml:space="preserve">ALVAREZ PLASCENCIA OSCAR ALBERTO </t>
  </si>
  <si>
    <t>OPERADOR DE MAQUINARIA</t>
  </si>
  <si>
    <t xml:space="preserve">CAMACHO ALCARAZ JAIME </t>
  </si>
  <si>
    <t>AUX DE OBRA</t>
  </si>
  <si>
    <t xml:space="preserve">MERCADO SANCHEZ JAVIER </t>
  </si>
  <si>
    <t>CHOFER TRACTO CAMION KEENGORTH</t>
  </si>
  <si>
    <t xml:space="preserve">REYNA REYES J  JESUS </t>
  </si>
  <si>
    <t xml:space="preserve">ALCARAZ REYNOSO ANTONIO </t>
  </si>
  <si>
    <t>MANTO. U. DEPTIVA</t>
  </si>
  <si>
    <t xml:space="preserve">BARCENAS AVILA PASCUAL </t>
  </si>
  <si>
    <t xml:space="preserve">SANCHEZ HERNANDEZ MELITON </t>
  </si>
  <si>
    <t xml:space="preserve">SUAREZ ALVARADO ARTURO </t>
  </si>
  <si>
    <t>SOLDADOR</t>
  </si>
  <si>
    <t>ALFREDO URIBE LOZANO</t>
  </si>
  <si>
    <t>OPERADOR</t>
  </si>
  <si>
    <t>ADMINISTRACIÓN 2021-2024</t>
  </si>
  <si>
    <t>CAMACHO GOMEZ JUAN MANUEL</t>
  </si>
  <si>
    <t>PODADOR</t>
  </si>
  <si>
    <t>SEGUNDA QUINCENA DEL MES DE ABRIL DEL 2022</t>
  </si>
  <si>
    <t>30 DE ABRIL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</si>
</sst>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2" fillId="2" borderId="0" xfId="0" applyFont="1" applyFill="1"/>
    <xf numFmtId="43" fontId="3" fillId="2" borderId="0" xfId="1" applyFont="1" applyFill="1" applyAlignment="1">
      <alignment horizontal="center"/>
    </xf>
    <xf numFmtId="43" fontId="2" fillId="2" borderId="0" xfId="1" applyFont="1" applyFill="1"/>
    <xf numFmtId="0" fontId="2" fillId="2" borderId="0" xfId="0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9" fillId="2" borderId="0" xfId="0" applyFont="1" applyFill="1"/>
    <xf numFmtId="43" fontId="2" fillId="0" borderId="1" xfId="1" applyFont="1" applyFill="1" applyBorder="1" applyAlignment="1">
      <alignment horizontal="center"/>
    </xf>
    <xf numFmtId="43" fontId="2" fillId="0" borderId="1" xfId="1" applyFont="1" applyFill="1" applyBorder="1"/>
    <xf numFmtId="43" fontId="6" fillId="0" borderId="1" xfId="1" applyFont="1" applyFill="1" applyBorder="1"/>
    <xf numFmtId="0" fontId="6" fillId="0" borderId="1" xfId="0" applyFont="1" applyBorder="1"/>
    <xf numFmtId="43" fontId="6" fillId="0" borderId="1" xfId="1" applyFont="1" applyBorder="1"/>
    <xf numFmtId="43" fontId="7" fillId="0" borderId="1" xfId="1" applyFont="1" applyFill="1" applyBorder="1"/>
    <xf numFmtId="43" fontId="2" fillId="0" borderId="1" xfId="1" applyFont="1" applyBorder="1"/>
    <xf numFmtId="0" fontId="9" fillId="0" borderId="1" xfId="0" applyFont="1" applyFill="1" applyBorder="1" applyAlignment="1">
      <alignment horizontal="center"/>
    </xf>
    <xf numFmtId="43" fontId="9" fillId="0" borderId="1" xfId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0" fillId="2" borderId="0" xfId="0" applyFill="1" applyAlignment="1">
      <alignment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44" fontId="8" fillId="0" borderId="1" xfId="3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wrapText="1"/>
    </xf>
    <xf numFmtId="0" fontId="6" fillId="0" borderId="1" xfId="0" applyFont="1" applyFill="1" applyBorder="1"/>
    <xf numFmtId="43" fontId="6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horizontal="left" wrapText="1"/>
    </xf>
    <xf numFmtId="0" fontId="2" fillId="0" borderId="1" xfId="0" applyFont="1" applyFill="1" applyBorder="1"/>
    <xf numFmtId="0" fontId="6" fillId="0" borderId="1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left" wrapText="1"/>
    </xf>
    <xf numFmtId="0" fontId="6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 applyProtection="1">
      <alignment horizontal="right"/>
    </xf>
    <xf numFmtId="0" fontId="6" fillId="0" borderId="1" xfId="0" applyFont="1" applyFill="1" applyBorder="1" applyAlignment="1" applyProtection="1">
      <alignment horizontal="right"/>
    </xf>
    <xf numFmtId="0" fontId="6" fillId="0" borderId="1" xfId="0" applyFont="1" applyFill="1" applyBorder="1" applyAlignment="1" applyProtection="1">
      <alignment horizontal="left" wrapText="1"/>
    </xf>
    <xf numFmtId="0" fontId="8" fillId="0" borderId="1" xfId="0" applyFont="1" applyFill="1" applyBorder="1" applyAlignment="1" applyProtection="1">
      <alignment horizontal="center" wrapText="1"/>
    </xf>
    <xf numFmtId="0" fontId="0" fillId="0" borderId="1" xfId="0" applyFill="1" applyBorder="1"/>
    <xf numFmtId="0" fontId="6" fillId="0" borderId="1" xfId="0" applyFont="1" applyFill="1" applyBorder="1" applyAlignment="1" applyProtection="1">
      <alignment horizontal="left"/>
    </xf>
    <xf numFmtId="0" fontId="6" fillId="0" borderId="1" xfId="0" applyFont="1" applyFill="1" applyBorder="1" applyAlignment="1">
      <alignment horizontal="left"/>
    </xf>
    <xf numFmtId="43" fontId="0" fillId="0" borderId="1" xfId="0" applyNumberFormat="1" applyFill="1" applyBorder="1"/>
    <xf numFmtId="164" fontId="0" fillId="0" borderId="1" xfId="0" applyNumberFormat="1" applyFill="1" applyBorder="1"/>
    <xf numFmtId="0" fontId="2" fillId="0" borderId="1" xfId="0" applyFont="1" applyFill="1" applyBorder="1" applyAlignment="1" applyProtection="1">
      <alignment horizontal="right"/>
    </xf>
    <xf numFmtId="0" fontId="2" fillId="0" borderId="1" xfId="0" applyFont="1" applyFill="1" applyBorder="1" applyAlignment="1" applyProtection="1">
      <alignment horizontal="left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9" fillId="0" borderId="1" xfId="0" applyFont="1" applyFill="1" applyBorder="1"/>
    <xf numFmtId="164" fontId="9" fillId="0" borderId="1" xfId="0" applyNumberFormat="1" applyFont="1" applyFill="1" applyBorder="1"/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10" fillId="2" borderId="0" xfId="2" applyFont="1" applyFill="1" applyAlignment="1">
      <alignment horizontal="center" vertical="center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533401</xdr:colOff>
      <xdr:row>1</xdr:row>
      <xdr:rowOff>85725</xdr:rowOff>
    </xdr:from>
    <xdr:to>
      <xdr:col>1</xdr:col>
      <xdr:colOff>542925</xdr:colOff>
      <xdr:row>5</xdr:row>
      <xdr:rowOff>103705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701"/>
        <a:stretch/>
      </xdr:blipFill>
      <xdr:spPr>
        <a:xfrm>
          <a:off x="533401" y="276225"/>
          <a:ext cx="771524" cy="779980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638174</xdr:colOff>
      <xdr:row>1</xdr:row>
      <xdr:rowOff>76200</xdr:rowOff>
    </xdr:from>
    <xdr:to>
      <xdr:col>1</xdr:col>
      <xdr:colOff>1304925</xdr:colOff>
      <xdr:row>5</xdr:row>
      <xdr:rowOff>94180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E4ECD87-68DC-4E5C-9EEE-1AEB1C5EC6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73"/>
        <a:stretch/>
      </xdr:blipFill>
      <xdr:spPr>
        <a:xfrm>
          <a:off x="1400174" y="266700"/>
          <a:ext cx="666751" cy="779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>
      <selection activeCell="M16" sqref="M16"/>
    </sheetView>
  </sheetViews>
  <sheetFormatPr baseColWidth="10" defaultRowHeight="15" x14ac:dyDescent="0.25"/>
  <cols>
    <col min="1" max="1" width="11.42578125" style="1"/>
    <col min="2" max="2" width="31.85546875" style="1" bestFit="1" customWidth="1"/>
    <col min="3" max="3" width="1.140625" style="1" customWidth="1"/>
    <col min="4" max="4" width="20.42578125" style="22" customWidth="1"/>
    <col min="5" max="5" width="11.42578125" style="1"/>
    <col min="6" max="8" width="1.5703125" style="1" customWidth="1"/>
    <col min="9" max="9" width="11.42578125" style="1"/>
    <col min="10" max="10" width="26.42578125" style="1" bestFit="1" customWidth="1"/>
    <col min="11" max="16384" width="11.42578125" style="1"/>
  </cols>
  <sheetData>
    <row r="1" spans="1:10" x14ac:dyDescent="0.25">
      <c r="A1" s="57" t="s">
        <v>82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0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</row>
    <row r="6" spans="1:10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</row>
    <row r="8" spans="1:10" ht="18" x14ac:dyDescent="0.25">
      <c r="A8" s="2" t="s">
        <v>0</v>
      </c>
      <c r="B8" s="2"/>
      <c r="C8" s="2"/>
      <c r="D8" s="20"/>
      <c r="E8" s="3" t="s">
        <v>1</v>
      </c>
      <c r="F8" s="4"/>
      <c r="G8" s="4"/>
      <c r="H8" s="4"/>
      <c r="I8" s="4"/>
      <c r="J8" s="5" t="s">
        <v>2</v>
      </c>
    </row>
    <row r="9" spans="1:10" x14ac:dyDescent="0.25">
      <c r="A9" s="2"/>
      <c r="B9" s="2"/>
      <c r="C9" s="2"/>
      <c r="D9" s="20"/>
      <c r="E9" s="6" t="s">
        <v>3</v>
      </c>
      <c r="F9" s="4"/>
      <c r="G9" s="4"/>
      <c r="H9" s="4"/>
      <c r="I9" s="4"/>
      <c r="J9" s="7" t="s">
        <v>86</v>
      </c>
    </row>
    <row r="10" spans="1:10" x14ac:dyDescent="0.25">
      <c r="A10" s="2"/>
      <c r="B10" s="8"/>
      <c r="C10" s="2"/>
      <c r="D10" s="20"/>
      <c r="E10" s="7" t="s">
        <v>85</v>
      </c>
      <c r="F10" s="4"/>
      <c r="G10" s="4"/>
      <c r="H10" s="4"/>
      <c r="I10" s="4"/>
      <c r="J10" s="2"/>
    </row>
    <row r="11" spans="1:10" x14ac:dyDescent="0.25">
      <c r="A11" s="2"/>
      <c r="B11" s="8"/>
      <c r="C11" s="2"/>
      <c r="D11" s="20"/>
      <c r="E11" s="7"/>
      <c r="F11" s="4"/>
      <c r="G11" s="4"/>
      <c r="H11" s="4"/>
      <c r="I11" s="4"/>
      <c r="J11" s="2"/>
    </row>
    <row r="12" spans="1:10" ht="26.25" x14ac:dyDescent="0.25">
      <c r="A12" s="2"/>
      <c r="B12" s="17" t="s">
        <v>4</v>
      </c>
      <c r="C12" s="17"/>
      <c r="D12" s="21" t="s">
        <v>5</v>
      </c>
      <c r="E12" s="18" t="s">
        <v>6</v>
      </c>
      <c r="F12" s="18" t="s">
        <v>7</v>
      </c>
      <c r="G12" s="18" t="s">
        <v>8</v>
      </c>
      <c r="H12" s="18" t="s">
        <v>9</v>
      </c>
      <c r="I12" s="18" t="s">
        <v>10</v>
      </c>
      <c r="J12" s="19" t="s">
        <v>11</v>
      </c>
    </row>
    <row r="13" spans="1:10" x14ac:dyDescent="0.25">
      <c r="A13" s="2"/>
      <c r="B13" s="27" t="s">
        <v>74</v>
      </c>
      <c r="C13" s="28"/>
      <c r="D13" s="29" t="s">
        <v>75</v>
      </c>
      <c r="E13" s="12">
        <f>8374.32*0.63/2</f>
        <v>2637.9108000000001</v>
      </c>
      <c r="F13" s="12"/>
      <c r="G13" s="12"/>
      <c r="H13" s="30"/>
      <c r="I13" s="31">
        <f>+E13</f>
        <v>2637.9108000000001</v>
      </c>
      <c r="J13" s="26"/>
    </row>
    <row r="14" spans="1:10" x14ac:dyDescent="0.25">
      <c r="A14" s="2"/>
      <c r="B14" s="27" t="s">
        <v>44</v>
      </c>
      <c r="C14" s="32"/>
      <c r="D14" s="33" t="s">
        <v>45</v>
      </c>
      <c r="E14" s="11">
        <v>3036.48</v>
      </c>
      <c r="F14" s="10"/>
      <c r="G14" s="10"/>
      <c r="H14" s="10"/>
      <c r="I14" s="12">
        <f t="shared" ref="I14:I28" si="0">E14-F14+G14-H14</f>
        <v>3036.48</v>
      </c>
      <c r="J14" s="34" t="s">
        <v>14</v>
      </c>
    </row>
    <row r="15" spans="1:10" x14ac:dyDescent="0.25">
      <c r="A15" s="2"/>
      <c r="B15" s="13" t="s">
        <v>12</v>
      </c>
      <c r="C15" s="35"/>
      <c r="D15" s="36" t="s">
        <v>13</v>
      </c>
      <c r="E15" s="14">
        <v>3048.99</v>
      </c>
      <c r="F15" s="12"/>
      <c r="G15" s="12"/>
      <c r="H15" s="12"/>
      <c r="I15" s="12">
        <f t="shared" si="0"/>
        <v>3048.99</v>
      </c>
      <c r="J15" s="34" t="s">
        <v>14</v>
      </c>
    </row>
    <row r="16" spans="1:10" ht="24.75" x14ac:dyDescent="0.25">
      <c r="A16" s="2"/>
      <c r="B16" s="30" t="s">
        <v>67</v>
      </c>
      <c r="C16" s="37"/>
      <c r="D16" s="36" t="s">
        <v>68</v>
      </c>
      <c r="E16" s="12">
        <f>12826.8*0.69/2</f>
        <v>4425.2459999999992</v>
      </c>
      <c r="F16" s="12"/>
      <c r="G16" s="12"/>
      <c r="H16" s="12"/>
      <c r="I16" s="12">
        <f t="shared" si="0"/>
        <v>4425.2459999999992</v>
      </c>
      <c r="J16" s="34" t="s">
        <v>14</v>
      </c>
    </row>
    <row r="17" spans="1:10" x14ac:dyDescent="0.25">
      <c r="A17" s="2"/>
      <c r="B17" s="30" t="s">
        <v>76</v>
      </c>
      <c r="C17" s="37"/>
      <c r="D17" s="29" t="s">
        <v>51</v>
      </c>
      <c r="E17" s="12">
        <f>9190.56*0.66/2</f>
        <v>3032.8847999999998</v>
      </c>
      <c r="F17" s="12"/>
      <c r="G17" s="12"/>
      <c r="H17" s="12"/>
      <c r="I17" s="12">
        <f t="shared" si="0"/>
        <v>3032.8847999999998</v>
      </c>
      <c r="J17" s="34" t="s">
        <v>14</v>
      </c>
    </row>
    <row r="18" spans="1:10" x14ac:dyDescent="0.25">
      <c r="A18" s="2"/>
      <c r="B18" s="30" t="s">
        <v>69</v>
      </c>
      <c r="C18" s="37"/>
      <c r="D18" s="38" t="s">
        <v>70</v>
      </c>
      <c r="E18" s="12">
        <f>10032.4*0.72/2</f>
        <v>3611.6639999999998</v>
      </c>
      <c r="F18" s="12"/>
      <c r="G18" s="12"/>
      <c r="H18" s="12"/>
      <c r="I18" s="12">
        <f t="shared" si="0"/>
        <v>3611.6639999999998</v>
      </c>
      <c r="J18" s="34" t="s">
        <v>14</v>
      </c>
    </row>
    <row r="19" spans="1:10" x14ac:dyDescent="0.25">
      <c r="A19" s="2"/>
      <c r="B19" s="30" t="s">
        <v>83</v>
      </c>
      <c r="C19" s="37"/>
      <c r="D19" s="55" t="s">
        <v>84</v>
      </c>
      <c r="E19" s="12">
        <f>11241.24*0.75/2</f>
        <v>4215.4650000000001</v>
      </c>
      <c r="F19" s="12"/>
      <c r="G19" s="12"/>
      <c r="H19" s="12"/>
      <c r="I19" s="31">
        <f>+E19</f>
        <v>4215.4650000000001</v>
      </c>
      <c r="J19" s="26"/>
    </row>
    <row r="20" spans="1:10" ht="23.25" x14ac:dyDescent="0.25">
      <c r="A20" s="2"/>
      <c r="B20" s="27" t="s">
        <v>46</v>
      </c>
      <c r="C20" s="39"/>
      <c r="D20" s="33" t="s">
        <v>47</v>
      </c>
      <c r="E20" s="12">
        <v>4117.78</v>
      </c>
      <c r="F20" s="15"/>
      <c r="G20" s="15"/>
      <c r="H20" s="12"/>
      <c r="I20" s="12">
        <f t="shared" si="0"/>
        <v>4117.78</v>
      </c>
      <c r="J20" s="34" t="s">
        <v>14</v>
      </c>
    </row>
    <row r="21" spans="1:10" ht="24.75" x14ac:dyDescent="0.25">
      <c r="A21" s="2"/>
      <c r="B21" s="30" t="s">
        <v>16</v>
      </c>
      <c r="C21" s="40"/>
      <c r="D21" s="41" t="s">
        <v>17</v>
      </c>
      <c r="E21" s="12">
        <f>11559.6/2</f>
        <v>5779.8</v>
      </c>
      <c r="F21" s="12"/>
      <c r="G21" s="12"/>
      <c r="H21" s="12"/>
      <c r="I21" s="12">
        <f t="shared" si="0"/>
        <v>5779.8</v>
      </c>
      <c r="J21" s="34" t="s">
        <v>14</v>
      </c>
    </row>
    <row r="22" spans="1:10" x14ac:dyDescent="0.25">
      <c r="A22" s="2"/>
      <c r="B22" s="30" t="s">
        <v>50</v>
      </c>
      <c r="C22" s="30"/>
      <c r="D22" s="33" t="s">
        <v>51</v>
      </c>
      <c r="E22" s="12">
        <v>1894.27</v>
      </c>
      <c r="F22" s="12"/>
      <c r="G22" s="12"/>
      <c r="H22" s="12"/>
      <c r="I22" s="12">
        <f t="shared" si="0"/>
        <v>1894.27</v>
      </c>
      <c r="J22" s="34" t="s">
        <v>14</v>
      </c>
    </row>
    <row r="23" spans="1:10" x14ac:dyDescent="0.25">
      <c r="A23" s="2"/>
      <c r="B23" s="30" t="s">
        <v>57</v>
      </c>
      <c r="C23" s="40"/>
      <c r="D23" s="43" t="s">
        <v>58</v>
      </c>
      <c r="E23" s="12">
        <f>6875.93*0.63/2</f>
        <v>2165.91795</v>
      </c>
      <c r="F23" s="12"/>
      <c r="G23" s="12"/>
      <c r="H23" s="12"/>
      <c r="I23" s="12">
        <f t="shared" si="0"/>
        <v>2165.91795</v>
      </c>
      <c r="J23" s="34" t="s">
        <v>14</v>
      </c>
    </row>
    <row r="24" spans="1:10" x14ac:dyDescent="0.25">
      <c r="A24" s="2"/>
      <c r="B24" s="27" t="s">
        <v>18</v>
      </c>
      <c r="C24" s="39"/>
      <c r="D24" s="33" t="s">
        <v>19</v>
      </c>
      <c r="E24" s="12">
        <v>1745.8</v>
      </c>
      <c r="F24" s="12"/>
      <c r="G24" s="12"/>
      <c r="H24" s="12"/>
      <c r="I24" s="12">
        <f t="shared" si="0"/>
        <v>1745.8</v>
      </c>
      <c r="J24" s="34" t="s">
        <v>14</v>
      </c>
    </row>
    <row r="25" spans="1:10" x14ac:dyDescent="0.25">
      <c r="A25" s="2"/>
      <c r="B25" s="30" t="s">
        <v>62</v>
      </c>
      <c r="C25" s="37"/>
      <c r="D25" s="38" t="s">
        <v>63</v>
      </c>
      <c r="E25" s="12">
        <f>19626.6*0.6/2</f>
        <v>5887.98</v>
      </c>
      <c r="F25" s="15"/>
      <c r="G25" s="12"/>
      <c r="H25" s="12">
        <f t="shared" ref="H25" si="1">+F25/2</f>
        <v>0</v>
      </c>
      <c r="I25" s="12">
        <f t="shared" si="0"/>
        <v>5887.98</v>
      </c>
      <c r="J25" s="34" t="s">
        <v>14</v>
      </c>
    </row>
    <row r="26" spans="1:10" x14ac:dyDescent="0.25">
      <c r="A26" s="2"/>
      <c r="B26" s="27" t="s">
        <v>20</v>
      </c>
      <c r="C26" s="39"/>
      <c r="D26" s="33" t="s">
        <v>21</v>
      </c>
      <c r="E26" s="12">
        <v>4209.68</v>
      </c>
      <c r="F26" s="12"/>
      <c r="G26" s="12"/>
      <c r="H26" s="12"/>
      <c r="I26" s="12">
        <f t="shared" si="0"/>
        <v>4209.68</v>
      </c>
      <c r="J26" s="34" t="s">
        <v>14</v>
      </c>
    </row>
    <row r="27" spans="1:10" x14ac:dyDescent="0.25">
      <c r="A27" s="2"/>
      <c r="B27" s="30" t="s">
        <v>23</v>
      </c>
      <c r="C27" s="40"/>
      <c r="D27" s="44" t="s">
        <v>15</v>
      </c>
      <c r="E27" s="12">
        <v>2668.84</v>
      </c>
      <c r="F27" s="15"/>
      <c r="G27" s="15"/>
      <c r="H27" s="12"/>
      <c r="I27" s="12">
        <f t="shared" si="0"/>
        <v>2668.84</v>
      </c>
      <c r="J27" s="34" t="s">
        <v>14</v>
      </c>
    </row>
    <row r="28" spans="1:10" x14ac:dyDescent="0.25">
      <c r="A28" s="2"/>
      <c r="B28" s="30" t="s">
        <v>52</v>
      </c>
      <c r="C28" s="40"/>
      <c r="D28" s="41" t="s">
        <v>53</v>
      </c>
      <c r="E28" s="12">
        <v>3278.55</v>
      </c>
      <c r="F28" s="12"/>
      <c r="G28" s="12"/>
      <c r="H28" s="12"/>
      <c r="I28" s="12">
        <f t="shared" si="0"/>
        <v>3278.55</v>
      </c>
      <c r="J28" s="34" t="s">
        <v>14</v>
      </c>
    </row>
    <row r="29" spans="1:10" x14ac:dyDescent="0.25">
      <c r="A29" s="2"/>
      <c r="B29" s="30" t="s">
        <v>24</v>
      </c>
      <c r="C29" s="37"/>
      <c r="D29" s="38" t="s">
        <v>25</v>
      </c>
      <c r="E29" s="12">
        <v>4121.25</v>
      </c>
      <c r="F29" s="12"/>
      <c r="G29" s="12"/>
      <c r="H29" s="12"/>
      <c r="I29" s="12">
        <f>+E29</f>
        <v>4121.25</v>
      </c>
      <c r="J29" s="34" t="s">
        <v>14</v>
      </c>
    </row>
    <row r="30" spans="1:10" x14ac:dyDescent="0.25">
      <c r="A30" s="2"/>
      <c r="B30" s="30" t="s">
        <v>26</v>
      </c>
      <c r="C30" s="40"/>
      <c r="D30" s="44" t="s">
        <v>27</v>
      </c>
      <c r="E30" s="12">
        <v>2301.7399999999998</v>
      </c>
      <c r="F30" s="15"/>
      <c r="G30" s="15"/>
      <c r="H30" s="12"/>
      <c r="I30" s="12">
        <f>E30-F30+G30-H30</f>
        <v>2301.7399999999998</v>
      </c>
      <c r="J30" s="34" t="s">
        <v>14</v>
      </c>
    </row>
    <row r="31" spans="1:10" x14ac:dyDescent="0.25">
      <c r="A31" s="2"/>
      <c r="B31" s="27" t="s">
        <v>64</v>
      </c>
      <c r="C31" s="39"/>
      <c r="D31" s="33" t="s">
        <v>21</v>
      </c>
      <c r="E31" s="12">
        <f>9167*0.9/2</f>
        <v>4125.1500000000005</v>
      </c>
      <c r="F31" s="15"/>
      <c r="G31" s="15"/>
      <c r="H31" s="12"/>
      <c r="I31" s="12">
        <f>E31-F31+G31-H31</f>
        <v>4125.1500000000005</v>
      </c>
      <c r="J31" s="34" t="s">
        <v>14</v>
      </c>
    </row>
    <row r="32" spans="1:10" x14ac:dyDescent="0.25">
      <c r="A32" s="2"/>
      <c r="B32" s="30" t="s">
        <v>28</v>
      </c>
      <c r="C32" s="40"/>
      <c r="D32" s="44" t="s">
        <v>22</v>
      </c>
      <c r="E32" s="12">
        <v>4341.84</v>
      </c>
      <c r="F32" s="12"/>
      <c r="G32" s="12"/>
      <c r="H32" s="12"/>
      <c r="I32" s="12">
        <f>E32-F32+G32-H32</f>
        <v>4341.84</v>
      </c>
      <c r="J32" s="34" t="s">
        <v>14</v>
      </c>
    </row>
    <row r="33" spans="1:10" x14ac:dyDescent="0.25">
      <c r="A33" s="2"/>
      <c r="B33" s="30" t="s">
        <v>29</v>
      </c>
      <c r="C33" s="37"/>
      <c r="D33" s="45" t="s">
        <v>15</v>
      </c>
      <c r="E33" s="12">
        <v>4216.53</v>
      </c>
      <c r="F33" s="12"/>
      <c r="G33" s="12"/>
      <c r="H33" s="12"/>
      <c r="I33" s="12">
        <f>E33-F33+G33-H33</f>
        <v>4216.53</v>
      </c>
      <c r="J33" s="34" t="s">
        <v>14</v>
      </c>
    </row>
    <row r="34" spans="1:10" x14ac:dyDescent="0.25">
      <c r="A34" s="9"/>
      <c r="B34" s="13" t="s">
        <v>30</v>
      </c>
      <c r="C34" s="35"/>
      <c r="D34" s="36" t="s">
        <v>31</v>
      </c>
      <c r="E34" s="14">
        <v>1661.17</v>
      </c>
      <c r="F34" s="12"/>
      <c r="G34" s="12"/>
      <c r="H34" s="12"/>
      <c r="I34" s="12">
        <f>+E34</f>
        <v>1661.17</v>
      </c>
      <c r="J34" s="34" t="s">
        <v>14</v>
      </c>
    </row>
    <row r="35" spans="1:10" x14ac:dyDescent="0.25">
      <c r="B35" s="30"/>
      <c r="C35" s="44"/>
      <c r="D35" s="41" t="s">
        <v>56</v>
      </c>
      <c r="E35" s="12">
        <f>11744.26*0.6/2</f>
        <v>3523.2779999999998</v>
      </c>
      <c r="F35" s="12"/>
      <c r="G35" s="12"/>
      <c r="H35" s="12"/>
      <c r="I35" s="12">
        <f>+E35</f>
        <v>3523.2779999999998</v>
      </c>
      <c r="J35" s="34" t="s">
        <v>14</v>
      </c>
    </row>
    <row r="36" spans="1:10" ht="24.75" x14ac:dyDescent="0.25">
      <c r="B36" s="30" t="s">
        <v>71</v>
      </c>
      <c r="C36" s="40"/>
      <c r="D36" s="41" t="s">
        <v>72</v>
      </c>
      <c r="E36" s="12">
        <f>12600*0.66/2</f>
        <v>4158</v>
      </c>
      <c r="F36" s="12"/>
      <c r="G36" s="12"/>
      <c r="H36" s="12"/>
      <c r="I36" s="12">
        <f>+E36</f>
        <v>4158</v>
      </c>
      <c r="J36" s="34" t="s">
        <v>14</v>
      </c>
    </row>
    <row r="37" spans="1:10" x14ac:dyDescent="0.25">
      <c r="B37" s="30" t="s">
        <v>54</v>
      </c>
      <c r="C37" s="40"/>
      <c r="D37" s="42" t="s">
        <v>55</v>
      </c>
      <c r="E37" s="12">
        <v>3113.55</v>
      </c>
      <c r="F37" s="46"/>
      <c r="G37" s="47"/>
      <c r="H37" s="43"/>
      <c r="I37" s="12">
        <f>+E37</f>
        <v>3113.55</v>
      </c>
      <c r="J37" s="34" t="s">
        <v>14</v>
      </c>
    </row>
    <row r="38" spans="1:10" x14ac:dyDescent="0.25">
      <c r="B38" s="27" t="s">
        <v>32</v>
      </c>
      <c r="C38" s="39"/>
      <c r="D38" s="33" t="s">
        <v>21</v>
      </c>
      <c r="E38" s="12">
        <f>14210.7/2</f>
        <v>7105.35</v>
      </c>
      <c r="F38" s="12"/>
      <c r="G38" s="12"/>
      <c r="H38" s="12"/>
      <c r="I38" s="12">
        <f t="shared" ref="I38:I51" si="2">E38-F38+G38-H38</f>
        <v>7105.35</v>
      </c>
      <c r="J38" s="34" t="s">
        <v>14</v>
      </c>
    </row>
    <row r="39" spans="1:10" x14ac:dyDescent="0.25">
      <c r="B39" s="30" t="s">
        <v>33</v>
      </c>
      <c r="C39" s="40"/>
      <c r="D39" s="44" t="s">
        <v>34</v>
      </c>
      <c r="E39" s="12">
        <v>3208.72</v>
      </c>
      <c r="F39" s="15"/>
      <c r="G39" s="15"/>
      <c r="H39" s="12"/>
      <c r="I39" s="12">
        <f t="shared" si="2"/>
        <v>3208.72</v>
      </c>
      <c r="J39" s="34" t="s">
        <v>14</v>
      </c>
    </row>
    <row r="40" spans="1:10" x14ac:dyDescent="0.25">
      <c r="B40" s="30" t="s">
        <v>35</v>
      </c>
      <c r="C40" s="40"/>
      <c r="D40" s="44" t="s">
        <v>15</v>
      </c>
      <c r="E40" s="12">
        <v>3690.67</v>
      </c>
      <c r="F40" s="15"/>
      <c r="G40" s="15"/>
      <c r="H40" s="12"/>
      <c r="I40" s="12">
        <f t="shared" si="2"/>
        <v>3690.67</v>
      </c>
      <c r="J40" s="34" t="s">
        <v>14</v>
      </c>
    </row>
    <row r="41" spans="1:10" x14ac:dyDescent="0.25">
      <c r="B41" s="30" t="s">
        <v>73</v>
      </c>
      <c r="C41" s="40"/>
      <c r="D41" s="43" t="s">
        <v>61</v>
      </c>
      <c r="E41" s="12">
        <f>16407.1*0.6/2</f>
        <v>4922.1299999999992</v>
      </c>
      <c r="F41" s="12"/>
      <c r="G41" s="12"/>
      <c r="H41" s="12"/>
      <c r="I41" s="12">
        <f t="shared" si="2"/>
        <v>4922.1299999999992</v>
      </c>
      <c r="J41" s="34" t="s">
        <v>14</v>
      </c>
    </row>
    <row r="42" spans="1:10" ht="36.75" x14ac:dyDescent="0.25">
      <c r="B42" s="13" t="s">
        <v>36</v>
      </c>
      <c r="C42" s="35"/>
      <c r="D42" s="36" t="s">
        <v>37</v>
      </c>
      <c r="E42" s="14">
        <v>3884.1</v>
      </c>
      <c r="F42" s="12"/>
      <c r="G42" s="12"/>
      <c r="H42" s="12"/>
      <c r="I42" s="12">
        <f t="shared" si="2"/>
        <v>3884.1</v>
      </c>
      <c r="J42" s="34" t="s">
        <v>14</v>
      </c>
    </row>
    <row r="43" spans="1:10" x14ac:dyDescent="0.25">
      <c r="B43" s="13" t="s">
        <v>65</v>
      </c>
      <c r="C43" s="35"/>
      <c r="D43" s="25" t="s">
        <v>66</v>
      </c>
      <c r="E43" s="14">
        <f>12203.1*0.6/2</f>
        <v>3660.93</v>
      </c>
      <c r="F43" s="12"/>
      <c r="G43" s="14"/>
      <c r="H43" s="14"/>
      <c r="I43" s="12">
        <f>+E43</f>
        <v>3660.93</v>
      </c>
      <c r="J43" s="26"/>
    </row>
    <row r="44" spans="1:10" x14ac:dyDescent="0.25">
      <c r="B44" s="27" t="s">
        <v>77</v>
      </c>
      <c r="C44" s="28"/>
      <c r="D44" s="38" t="s">
        <v>21</v>
      </c>
      <c r="E44" s="12">
        <f>9167*0.63/2</f>
        <v>2887.605</v>
      </c>
      <c r="F44" s="12"/>
      <c r="G44" s="14"/>
      <c r="H44" s="14"/>
      <c r="I44" s="12">
        <f>+E44</f>
        <v>2887.605</v>
      </c>
      <c r="J44" s="26"/>
    </row>
    <row r="45" spans="1:10" x14ac:dyDescent="0.25">
      <c r="B45" s="34" t="s">
        <v>48</v>
      </c>
      <c r="C45" s="48"/>
      <c r="D45" s="49" t="s">
        <v>49</v>
      </c>
      <c r="E45" s="12">
        <v>2783.32</v>
      </c>
      <c r="F45" s="16"/>
      <c r="G45" s="16"/>
      <c r="H45" s="11"/>
      <c r="I45" s="12">
        <f t="shared" si="2"/>
        <v>2783.32</v>
      </c>
      <c r="J45" s="34" t="s">
        <v>14</v>
      </c>
    </row>
    <row r="46" spans="1:10" x14ac:dyDescent="0.25">
      <c r="B46" s="30" t="s">
        <v>59</v>
      </c>
      <c r="C46" s="40"/>
      <c r="D46" s="50" t="s">
        <v>60</v>
      </c>
      <c r="E46" s="12">
        <f>10000*0.6/2</f>
        <v>3000</v>
      </c>
      <c r="F46" s="16"/>
      <c r="G46" s="16"/>
      <c r="H46" s="11"/>
      <c r="I46" s="12">
        <f t="shared" si="2"/>
        <v>3000</v>
      </c>
      <c r="J46" s="34" t="s">
        <v>14</v>
      </c>
    </row>
    <row r="47" spans="1:10" x14ac:dyDescent="0.25">
      <c r="B47" s="30" t="s">
        <v>38</v>
      </c>
      <c r="C47" s="40"/>
      <c r="D47" s="56" t="s">
        <v>39</v>
      </c>
      <c r="E47" s="12">
        <f>33214.2*0.72/2</f>
        <v>11957.111999999999</v>
      </c>
      <c r="F47" s="12"/>
      <c r="G47" s="12"/>
      <c r="H47" s="12"/>
      <c r="I47" s="12">
        <f t="shared" si="2"/>
        <v>11957.111999999999</v>
      </c>
      <c r="J47" s="34" t="s">
        <v>14</v>
      </c>
    </row>
    <row r="48" spans="1:10" x14ac:dyDescent="0.25">
      <c r="B48" s="34" t="s">
        <v>78</v>
      </c>
      <c r="C48" s="51"/>
      <c r="D48" s="52" t="s">
        <v>79</v>
      </c>
      <c r="E48" s="11">
        <f>10949.94*0.8/2</f>
        <v>4379.9760000000006</v>
      </c>
      <c r="F48" s="12"/>
      <c r="G48" s="12"/>
      <c r="H48" s="12"/>
      <c r="I48" s="12">
        <f t="shared" si="2"/>
        <v>4379.9760000000006</v>
      </c>
      <c r="J48" s="34" t="s">
        <v>14</v>
      </c>
    </row>
    <row r="49" spans="2:10" x14ac:dyDescent="0.25">
      <c r="B49" s="13" t="s">
        <v>80</v>
      </c>
      <c r="C49" s="23"/>
      <c r="D49" s="24" t="s">
        <v>81</v>
      </c>
      <c r="E49" s="14">
        <f>12087.6*0.69/2</f>
        <v>4170.2219999999998</v>
      </c>
      <c r="F49" s="12"/>
      <c r="G49" s="12"/>
      <c r="H49" s="12"/>
      <c r="I49" s="12">
        <f t="shared" si="2"/>
        <v>4170.2219999999998</v>
      </c>
      <c r="J49" s="34" t="s">
        <v>14</v>
      </c>
    </row>
    <row r="50" spans="2:10" x14ac:dyDescent="0.25">
      <c r="B50" s="30" t="s">
        <v>40</v>
      </c>
      <c r="C50" s="40"/>
      <c r="D50" s="44" t="s">
        <v>22</v>
      </c>
      <c r="E50" s="12">
        <v>4341.84</v>
      </c>
      <c r="F50" s="12"/>
      <c r="G50" s="12"/>
      <c r="H50" s="12"/>
      <c r="I50" s="12">
        <f t="shared" si="2"/>
        <v>4341.84</v>
      </c>
      <c r="J50" s="34" t="s">
        <v>14</v>
      </c>
    </row>
    <row r="51" spans="2:10" ht="24.75" x14ac:dyDescent="0.25">
      <c r="B51" s="30" t="s">
        <v>41</v>
      </c>
      <c r="C51" s="40"/>
      <c r="D51" s="41" t="s">
        <v>42</v>
      </c>
      <c r="E51" s="12">
        <v>6991</v>
      </c>
      <c r="F51" s="12"/>
      <c r="G51" s="12"/>
      <c r="H51" s="12"/>
      <c r="I51" s="12">
        <f t="shared" si="2"/>
        <v>6991</v>
      </c>
      <c r="J51" s="34" t="s">
        <v>14</v>
      </c>
    </row>
    <row r="52" spans="2:10" x14ac:dyDescent="0.25">
      <c r="B52" s="53"/>
      <c r="C52" s="53"/>
      <c r="D52" s="53" t="s">
        <v>43</v>
      </c>
      <c r="E52" s="54">
        <f>SUM(E13:E51)</f>
        <v>154302.74155000004</v>
      </c>
      <c r="F52" s="54">
        <f t="shared" ref="F52:I52" si="3">SUM(F13:F51)</f>
        <v>0</v>
      </c>
      <c r="G52" s="54">
        <f t="shared" si="3"/>
        <v>0</v>
      </c>
      <c r="H52" s="54">
        <f t="shared" si="3"/>
        <v>0</v>
      </c>
      <c r="I52" s="54">
        <f t="shared" si="3"/>
        <v>154302.74155000004</v>
      </c>
      <c r="J52" s="53"/>
    </row>
  </sheetData>
  <autoFilter ref="D1:D51"/>
  <mergeCells count="1">
    <mergeCell ref="A1:J6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rodri</cp:lastModifiedBy>
  <dcterms:created xsi:type="dcterms:W3CDTF">2019-08-22T19:07:36Z</dcterms:created>
  <dcterms:modified xsi:type="dcterms:W3CDTF">2022-05-10T16:36:29Z</dcterms:modified>
</cp:coreProperties>
</file>