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"/>
    </mc:Choice>
  </mc:AlternateContent>
  <xr:revisionPtr revIDLastSave="0" documentId="13_ncr:1_{ED2774D6-9F6F-489A-BBA8-D2CEBF0C5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1 (2)" sheetId="2" r:id="rId2"/>
    <sheet name="Hoja1 (3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9" i="4" l="1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P38" i="4"/>
  <c r="BP39" i="4"/>
  <c r="BP40" i="4"/>
  <c r="BP41" i="4"/>
  <c r="BP42" i="4"/>
  <c r="BP43" i="4"/>
  <c r="BP44" i="4"/>
  <c r="BP45" i="4"/>
  <c r="BP46" i="4"/>
  <c r="BP47" i="4"/>
  <c r="BP48" i="4"/>
  <c r="BP49" i="4"/>
  <c r="BP50" i="4"/>
  <c r="BP51" i="4"/>
  <c r="BP52" i="4"/>
  <c r="BP53" i="4"/>
  <c r="BP54" i="4"/>
  <c r="BP55" i="4"/>
  <c r="BP56" i="4"/>
  <c r="BP57" i="4"/>
  <c r="BP58" i="4"/>
  <c r="BP59" i="4"/>
  <c r="BP60" i="4"/>
  <c r="BP61" i="4"/>
  <c r="BP62" i="4"/>
  <c r="BP63" i="4"/>
  <c r="BP64" i="4"/>
  <c r="BP65" i="4"/>
  <c r="BP66" i="4"/>
  <c r="BP67" i="4"/>
  <c r="BP68" i="4"/>
  <c r="BP69" i="4"/>
  <c r="BP70" i="4"/>
  <c r="BP71" i="4"/>
  <c r="BP72" i="4"/>
  <c r="BP73" i="4"/>
  <c r="BP74" i="4"/>
  <c r="BP75" i="4"/>
  <c r="BP76" i="4"/>
  <c r="BP77" i="4"/>
  <c r="BP78" i="4"/>
  <c r="BP79" i="4"/>
  <c r="BP80" i="4"/>
  <c r="BP81" i="4"/>
  <c r="BP82" i="4"/>
  <c r="BP83" i="4"/>
  <c r="BP84" i="4"/>
  <c r="BP85" i="4"/>
  <c r="BP86" i="4"/>
  <c r="BP87" i="4"/>
  <c r="BP88" i="4"/>
  <c r="BP89" i="4"/>
  <c r="BP90" i="4"/>
  <c r="BP91" i="4"/>
  <c r="BP92" i="4"/>
  <c r="BP93" i="4"/>
  <c r="BP94" i="4"/>
  <c r="BP95" i="4"/>
  <c r="BP96" i="4"/>
  <c r="BP97" i="4"/>
  <c r="BP98" i="4"/>
  <c r="BP99" i="4"/>
  <c r="BP100" i="4"/>
  <c r="BP101" i="4"/>
  <c r="BP102" i="4"/>
  <c r="BP103" i="4"/>
  <c r="BP104" i="4"/>
  <c r="BP105" i="4"/>
  <c r="BP106" i="4"/>
  <c r="BP8" i="4"/>
  <c r="BO98" i="4"/>
  <c r="BO86" i="4"/>
  <c r="BO57" i="4"/>
  <c r="BO79" i="4" s="1"/>
  <c r="BO29" i="4"/>
  <c r="BO8" i="4"/>
  <c r="BO48" i="4" s="1"/>
  <c r="BO80" i="4" s="1"/>
  <c r="AH9" i="4"/>
  <c r="AH10" i="4"/>
  <c r="AH11" i="4"/>
  <c r="AH12" i="4"/>
  <c r="AH13" i="4"/>
  <c r="AH14" i="4"/>
  <c r="AH15" i="4"/>
  <c r="AH17" i="4"/>
  <c r="AH18" i="4"/>
  <c r="AH19" i="4"/>
  <c r="AH21" i="4"/>
  <c r="AH22" i="4"/>
  <c r="AH23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60" i="4"/>
  <c r="AH61" i="4"/>
  <c r="AH62" i="4"/>
  <c r="AH63" i="4"/>
  <c r="AH64" i="4"/>
  <c r="AH65" i="4"/>
  <c r="AH66" i="4"/>
  <c r="AH68" i="4"/>
  <c r="AH69" i="4"/>
  <c r="AH70" i="4"/>
  <c r="AH71" i="4"/>
  <c r="AH72" i="4"/>
  <c r="AH73" i="4"/>
  <c r="AH74" i="4"/>
  <c r="AH75" i="4"/>
  <c r="AH77" i="4"/>
  <c r="AH78" i="4"/>
  <c r="AH79" i="4"/>
  <c r="AH80" i="4"/>
  <c r="AH81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F82" i="4"/>
  <c r="AH82" i="4" s="1"/>
  <c r="AG76" i="4"/>
  <c r="AF76" i="4"/>
  <c r="AH76" i="4" s="1"/>
  <c r="AG67" i="4"/>
  <c r="AF67" i="4"/>
  <c r="AH67" i="4" s="1"/>
  <c r="AG59" i="4"/>
  <c r="AF59" i="4"/>
  <c r="AH59" i="4" s="1"/>
  <c r="BN57" i="4"/>
  <c r="BN79" i="4" s="1"/>
  <c r="BN29" i="4"/>
  <c r="AG24" i="4"/>
  <c r="AH24" i="4" s="1"/>
  <c r="AF24" i="4"/>
  <c r="BN22" i="4"/>
  <c r="AG20" i="4"/>
  <c r="AG16" i="4" s="1"/>
  <c r="AF16" i="4"/>
  <c r="AH16" i="4" s="1"/>
  <c r="BN8" i="4"/>
  <c r="AG8" i="4"/>
  <c r="AF8" i="4"/>
  <c r="AH8" i="4" s="1"/>
  <c r="BN98" i="1"/>
  <c r="BN86" i="1"/>
  <c r="BN57" i="1"/>
  <c r="BN79" i="1" s="1"/>
  <c r="BN48" i="1"/>
  <c r="BN29" i="1"/>
  <c r="BN8" i="1"/>
  <c r="AG76" i="1"/>
  <c r="AG67" i="1"/>
  <c r="AG59" i="1"/>
  <c r="AG24" i="1"/>
  <c r="AG20" i="1"/>
  <c r="AG16" i="1" s="1"/>
  <c r="AG8" i="1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8" i="2"/>
  <c r="BO101" i="2"/>
  <c r="BO98" i="2"/>
  <c r="BO86" i="2" s="1"/>
  <c r="BO94" i="2"/>
  <c r="BO89" i="2"/>
  <c r="BO82" i="2"/>
  <c r="BO74" i="2"/>
  <c r="BO67" i="2"/>
  <c r="BO63" i="2"/>
  <c r="BO57" i="2"/>
  <c r="BO53" i="2"/>
  <c r="BO50" i="2"/>
  <c r="BO79" i="2" s="1"/>
  <c r="BO44" i="2"/>
  <c r="BO40" i="2"/>
  <c r="BO33" i="2"/>
  <c r="BO29" i="2"/>
  <c r="BO26" i="2"/>
  <c r="BO22" i="2"/>
  <c r="BO18" i="2"/>
  <c r="BO8" i="2"/>
  <c r="BO48" i="2" s="1"/>
  <c r="AH9" i="2"/>
  <c r="AH10" i="2"/>
  <c r="AH11" i="2"/>
  <c r="AH12" i="2"/>
  <c r="AH13" i="2"/>
  <c r="AH14" i="2"/>
  <c r="AH15" i="2"/>
  <c r="AH17" i="2"/>
  <c r="AH18" i="2"/>
  <c r="AH19" i="2"/>
  <c r="AH20" i="2"/>
  <c r="AH21" i="2"/>
  <c r="AH22" i="2"/>
  <c r="AH23" i="2"/>
  <c r="AH25" i="2"/>
  <c r="AH26" i="2"/>
  <c r="AH27" i="2"/>
  <c r="AH28" i="2"/>
  <c r="AH29" i="2"/>
  <c r="AH31" i="2"/>
  <c r="AH32" i="2"/>
  <c r="AH33" i="2"/>
  <c r="AH34" i="2"/>
  <c r="AH35" i="2"/>
  <c r="AH36" i="2"/>
  <c r="AH37" i="2"/>
  <c r="AH38" i="2"/>
  <c r="AH39" i="2"/>
  <c r="AH40" i="2"/>
  <c r="AH42" i="2"/>
  <c r="AH43" i="2"/>
  <c r="AH44" i="2"/>
  <c r="AH45" i="2"/>
  <c r="AH47" i="2"/>
  <c r="AH49" i="2"/>
  <c r="AH50" i="2"/>
  <c r="AH51" i="2"/>
  <c r="AH52" i="2"/>
  <c r="AH54" i="2"/>
  <c r="AH55" i="2"/>
  <c r="AH56" i="2"/>
  <c r="AH57" i="2"/>
  <c r="AH58" i="2"/>
  <c r="AH60" i="2"/>
  <c r="AH61" i="2"/>
  <c r="AH62" i="2"/>
  <c r="AH63" i="2"/>
  <c r="AH64" i="2"/>
  <c r="AH65" i="2"/>
  <c r="AH66" i="2"/>
  <c r="AH68" i="2"/>
  <c r="AH69" i="2"/>
  <c r="AH70" i="2"/>
  <c r="AH71" i="2"/>
  <c r="AH72" i="2"/>
  <c r="AH73" i="2"/>
  <c r="AH74" i="2"/>
  <c r="AH75" i="2"/>
  <c r="AH77" i="2"/>
  <c r="AH78" i="2"/>
  <c r="AH79" i="2"/>
  <c r="AH80" i="2"/>
  <c r="AH81" i="2"/>
  <c r="AH82" i="2"/>
  <c r="AH83" i="2"/>
  <c r="AH84" i="2"/>
  <c r="AH85" i="2"/>
  <c r="AH86" i="2"/>
  <c r="AH87" i="2"/>
  <c r="AH89" i="2"/>
  <c r="AH90" i="2"/>
  <c r="AH91" i="2"/>
  <c r="AH92" i="2"/>
  <c r="AH93" i="2"/>
  <c r="AH94" i="2"/>
  <c r="AH96" i="2"/>
  <c r="AH97" i="2"/>
  <c r="AH98" i="2"/>
  <c r="AH99" i="2"/>
  <c r="AH100" i="2"/>
  <c r="AH102" i="2"/>
  <c r="AH103" i="2"/>
  <c r="AH104" i="2"/>
  <c r="AG101" i="2"/>
  <c r="AH101" i="2" s="1"/>
  <c r="AG95" i="2"/>
  <c r="AH95" i="2" s="1"/>
  <c r="AG88" i="2"/>
  <c r="AH88" i="2" s="1"/>
  <c r="AG82" i="2"/>
  <c r="AF82" i="2"/>
  <c r="AG76" i="2"/>
  <c r="AH76" i="2" s="1"/>
  <c r="AF76" i="2"/>
  <c r="AG67" i="2"/>
  <c r="AF67" i="2"/>
  <c r="AH67" i="2" s="1"/>
  <c r="AG59" i="2"/>
  <c r="AF59" i="2"/>
  <c r="AH59" i="2" s="1"/>
  <c r="BN57" i="2"/>
  <c r="BN79" i="2" s="1"/>
  <c r="AG53" i="2"/>
  <c r="AH53" i="2" s="1"/>
  <c r="AG48" i="2"/>
  <c r="AH48" i="2" s="1"/>
  <c r="AG41" i="2"/>
  <c r="AH41" i="2" s="1"/>
  <c r="AG38" i="2"/>
  <c r="AG30" i="2"/>
  <c r="AH30" i="2" s="1"/>
  <c r="BN29" i="2"/>
  <c r="AG24" i="2"/>
  <c r="AH24" i="2" s="1"/>
  <c r="AF24" i="2"/>
  <c r="BN22" i="2"/>
  <c r="AG16" i="2"/>
  <c r="AF16" i="2"/>
  <c r="AH16" i="2" s="1"/>
  <c r="BN8" i="2"/>
  <c r="AG8" i="2"/>
  <c r="AF8" i="2"/>
  <c r="AH8" i="2" s="1"/>
  <c r="AF82" i="1"/>
  <c r="BM29" i="1"/>
  <c r="BM8" i="1"/>
  <c r="AH20" i="4" l="1"/>
  <c r="AF46" i="4"/>
  <c r="AF105" i="4"/>
  <c r="AH105" i="4" s="1"/>
  <c r="AG46" i="4"/>
  <c r="BN48" i="4"/>
  <c r="BN80" i="4" s="1"/>
  <c r="AF106" i="4"/>
  <c r="AH106" i="4" s="1"/>
  <c r="BN80" i="1"/>
  <c r="AG46" i="1"/>
  <c r="BO80" i="2"/>
  <c r="AF46" i="2"/>
  <c r="BN48" i="2"/>
  <c r="AG46" i="2"/>
  <c r="AF105" i="2"/>
  <c r="BN80" i="2"/>
  <c r="AF24" i="1"/>
  <c r="AH46" i="4" l="1"/>
  <c r="BN87" i="4"/>
  <c r="BN86" i="4" s="1"/>
  <c r="BN104" i="4" s="1"/>
  <c r="BN106" i="4" s="1"/>
  <c r="AF106" i="2"/>
  <c r="AH106" i="2" s="1"/>
  <c r="AH105" i="2"/>
  <c r="BN87" i="2"/>
  <c r="BN86" i="2" s="1"/>
  <c r="BN104" i="2" s="1"/>
  <c r="BN106" i="2" s="1"/>
  <c r="AH46" i="2"/>
  <c r="BM22" i="1"/>
  <c r="BM57" i="1"/>
  <c r="BM79" i="1" s="1"/>
  <c r="BM48" i="1" l="1"/>
  <c r="BM80" i="1" s="1"/>
  <c r="AF76" i="1" l="1"/>
  <c r="AF67" i="1"/>
  <c r="AF59" i="1"/>
  <c r="AF16" i="1"/>
  <c r="AF8" i="1"/>
  <c r="AF46" i="1" l="1"/>
  <c r="AF105" i="1"/>
  <c r="AF106" i="1" l="1"/>
  <c r="BM87" i="1" s="1"/>
  <c r="BM86" i="1" s="1"/>
  <c r="BM104" i="1" s="1"/>
  <c r="BM106" i="1" s="1"/>
</calcChain>
</file>

<file path=xl/sharedStrings.xml><?xml version="1.0" encoding="utf-8"?>
<sst xmlns="http://schemas.openxmlformats.org/spreadsheetml/2006/main" count="1168" uniqueCount="389">
  <si>
    <t>MUNICIPIO IXTLAHUACÁN DEL RÍO</t>
  </si>
  <si>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</si>
  <si>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</si>
  <si>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</si>
  <si>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</si>
  <si>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</si>
  <si>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</si>
  <si>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</si>
  <si>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</si>
  <si>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</si>
  <si>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</si>
  <si>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</si>
  <si>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</si>
  <si>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</si>
  <si>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</si>
  <si>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</si>
  <si>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</si>
  <si>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</si>
  <si>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</si>
  <si>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</si>
  <si>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</si>
  <si>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</si>
  <si>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</si>
  <si>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</si>
  <si>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</si>
  <si>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</si>
  <si>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</si>
  <si>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</si>
  <si>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</si>
  <si>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</si>
  <si>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</si>
  <si>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</si>
  <si>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</si>
  <si>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</si>
  <si>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</si>
  <si>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</si>
  <si>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</si>
  <si>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</si>
  <si>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</si>
  <si>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</si>
  <si>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</si>
  <si>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</si>
  <si>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</si>
  <si>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</si>
  <si>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</si>
  <si>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</si>
  <si>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</si>
  <si>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</si>
  <si>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</si>
  <si>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</si>
  <si>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</si>
  <si>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</si>
  <si>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</si>
  <si>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</si>
  <si>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</si>
  <si>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</si>
  <si>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</si>
  <si>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</si>
  <si>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</si>
  <si>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</si>
  <si>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</si>
  <si>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</si>
  <si>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</si>
  <si>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</si>
  <si>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</si>
  <si>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</si>
  <si>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</si>
  <si>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</si>
  <si>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</si>
  <si>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</si>
  <si>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</si>
  <si>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</si>
  <si>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</si>
  <si>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</si>
  <si>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</si>
  <si>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</si>
  <si>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</si>
  <si>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</si>
  <si>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</si>
  <si>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</si>
  <si>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</si>
  <si>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</si>
  <si>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</si>
  <si>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</si>
  <si>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</si>
  <si>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</si>
  <si>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</si>
  <si>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</si>
  <si>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</si>
  <si>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</si>
  <si>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</si>
  <si>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</si>
  <si>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</si>
  <si>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</si>
  <si>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</si>
  <si>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</si>
  <si>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</si>
  <si>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</si>
  <si>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</si>
  <si>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</si>
  <si>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</si>
  <si>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</si>
  <si>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</si>
  <si>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</si>
  <si>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</si>
  <si>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</si>
  <si>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</si>
  <si>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</si>
  <si>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</si>
  <si>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</si>
  <si>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</si>
  <si>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</si>
  <si>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</si>
  <si>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</si>
  <si>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</si>
  <si>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</si>
  <si>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</si>
  <si>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</si>
  <si>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</si>
  <si>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</si>
  <si>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</si>
  <si>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</si>
  <si>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</si>
  <si>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</si>
  <si>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</si>
  <si>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</si>
  <si>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</si>
  <si>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</si>
  <si>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</si>
  <si>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</si>
  <si>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</si>
  <si>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</si>
  <si>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</si>
  <si>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</si>
  <si>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</si>
  <si>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</si>
  <si>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</si>
  <si>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</si>
  <si>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</si>
  <si>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</si>
  <si>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</si>
  <si>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</si>
  <si>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</si>
  <si>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</si>
  <si>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</si>
  <si>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</si>
  <si>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</si>
  <si>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</si>
  <si>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</si>
  <si>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</si>
  <si>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</si>
  <si>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</si>
  <si>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</si>
  <si>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</si>
  <si>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</si>
  <si>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</si>
  <si>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</si>
  <si>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</si>
  <si>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</si>
  <si>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</si>
  <si>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</si>
  <si>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</si>
  <si>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</si>
  <si>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</si>
  <si>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</si>
  <si>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</si>
  <si>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</si>
  <si>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</si>
  <si>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</si>
  <si>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</si>
  <si>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</si>
  <si>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</si>
  <si>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</si>
  <si>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</si>
  <si>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</si>
  <si>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</si>
  <si>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</si>
  <si>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</si>
  <si>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</si>
  <si>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</si>
  <si>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</si>
  <si>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</si>
  <si>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</si>
  <si>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</si>
  <si>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</si>
  <si>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</si>
  <si>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</si>
  <si>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</si>
  <si>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</si>
  <si>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</si>
  <si>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</si>
  <si>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</si>
  <si>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</si>
  <si>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</si>
  <si>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</si>
  <si>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</si>
  <si>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</si>
  <si>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</si>
  <si>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</si>
  <si>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</si>
  <si>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</si>
  <si>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</si>
  <si>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</si>
  <si>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</si>
  <si>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</si>
  <si>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</si>
  <si>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</si>
  <si>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</si>
  <si>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</si>
  <si>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</si>
  <si>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</si>
  <si>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</si>
  <si>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</si>
  <si>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</si>
  <si>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</si>
  <si>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</si>
  <si>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</si>
  <si>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</si>
  <si>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</si>
  <si>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</si>
  <si>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</si>
  <si>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</si>
  <si>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</si>
  <si>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</si>
  <si>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</si>
  <si>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</si>
  <si>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</si>
  <si>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</si>
  <si>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</si>
  <si>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</si>
  <si>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</si>
  <si>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</si>
  <si>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</si>
  <si>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</si>
  <si>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</si>
  <si>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</si>
  <si>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</si>
  <si>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</si>
  <si>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</si>
  <si>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</si>
  <si>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</si>
  <si>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</si>
  <si>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</si>
  <si>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</si>
  <si>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</si>
  <si>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</si>
  <si>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</si>
  <si>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</si>
  <si>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</si>
  <si>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</si>
  <si>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</si>
  <si>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</si>
  <si>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</si>
  <si>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</si>
  <si>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</si>
  <si>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</si>
  <si>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</si>
  <si>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</si>
  <si>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</si>
  <si>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</si>
  <si>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</si>
  <si>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</si>
  <si>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</si>
  <si>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</si>
  <si>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</si>
  <si>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</si>
  <si>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</si>
  <si>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</si>
  <si>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</si>
  <si>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</si>
  <si>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</si>
  <si>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</si>
  <si>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</si>
  <si>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</si>
  <si>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</si>
  <si>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</si>
  <si>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</si>
  <si>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</si>
  <si>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</si>
  <si>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</si>
  <si>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</si>
  <si>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</si>
  <si>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</si>
  <si>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</si>
  <si>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</si>
  <si>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</si>
  <si>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</si>
  <si>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</si>
  <si>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</si>
  <si>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</si>
  <si>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</si>
  <si>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</si>
  <si>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</si>
  <si>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</si>
  <si>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</si>
  <si>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</si>
  <si>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</si>
  <si>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</si>
  <si>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</si>
  <si>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</si>
  <si>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</si>
  <si>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</si>
  <si>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</si>
  <si>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</si>
  <si>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</si>
  <si>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</si>
  <si>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</si>
  <si>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</si>
  <si>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</si>
  <si>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</si>
  <si>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</si>
  <si>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</si>
  <si>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</si>
  <si>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</si>
  <si>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</si>
  <si>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</si>
  <si>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</si>
  <si>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</si>
  <si>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</si>
  <si>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</si>
  <si>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</si>
  <si>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</si>
  <si>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</si>
  <si>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</si>
  <si>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</si>
  <si>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</si>
  <si>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</si>
  <si>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</si>
  <si>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</si>
  <si>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</si>
  <si>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</si>
  <si>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</si>
  <si>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</si>
  <si>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</si>
  <si>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</si>
  <si>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</si>
  <si>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</si>
  <si>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</si>
  <si>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</si>
  <si>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</si>
  <si>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</si>
  <si>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</si>
  <si>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</si>
  <si>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</si>
  <si>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</si>
  <si>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</si>
  <si>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</si>
  <si>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</si>
  <si>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</si>
  <si>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</si>
  <si>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</si>
  <si>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</si>
  <si>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</si>
  <si>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</si>
  <si>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</si>
  <si>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</si>
  <si>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</si>
  <si>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</si>
  <si>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</si>
  <si>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</si>
  <si>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</si>
  <si>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</si>
  <si>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</si>
  <si>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</si>
  <si>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</si>
  <si>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</si>
  <si>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</si>
  <si>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</si>
  <si>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</si>
  <si>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</si>
  <si>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</si>
  <si>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</si>
  <si>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</si>
  <si>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</si>
  <si>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</si>
  <si>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</si>
  <si>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</si>
  <si>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</si>
  <si>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</si>
  <si>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</si>
  <si>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</si>
  <si>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</si>
  <si>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</si>
  <si>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</si>
  <si>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</si>
  <si>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</si>
  <si>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DEL 1 AL 31 DE MARZO DE 2023</t>
  </si>
  <si>
    <t>LCP LUZ BELEN HERNANDEZ SUAREZ</t>
  </si>
  <si>
    <t>ENCARGADA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</si>
</sst>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5" fillId="0" borderId="13" xfId="0" applyNumberFormat="1" applyFont="1" applyBorder="1" applyAlignment="1" applyProtection="1">
      <alignment horizontal="right" vertical="center" wrapText="1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4" fontId="1" fillId="0" borderId="4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righ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42" fontId="19" fillId="0" borderId="0" xfId="0" applyNumberFormat="1" applyFont="1" applyAlignment="1">
      <alignment horizontal="center"/>
    </xf>
    <xf numFmtId="42" fontId="12" fillId="0" borderId="0" xfId="0" applyNumberFormat="1" applyFont="1" applyAlignment="1">
      <alignment horizontal="center" shrinkToFit="1"/>
    </xf>
    <xf numFmtId="42" fontId="19" fillId="0" borderId="0" xfId="0" applyNumberFormat="1" applyFont="1"/>
    <xf numFmtId="42" fontId="19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400050</xdr:colOff>
      <xdr:row>112</xdr:row>
      <xdr:rowOff>9525</xdr:rowOff>
    </xdr:from>
    <xdr:to>
      <xdr:col>33</xdr:col>
      <xdr:colOff>748350</xdr:colOff>
      <xdr:row>112</xdr:row>
      <xdr:rowOff>9525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34426753-C867-43AA-A455-FAC58A9E96B2}"/>
            </a:ext>
          </a:extLst>
        </xdr:cNvPr>
        <xdr:cNvCxnSpPr/>
      </xdr:nvCxnSpPr>
      <xdr:spPr>
        <a:xfrm>
          <a:off x="4857750" y="14763750"/>
          <a:ext cx="2862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400050</xdr:colOff>
      <xdr:row>112</xdr:row>
      <xdr:rowOff>9525</xdr:rowOff>
    </xdr:from>
    <xdr:to>
      <xdr:col>34</xdr:col>
      <xdr:colOff>748350</xdr:colOff>
      <xdr:row>112</xdr:row>
      <xdr:rowOff>9525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83DABB4B-B16B-4460-B037-1F971C23D910}"/>
            </a:ext>
          </a:extLst>
        </xdr:cNvPr>
        <xdr:cNvCxnSpPr/>
      </xdr:nvCxnSpPr>
      <xdr:spPr>
        <a:xfrm>
          <a:off x="6677025" y="21974175"/>
          <a:ext cx="311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35"/>
  <sheetViews>
    <sheetView tabSelected="1" topLeftCell="E81" zoomScale="80" zoomScaleNormal="80" workbookViewId="0">
      <selection activeCell="AF112" sqref="AF112:AH115"/>
    </sheetView>
  </sheetViews>
  <sheetFormatPr baseColWidth="10" defaultColWidth="0" defaultRowHeight="11.25" customHeight="1" zeroHeight="1" x14ac:dyDescent="0.2"/>
  <cols>
    <col min="1" max="1" width="7" style="1" bestFit="1" customWidth="1"/>
    <col min="2" max="30" width="2.85546875" style="45" customWidth="1"/>
    <col min="31" max="31" width="4.28515625" style="45" customWidth="1"/>
    <col min="32" max="33" width="22.85546875" style="46" customWidth="1"/>
    <col min="34" max="34" width="7" style="46" customWidth="1"/>
    <col min="35" max="63" width="2.85546875" style="45" customWidth="1"/>
    <col min="64" max="64" width="4.140625" style="45" customWidth="1"/>
    <col min="65" max="66" width="22.85546875" style="46" customWidth="1"/>
    <col min="67" max="74" width="2.28515625" style="45" hidden="1" customWidth="1"/>
    <col min="75" max="16384" width="11.42578125" style="45" hidden="1"/>
  </cols>
  <sheetData>
    <row r="1" spans="1:66" s="2" customFormat="1" ht="23.25" x14ac:dyDescent="0.35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</row>
    <row r="2" spans="1:66" s="2" customFormat="1" ht="21" x14ac:dyDescent="0.3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</row>
    <row r="3" spans="1:66" s="2" customFormat="1" ht="18.75" x14ac:dyDescent="0.3">
      <c r="A3" s="1"/>
      <c r="B3" s="64" t="s">
        <v>386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2" customFormat="1" ht="15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 x14ac:dyDescent="0.35">
      <c r="A5" s="5" t="s">
        <v>2</v>
      </c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5">
        <v>2023</v>
      </c>
      <c r="AG5" s="5">
        <v>2022</v>
      </c>
      <c r="AH5" s="5" t="s">
        <v>4</v>
      </c>
      <c r="AI5" s="65" t="s">
        <v>3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5">
        <v>2023</v>
      </c>
      <c r="BN5" s="5">
        <v>2022</v>
      </c>
    </row>
    <row r="6" spans="1:66" s="10" customFormat="1" ht="18.75" x14ac:dyDescent="0.25">
      <c r="A6" s="7">
        <v>10000</v>
      </c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8"/>
      <c r="AG6" s="8"/>
      <c r="AH6" s="9" t="s">
        <v>6</v>
      </c>
      <c r="AI6" s="66" t="s">
        <v>7</v>
      </c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8"/>
      <c r="BN6" s="8"/>
    </row>
    <row r="7" spans="1:66" s="10" customFormat="1" ht="15.75" x14ac:dyDescent="0.25">
      <c r="A7" s="11">
        <v>11000</v>
      </c>
      <c r="B7" s="54" t="s"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12"/>
      <c r="AG7" s="12"/>
      <c r="AH7" s="13" t="s">
        <v>9</v>
      </c>
      <c r="AI7" s="54" t="s">
        <v>10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14"/>
      <c r="BN7" s="14"/>
    </row>
    <row r="8" spans="1:66" s="10" customFormat="1" ht="15" x14ac:dyDescent="0.25">
      <c r="A8" s="11">
        <v>11100</v>
      </c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15">
        <f>SUM(AF9:AF15)</f>
        <v>5445255.6600000001</v>
      </c>
      <c r="AG8" s="15">
        <f>SUM(AG9:AG15)</f>
        <v>9912663.2300000004</v>
      </c>
      <c r="AH8" s="13" t="s">
        <v>12</v>
      </c>
      <c r="AI8" s="53" t="s">
        <v>13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15">
        <f>SUM(BM9:BM21)</f>
        <v>30339072.309999995</v>
      </c>
      <c r="BN8" s="15">
        <f>SUM(BN9:BN17)</f>
        <v>30778464.140000004</v>
      </c>
    </row>
    <row r="9" spans="1:66" s="10" customFormat="1" ht="15" x14ac:dyDescent="0.25">
      <c r="A9" s="16">
        <v>11110</v>
      </c>
      <c r="B9" s="61" t="s">
        <v>14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7">
        <v>66321.36</v>
      </c>
      <c r="AG9" s="17">
        <v>29030.02</v>
      </c>
      <c r="AH9" s="18" t="s">
        <v>15</v>
      </c>
      <c r="AI9" s="50" t="s">
        <v>16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17">
        <v>117525.13</v>
      </c>
      <c r="BN9" s="17">
        <v>81353.009999999995</v>
      </c>
    </row>
    <row r="10" spans="1:66" s="10" customFormat="1" ht="15" x14ac:dyDescent="0.25">
      <c r="A10" s="16">
        <v>11120</v>
      </c>
      <c r="B10" s="61" t="s">
        <v>17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7">
        <v>5378934.2999999998</v>
      </c>
      <c r="AG10" s="17">
        <v>9883633.2100000009</v>
      </c>
      <c r="AH10" s="18" t="s">
        <v>18</v>
      </c>
      <c r="AI10" s="50" t="s">
        <v>19</v>
      </c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17">
        <v>1575633.88</v>
      </c>
      <c r="BN10" s="17">
        <v>2032387.16</v>
      </c>
    </row>
    <row r="11" spans="1:66" s="10" customFormat="1" ht="15" x14ac:dyDescent="0.25">
      <c r="A11" s="16">
        <v>11130</v>
      </c>
      <c r="B11" s="61" t="s">
        <v>20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17">
        <v>0</v>
      </c>
      <c r="AG11" s="17">
        <v>0</v>
      </c>
      <c r="AH11" s="18" t="s">
        <v>21</v>
      </c>
      <c r="AI11" s="50" t="s">
        <v>22</v>
      </c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17">
        <v>0</v>
      </c>
      <c r="BN11" s="17">
        <v>0</v>
      </c>
    </row>
    <row r="12" spans="1:66" s="10" customFormat="1" ht="15" x14ac:dyDescent="0.25">
      <c r="A12" s="16">
        <v>11140</v>
      </c>
      <c r="B12" s="61" t="s">
        <v>23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7">
        <v>0</v>
      </c>
      <c r="AG12" s="17">
        <v>0</v>
      </c>
      <c r="AH12" s="18" t="s">
        <v>24</v>
      </c>
      <c r="AI12" s="50" t="s">
        <v>25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17">
        <v>0</v>
      </c>
      <c r="BN12" s="17">
        <v>0</v>
      </c>
    </row>
    <row r="13" spans="1:66" s="10" customFormat="1" ht="15" x14ac:dyDescent="0.25">
      <c r="A13" s="16">
        <v>11150</v>
      </c>
      <c r="B13" s="61" t="s">
        <v>26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17">
        <v>0</v>
      </c>
      <c r="AG13" s="17">
        <v>0</v>
      </c>
      <c r="AH13" s="18" t="s">
        <v>27</v>
      </c>
      <c r="AI13" s="50" t="s">
        <v>28</v>
      </c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17">
        <v>0</v>
      </c>
      <c r="BN13" s="17">
        <v>21350</v>
      </c>
    </row>
    <row r="14" spans="1:66" s="10" customFormat="1" ht="15" x14ac:dyDescent="0.25">
      <c r="A14" s="16">
        <v>11160</v>
      </c>
      <c r="B14" s="61" t="s">
        <v>29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7">
        <v>0</v>
      </c>
      <c r="AG14" s="17">
        <v>0</v>
      </c>
      <c r="AH14" s="18" t="s">
        <v>30</v>
      </c>
      <c r="AI14" s="50" t="s">
        <v>31</v>
      </c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17">
        <v>0</v>
      </c>
      <c r="BN14" s="17">
        <v>0</v>
      </c>
    </row>
    <row r="15" spans="1:66" s="10" customFormat="1" ht="15" x14ac:dyDescent="0.25">
      <c r="A15" s="16">
        <v>11190</v>
      </c>
      <c r="B15" s="61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17">
        <v>0</v>
      </c>
      <c r="AG15" s="17">
        <v>0</v>
      </c>
      <c r="AH15" s="18" t="s">
        <v>33</v>
      </c>
      <c r="AI15" s="50" t="s">
        <v>34</v>
      </c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17">
        <v>18247541.109999999</v>
      </c>
      <c r="BN15" s="17">
        <v>18239446.420000002</v>
      </c>
    </row>
    <row r="16" spans="1:66" s="10" customFormat="1" ht="15" x14ac:dyDescent="0.25">
      <c r="A16" s="11">
        <v>11200</v>
      </c>
      <c r="B16" s="53" t="s">
        <v>35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5">
        <f>SUM(AF17:AF23)</f>
        <v>761034.8600000001</v>
      </c>
      <c r="AG16" s="15">
        <f>SUM(AG17:AG23)</f>
        <v>605099.43999999994</v>
      </c>
      <c r="AH16" s="18" t="s">
        <v>36</v>
      </c>
      <c r="AI16" s="50" t="s">
        <v>37</v>
      </c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17">
        <v>0</v>
      </c>
      <c r="BN16" s="17">
        <v>0</v>
      </c>
    </row>
    <row r="17" spans="1:66" s="10" customFormat="1" ht="15" x14ac:dyDescent="0.25">
      <c r="A17" s="16">
        <v>11210</v>
      </c>
      <c r="B17" s="61" t="s">
        <v>38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7">
        <v>0</v>
      </c>
      <c r="AG17" s="17">
        <v>0</v>
      </c>
      <c r="AH17" s="18" t="s">
        <v>39</v>
      </c>
      <c r="AI17" s="50" t="s">
        <v>40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17">
        <v>10398372.189999999</v>
      </c>
      <c r="BN17" s="17">
        <v>10403927.550000001</v>
      </c>
    </row>
    <row r="18" spans="1:66" s="10" customFormat="1" ht="15" x14ac:dyDescent="0.25">
      <c r="A18" s="16">
        <v>11220</v>
      </c>
      <c r="B18" s="61" t="s">
        <v>41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7">
        <v>0</v>
      </c>
      <c r="AG18" s="17">
        <v>0</v>
      </c>
      <c r="AH18" s="13" t="s">
        <v>42</v>
      </c>
      <c r="AI18" s="53" t="s">
        <v>43</v>
      </c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15">
        <v>0</v>
      </c>
      <c r="BN18" s="15">
        <v>0</v>
      </c>
    </row>
    <row r="19" spans="1:66" s="10" customFormat="1" ht="15" x14ac:dyDescent="0.25">
      <c r="A19" s="16" t="s">
        <v>44</v>
      </c>
      <c r="B19" s="61" t="s">
        <v>45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17">
        <v>168365.21</v>
      </c>
      <c r="AG19" s="17">
        <v>0</v>
      </c>
      <c r="AH19" s="18" t="s">
        <v>46</v>
      </c>
      <c r="AI19" s="50" t="s">
        <v>47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17">
        <v>0</v>
      </c>
      <c r="BN19" s="17">
        <v>0</v>
      </c>
    </row>
    <row r="20" spans="1:66" s="10" customFormat="1" ht="15" x14ac:dyDescent="0.25">
      <c r="A20" s="16" t="s">
        <v>48</v>
      </c>
      <c r="B20" s="61" t="s">
        <v>49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17">
        <v>259148.57</v>
      </c>
      <c r="AG20" s="17">
        <f>364859.66-29720.39</f>
        <v>335139.26999999996</v>
      </c>
      <c r="AH20" s="18" t="s">
        <v>50</v>
      </c>
      <c r="AI20" s="50" t="s">
        <v>51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17">
        <v>0</v>
      </c>
      <c r="BN20" s="17">
        <v>0</v>
      </c>
    </row>
    <row r="21" spans="1:66" s="10" customFormat="1" ht="15" x14ac:dyDescent="0.25">
      <c r="A21" s="16" t="s">
        <v>52</v>
      </c>
      <c r="B21" s="61" t="s">
        <v>53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17">
        <v>0</v>
      </c>
      <c r="AG21" s="17">
        <v>0</v>
      </c>
      <c r="AH21" s="18" t="s">
        <v>54</v>
      </c>
      <c r="AI21" s="50" t="s">
        <v>55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17">
        <v>0</v>
      </c>
      <c r="BN21" s="17">
        <v>0</v>
      </c>
    </row>
    <row r="22" spans="1:66" s="10" customFormat="1" ht="15" x14ac:dyDescent="0.25">
      <c r="A22" s="16" t="s">
        <v>56</v>
      </c>
      <c r="B22" s="61" t="s">
        <v>57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7">
        <v>333521.08</v>
      </c>
      <c r="AG22" s="17">
        <v>269960.17</v>
      </c>
      <c r="AH22" s="13" t="s">
        <v>58</v>
      </c>
      <c r="AI22" s="53" t="s">
        <v>59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15">
        <f>BM23+BM24+BM25</f>
        <v>1356546</v>
      </c>
      <c r="BN22" s="15">
        <v>0</v>
      </c>
    </row>
    <row r="23" spans="1:66" s="10" customFormat="1" ht="15" x14ac:dyDescent="0.25">
      <c r="A23" s="16" t="s">
        <v>60</v>
      </c>
      <c r="B23" s="61" t="s">
        <v>61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17">
        <v>0</v>
      </c>
      <c r="AG23" s="17">
        <v>0</v>
      </c>
      <c r="AH23" s="18" t="s">
        <v>62</v>
      </c>
      <c r="AI23" s="50" t="s">
        <v>63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17">
        <v>1356546</v>
      </c>
      <c r="BN23" s="17">
        <v>0</v>
      </c>
    </row>
    <row r="24" spans="1:66" s="10" customFormat="1" ht="15" x14ac:dyDescent="0.25">
      <c r="A24" s="11" t="s">
        <v>64</v>
      </c>
      <c r="B24" s="53" t="s">
        <v>65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5">
        <f>AF25</f>
        <v>2012138.36</v>
      </c>
      <c r="AG24" s="15">
        <f>SUM(AG25:AG29)</f>
        <v>1120306.6000000001</v>
      </c>
      <c r="AH24" s="18" t="s">
        <v>66</v>
      </c>
      <c r="AI24" s="50" t="s">
        <v>67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17">
        <v>0</v>
      </c>
      <c r="BN24" s="17">
        <v>0</v>
      </c>
    </row>
    <row r="25" spans="1:66" s="10" customFormat="1" ht="15" x14ac:dyDescent="0.25">
      <c r="A25" s="16" t="s">
        <v>68</v>
      </c>
      <c r="B25" s="61" t="s">
        <v>69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17">
        <v>2012138.36</v>
      </c>
      <c r="AG25" s="17">
        <v>1120306.6000000001</v>
      </c>
      <c r="AH25" s="18" t="s">
        <v>70</v>
      </c>
      <c r="AI25" s="50" t="s">
        <v>71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17">
        <v>0</v>
      </c>
      <c r="BN25" s="17">
        <v>0</v>
      </c>
    </row>
    <row r="26" spans="1:66" s="10" customFormat="1" ht="15" x14ac:dyDescent="0.25">
      <c r="A26" s="16" t="s">
        <v>72</v>
      </c>
      <c r="B26" s="61" t="s">
        <v>73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7">
        <v>0</v>
      </c>
      <c r="AG26" s="17">
        <v>0</v>
      </c>
      <c r="AH26" s="13" t="s">
        <v>74</v>
      </c>
      <c r="AI26" s="53" t="s">
        <v>75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15">
        <v>0</v>
      </c>
      <c r="BN26" s="15">
        <v>0</v>
      </c>
    </row>
    <row r="27" spans="1:66" s="10" customFormat="1" ht="15" x14ac:dyDescent="0.25">
      <c r="A27" s="16" t="s">
        <v>76</v>
      </c>
      <c r="B27" s="61" t="s">
        <v>77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17">
        <v>0</v>
      </c>
      <c r="AG27" s="17">
        <v>0</v>
      </c>
      <c r="AH27" s="18" t="s">
        <v>78</v>
      </c>
      <c r="AI27" s="50" t="s">
        <v>79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17">
        <v>0</v>
      </c>
      <c r="BN27" s="17">
        <v>0</v>
      </c>
    </row>
    <row r="28" spans="1:66" s="10" customFormat="1" ht="15" x14ac:dyDescent="0.25">
      <c r="A28" s="16" t="s">
        <v>80</v>
      </c>
      <c r="B28" s="61" t="s">
        <v>81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17">
        <v>0</v>
      </c>
      <c r="AG28" s="17">
        <v>0</v>
      </c>
      <c r="AH28" s="18" t="s">
        <v>82</v>
      </c>
      <c r="AI28" s="50" t="s">
        <v>83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17">
        <v>0</v>
      </c>
      <c r="BN28" s="17">
        <v>0</v>
      </c>
    </row>
    <row r="29" spans="1:66" s="10" customFormat="1" ht="15" x14ac:dyDescent="0.25">
      <c r="A29" s="16" t="s">
        <v>84</v>
      </c>
      <c r="B29" s="61" t="s">
        <v>85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17">
        <v>0</v>
      </c>
      <c r="AG29" s="17">
        <v>0</v>
      </c>
      <c r="AH29" s="13" t="s">
        <v>86</v>
      </c>
      <c r="AI29" s="53" t="s">
        <v>87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15">
        <f>BM30</f>
        <v>6000000</v>
      </c>
      <c r="BN29" s="15">
        <f>SUM(BN30:BN32)</f>
        <v>6000000</v>
      </c>
    </row>
    <row r="30" spans="1:66" s="10" customFormat="1" ht="15" x14ac:dyDescent="0.25">
      <c r="A30" s="11" t="s">
        <v>88</v>
      </c>
      <c r="B30" s="53" t="s">
        <v>89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5">
        <v>0</v>
      </c>
      <c r="AG30" s="15">
        <v>0</v>
      </c>
      <c r="AH30" s="18" t="s">
        <v>90</v>
      </c>
      <c r="AI30" s="50" t="s">
        <v>91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17">
        <v>6000000</v>
      </c>
      <c r="BN30" s="17">
        <v>6000000</v>
      </c>
    </row>
    <row r="31" spans="1:66" s="10" customFormat="1" ht="15" x14ac:dyDescent="0.25">
      <c r="A31" s="16" t="s">
        <v>92</v>
      </c>
      <c r="B31" s="61" t="s">
        <v>93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7">
        <v>0</v>
      </c>
      <c r="AG31" s="17">
        <v>0</v>
      </c>
      <c r="AH31" s="18" t="s">
        <v>94</v>
      </c>
      <c r="AI31" s="50" t="s">
        <v>95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17">
        <v>0</v>
      </c>
      <c r="BN31" s="17">
        <v>0</v>
      </c>
    </row>
    <row r="32" spans="1:66" s="10" customFormat="1" ht="15" x14ac:dyDescent="0.25">
      <c r="A32" s="16" t="s">
        <v>96</v>
      </c>
      <c r="B32" s="61" t="s">
        <v>97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17">
        <v>0</v>
      </c>
      <c r="AG32" s="17">
        <v>0</v>
      </c>
      <c r="AH32" s="18" t="s">
        <v>98</v>
      </c>
      <c r="AI32" s="50" t="s">
        <v>99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17">
        <v>0</v>
      </c>
      <c r="BN32" s="17">
        <v>0</v>
      </c>
    </row>
    <row r="33" spans="1:66" s="10" customFormat="1" ht="15" x14ac:dyDescent="0.25">
      <c r="A33" s="16" t="s">
        <v>100</v>
      </c>
      <c r="B33" s="61" t="s">
        <v>101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17">
        <v>0</v>
      </c>
      <c r="AG33" s="17">
        <v>0</v>
      </c>
      <c r="AH33" s="13" t="s">
        <v>102</v>
      </c>
      <c r="AI33" s="53" t="s">
        <v>103</v>
      </c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15">
        <v>0</v>
      </c>
      <c r="BN33" s="15">
        <v>0</v>
      </c>
    </row>
    <row r="34" spans="1:66" s="10" customFormat="1" ht="15" x14ac:dyDescent="0.25">
      <c r="A34" s="16" t="s">
        <v>104</v>
      </c>
      <c r="B34" s="61" t="s">
        <v>105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7">
        <v>0</v>
      </c>
      <c r="AG34" s="17">
        <v>0</v>
      </c>
      <c r="AH34" s="18" t="s">
        <v>106</v>
      </c>
      <c r="AI34" s="50" t="s">
        <v>107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17">
        <v>0</v>
      </c>
      <c r="BN34" s="17">
        <v>0</v>
      </c>
    </row>
    <row r="35" spans="1:66" s="10" customFormat="1" ht="15" x14ac:dyDescent="0.25">
      <c r="A35" s="16" t="s">
        <v>108</v>
      </c>
      <c r="B35" s="61" t="s">
        <v>109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7">
        <v>0</v>
      </c>
      <c r="AG35" s="17">
        <v>0</v>
      </c>
      <c r="AH35" s="18" t="s">
        <v>110</v>
      </c>
      <c r="AI35" s="50" t="s">
        <v>111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17">
        <v>0</v>
      </c>
      <c r="BN35" s="17">
        <v>0</v>
      </c>
    </row>
    <row r="36" spans="1:66" s="10" customFormat="1" ht="15" x14ac:dyDescent="0.25">
      <c r="A36" s="11" t="s">
        <v>112</v>
      </c>
      <c r="B36" s="53" t="s">
        <v>113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5">
        <v>0</v>
      </c>
      <c r="AG36" s="15">
        <v>0</v>
      </c>
      <c r="AH36" s="18" t="s">
        <v>114</v>
      </c>
      <c r="AI36" s="50" t="s">
        <v>115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17">
        <v>0</v>
      </c>
      <c r="BN36" s="17">
        <v>0</v>
      </c>
    </row>
    <row r="37" spans="1:66" s="10" customFormat="1" ht="15" x14ac:dyDescent="0.25">
      <c r="A37" s="16" t="s">
        <v>116</v>
      </c>
      <c r="B37" s="61" t="s">
        <v>117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17">
        <v>0</v>
      </c>
      <c r="AG37" s="17">
        <v>0</v>
      </c>
      <c r="AH37" s="18" t="s">
        <v>118</v>
      </c>
      <c r="AI37" s="50" t="s">
        <v>119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17">
        <v>0</v>
      </c>
      <c r="BN37" s="17">
        <v>0</v>
      </c>
    </row>
    <row r="38" spans="1:66" s="10" customFormat="1" ht="15" x14ac:dyDescent="0.25">
      <c r="A38" s="11" t="s">
        <v>120</v>
      </c>
      <c r="B38" s="53" t="s">
        <v>121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5">
        <v>0</v>
      </c>
      <c r="AG38" s="15">
        <v>0</v>
      </c>
      <c r="AH38" s="18" t="s">
        <v>122</v>
      </c>
      <c r="AI38" s="50" t="s">
        <v>123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17">
        <v>0</v>
      </c>
      <c r="BN38" s="17">
        <v>0</v>
      </c>
    </row>
    <row r="39" spans="1:66" s="10" customFormat="1" ht="15" x14ac:dyDescent="0.25">
      <c r="A39" s="16" t="s">
        <v>124</v>
      </c>
      <c r="B39" s="61" t="s">
        <v>125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17">
        <v>0</v>
      </c>
      <c r="AG39" s="17">
        <v>0</v>
      </c>
      <c r="AH39" s="18" t="s">
        <v>126</v>
      </c>
      <c r="AI39" s="50" t="s">
        <v>127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17">
        <v>0</v>
      </c>
      <c r="BN39" s="17">
        <v>0</v>
      </c>
    </row>
    <row r="40" spans="1:66" s="10" customFormat="1" ht="15" x14ac:dyDescent="0.25">
      <c r="A40" s="16" t="s">
        <v>128</v>
      </c>
      <c r="B40" s="50" t="s">
        <v>129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17">
        <v>0</v>
      </c>
      <c r="AG40" s="17">
        <v>0</v>
      </c>
      <c r="AH40" s="13" t="s">
        <v>130</v>
      </c>
      <c r="AI40" s="53" t="s">
        <v>131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15">
        <v>0</v>
      </c>
      <c r="BN40" s="15">
        <v>0</v>
      </c>
    </row>
    <row r="41" spans="1:66" s="10" customFormat="1" ht="15" x14ac:dyDescent="0.25">
      <c r="A41" s="11" t="s">
        <v>132</v>
      </c>
      <c r="B41" s="53" t="s">
        <v>133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15">
        <v>0</v>
      </c>
      <c r="AG41" s="15">
        <v>0</v>
      </c>
      <c r="AH41" s="18" t="s">
        <v>134</v>
      </c>
      <c r="AI41" s="50" t="s">
        <v>135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17">
        <v>0</v>
      </c>
      <c r="BN41" s="17">
        <v>0</v>
      </c>
    </row>
    <row r="42" spans="1:66" s="10" customFormat="1" ht="15" x14ac:dyDescent="0.25">
      <c r="A42" s="16" t="s">
        <v>136</v>
      </c>
      <c r="B42" s="50" t="s">
        <v>137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17">
        <v>0</v>
      </c>
      <c r="AG42" s="17">
        <v>0</v>
      </c>
      <c r="AH42" s="18" t="s">
        <v>138</v>
      </c>
      <c r="AI42" s="50" t="s">
        <v>139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17">
        <v>0</v>
      </c>
      <c r="BN42" s="17">
        <v>0</v>
      </c>
    </row>
    <row r="43" spans="1:66" s="10" customFormat="1" ht="15" x14ac:dyDescent="0.25">
      <c r="A43" s="16" t="s">
        <v>140</v>
      </c>
      <c r="B43" s="50" t="s">
        <v>141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17">
        <v>0</v>
      </c>
      <c r="AG43" s="17">
        <v>0</v>
      </c>
      <c r="AH43" s="18" t="s">
        <v>142</v>
      </c>
      <c r="AI43" s="50" t="s">
        <v>143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17">
        <v>0</v>
      </c>
      <c r="BN43" s="17">
        <v>0</v>
      </c>
    </row>
    <row r="44" spans="1:66" s="10" customFormat="1" ht="15" x14ac:dyDescent="0.25">
      <c r="A44" s="16" t="s">
        <v>144</v>
      </c>
      <c r="B44" s="50" t="s">
        <v>145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17">
        <v>0</v>
      </c>
      <c r="AG44" s="17">
        <v>0</v>
      </c>
      <c r="AH44" s="13" t="s">
        <v>146</v>
      </c>
      <c r="AI44" s="53" t="s">
        <v>147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15">
        <v>0</v>
      </c>
      <c r="BN44" s="15">
        <v>0</v>
      </c>
    </row>
    <row r="45" spans="1:66" s="10" customFormat="1" ht="15" x14ac:dyDescent="0.25">
      <c r="A45" s="16" t="s">
        <v>148</v>
      </c>
      <c r="B45" s="60" t="s">
        <v>149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19">
        <v>0</v>
      </c>
      <c r="AG45" s="19">
        <v>0</v>
      </c>
      <c r="AH45" s="20" t="s">
        <v>150</v>
      </c>
      <c r="AI45" s="50" t="s">
        <v>151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17">
        <v>0</v>
      </c>
      <c r="BN45" s="17">
        <v>0</v>
      </c>
    </row>
    <row r="46" spans="1:66" s="10" customFormat="1" ht="15.75" x14ac:dyDescent="0.25">
      <c r="A46" s="16"/>
      <c r="B46" s="58" t="s">
        <v>152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21">
        <f>AF24+AF16+AF8</f>
        <v>8218428.8800000008</v>
      </c>
      <c r="AG46" s="21">
        <f>+AG8+AG16+AG24+AG30+AG36+AG38+AG41</f>
        <v>11638069.27</v>
      </c>
      <c r="AH46" s="22" t="s">
        <v>153</v>
      </c>
      <c r="AI46" s="50" t="s">
        <v>154</v>
      </c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17">
        <v>0</v>
      </c>
      <c r="BN46" s="17">
        <v>0</v>
      </c>
    </row>
    <row r="47" spans="1:66" s="10" customFormat="1" ht="15.75" x14ac:dyDescent="0.25">
      <c r="A47" s="11" t="s">
        <v>155</v>
      </c>
      <c r="B47" s="54" t="s">
        <v>156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21"/>
      <c r="AG47" s="21"/>
      <c r="AH47" s="23" t="s">
        <v>157</v>
      </c>
      <c r="AI47" s="51" t="s">
        <v>158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19">
        <v>0</v>
      </c>
      <c r="BN47" s="19">
        <v>0</v>
      </c>
    </row>
    <row r="48" spans="1:66" s="10" customFormat="1" ht="15.75" x14ac:dyDescent="0.25">
      <c r="A48" s="11" t="s">
        <v>159</v>
      </c>
      <c r="B48" s="53" t="s">
        <v>160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15">
        <v>0</v>
      </c>
      <c r="AG48" s="15">
        <v>0</v>
      </c>
      <c r="AH48" s="9"/>
      <c r="AI48" s="59" t="s">
        <v>161</v>
      </c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21">
        <f>BM44+BM40+BM33+BM29+BM26+BM22+BM18+BM8</f>
        <v>37695618.309999995</v>
      </c>
      <c r="BN48" s="21">
        <f>+BN8+BN18+BN22+BN26+BN29+BN33+BN40+BN44</f>
        <v>36778464.140000001</v>
      </c>
    </row>
    <row r="49" spans="1:66" s="10" customFormat="1" ht="15.75" x14ac:dyDescent="0.25">
      <c r="A49" s="16" t="s">
        <v>162</v>
      </c>
      <c r="B49" s="50" t="s">
        <v>163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17">
        <v>0</v>
      </c>
      <c r="AG49" s="17">
        <v>0</v>
      </c>
      <c r="AH49" s="9" t="s">
        <v>164</v>
      </c>
      <c r="AI49" s="54" t="s">
        <v>165</v>
      </c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12"/>
      <c r="BN49" s="12"/>
    </row>
    <row r="50" spans="1:66" s="10" customFormat="1" ht="15" x14ac:dyDescent="0.25">
      <c r="A50" s="16" t="s">
        <v>166</v>
      </c>
      <c r="B50" s="50" t="s">
        <v>167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17">
        <v>0</v>
      </c>
      <c r="AG50" s="17">
        <v>0</v>
      </c>
      <c r="AH50" s="13" t="s">
        <v>168</v>
      </c>
      <c r="AI50" s="53" t="s">
        <v>169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15">
        <v>0</v>
      </c>
      <c r="BN50" s="15">
        <v>0</v>
      </c>
    </row>
    <row r="51" spans="1:66" s="10" customFormat="1" ht="15" x14ac:dyDescent="0.25">
      <c r="A51" s="16" t="s">
        <v>170</v>
      </c>
      <c r="B51" s="50" t="s">
        <v>171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17">
        <v>0</v>
      </c>
      <c r="AG51" s="17">
        <v>0</v>
      </c>
      <c r="AH51" s="18" t="s">
        <v>172</v>
      </c>
      <c r="AI51" s="50" t="s">
        <v>173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17">
        <v>0</v>
      </c>
      <c r="BN51" s="17">
        <v>0</v>
      </c>
    </row>
    <row r="52" spans="1:66" s="10" customFormat="1" ht="15" x14ac:dyDescent="0.25">
      <c r="A52" s="16" t="s">
        <v>174</v>
      </c>
      <c r="B52" s="50" t="s">
        <v>175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17">
        <v>0</v>
      </c>
      <c r="AG52" s="17">
        <v>0</v>
      </c>
      <c r="AH52" s="18" t="s">
        <v>176</v>
      </c>
      <c r="AI52" s="50" t="s">
        <v>177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17">
        <v>0</v>
      </c>
      <c r="BN52" s="17">
        <v>0</v>
      </c>
    </row>
    <row r="53" spans="1:66" s="10" customFormat="1" ht="15" x14ac:dyDescent="0.25">
      <c r="A53" s="11" t="s">
        <v>178</v>
      </c>
      <c r="B53" s="53" t="s">
        <v>179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15">
        <v>0</v>
      </c>
      <c r="AG53" s="15">
        <v>0</v>
      </c>
      <c r="AH53" s="13" t="s">
        <v>180</v>
      </c>
      <c r="AI53" s="53" t="s">
        <v>181</v>
      </c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15">
        <v>0</v>
      </c>
      <c r="BN53" s="15">
        <v>0</v>
      </c>
    </row>
    <row r="54" spans="1:66" s="10" customFormat="1" ht="15" x14ac:dyDescent="0.25">
      <c r="A54" s="16" t="s">
        <v>182</v>
      </c>
      <c r="B54" s="50" t="s">
        <v>183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17">
        <v>0</v>
      </c>
      <c r="AG54" s="17">
        <v>0</v>
      </c>
      <c r="AH54" s="18" t="s">
        <v>184</v>
      </c>
      <c r="AI54" s="50" t="s">
        <v>185</v>
      </c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17">
        <v>0</v>
      </c>
      <c r="BN54" s="17">
        <v>0</v>
      </c>
    </row>
    <row r="55" spans="1:66" s="10" customFormat="1" ht="15" x14ac:dyDescent="0.25">
      <c r="A55" s="16" t="s">
        <v>186</v>
      </c>
      <c r="B55" s="50" t="s">
        <v>187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17">
        <v>0</v>
      </c>
      <c r="AG55" s="17">
        <v>0</v>
      </c>
      <c r="AH55" s="18" t="s">
        <v>188</v>
      </c>
      <c r="AI55" s="50" t="s">
        <v>189</v>
      </c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17">
        <v>0</v>
      </c>
      <c r="BN55" s="17">
        <v>0</v>
      </c>
    </row>
    <row r="56" spans="1:66" s="10" customFormat="1" ht="15" x14ac:dyDescent="0.25">
      <c r="A56" s="16" t="s">
        <v>190</v>
      </c>
      <c r="B56" s="50" t="s">
        <v>191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7">
        <v>0</v>
      </c>
      <c r="AG56" s="17">
        <v>0</v>
      </c>
      <c r="AH56" s="18" t="s">
        <v>192</v>
      </c>
      <c r="AI56" s="50" t="s">
        <v>193</v>
      </c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17">
        <v>0</v>
      </c>
      <c r="BN56" s="17">
        <v>0</v>
      </c>
    </row>
    <row r="57" spans="1:66" s="10" customFormat="1" ht="15" x14ac:dyDescent="0.25">
      <c r="A57" s="16" t="s">
        <v>194</v>
      </c>
      <c r="B57" s="50" t="s">
        <v>195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17">
        <v>0</v>
      </c>
      <c r="AG57" s="17">
        <v>0</v>
      </c>
      <c r="AH57" s="13" t="s">
        <v>196</v>
      </c>
      <c r="AI57" s="53" t="s">
        <v>197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15">
        <f>BM60</f>
        <v>15936812.02</v>
      </c>
      <c r="BN57" s="15">
        <f>SUM(BN58:BN62)</f>
        <v>15936812.02</v>
      </c>
    </row>
    <row r="58" spans="1:66" s="10" customFormat="1" ht="15" x14ac:dyDescent="0.25">
      <c r="A58" s="16" t="s">
        <v>198</v>
      </c>
      <c r="B58" s="50" t="s">
        <v>199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17">
        <v>0</v>
      </c>
      <c r="AG58" s="17">
        <v>0</v>
      </c>
      <c r="AH58" s="18" t="s">
        <v>200</v>
      </c>
      <c r="AI58" s="50" t="s">
        <v>201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17">
        <v>0</v>
      </c>
      <c r="BN58" s="17">
        <v>0</v>
      </c>
    </row>
    <row r="59" spans="1:66" s="10" customFormat="1" ht="15" x14ac:dyDescent="0.25">
      <c r="A59" s="11" t="s">
        <v>202</v>
      </c>
      <c r="B59" s="53" t="s">
        <v>203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15">
        <f>SUM(AF60:AF66)</f>
        <v>189909769.99000001</v>
      </c>
      <c r="AG59" s="15">
        <f>SUM(AG60:AG66)</f>
        <v>209780279.56999999</v>
      </c>
      <c r="AH59" s="18" t="s">
        <v>204</v>
      </c>
      <c r="AI59" s="50" t="s">
        <v>205</v>
      </c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17">
        <v>0</v>
      </c>
      <c r="BN59" s="17">
        <v>0</v>
      </c>
    </row>
    <row r="60" spans="1:66" s="10" customFormat="1" ht="15" x14ac:dyDescent="0.25">
      <c r="A60" s="16" t="s">
        <v>206</v>
      </c>
      <c r="B60" s="50" t="s">
        <v>207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17">
        <v>365000</v>
      </c>
      <c r="AG60" s="17">
        <v>365000</v>
      </c>
      <c r="AH60" s="18" t="s">
        <v>208</v>
      </c>
      <c r="AI60" s="50" t="s">
        <v>209</v>
      </c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17">
        <v>15936812.02</v>
      </c>
      <c r="BN60" s="17">
        <v>15936812.02</v>
      </c>
    </row>
    <row r="61" spans="1:66" s="10" customFormat="1" ht="15" x14ac:dyDescent="0.25">
      <c r="A61" s="16" t="s">
        <v>210</v>
      </c>
      <c r="B61" s="50" t="s">
        <v>211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17">
        <v>0</v>
      </c>
      <c r="AG61" s="17">
        <v>0</v>
      </c>
      <c r="AH61" s="18" t="s">
        <v>212</v>
      </c>
      <c r="AI61" s="50" t="s">
        <v>213</v>
      </c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17">
        <v>0</v>
      </c>
      <c r="BN61" s="17">
        <v>0</v>
      </c>
    </row>
    <row r="62" spans="1:66" s="10" customFormat="1" ht="15" x14ac:dyDescent="0.25">
      <c r="A62" s="16" t="s">
        <v>214</v>
      </c>
      <c r="B62" s="50" t="s">
        <v>215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17">
        <v>0</v>
      </c>
      <c r="AG62" s="17">
        <v>0</v>
      </c>
      <c r="AH62" s="18" t="s">
        <v>216</v>
      </c>
      <c r="AI62" s="50" t="s">
        <v>217</v>
      </c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17">
        <v>0</v>
      </c>
      <c r="BN62" s="17">
        <v>0</v>
      </c>
    </row>
    <row r="63" spans="1:66" s="10" customFormat="1" ht="15" x14ac:dyDescent="0.25">
      <c r="A63" s="16" t="s">
        <v>218</v>
      </c>
      <c r="B63" s="50" t="s">
        <v>219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17">
        <v>189531211.30000001</v>
      </c>
      <c r="AG63" s="17">
        <v>179659923.84</v>
      </c>
      <c r="AH63" s="13" t="s">
        <v>220</v>
      </c>
      <c r="AI63" s="53" t="s">
        <v>221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5">
        <v>0</v>
      </c>
      <c r="BN63" s="15">
        <v>0</v>
      </c>
    </row>
    <row r="64" spans="1:66" s="10" customFormat="1" ht="15" x14ac:dyDescent="0.25">
      <c r="A64" s="16" t="s">
        <v>222</v>
      </c>
      <c r="B64" s="50" t="s">
        <v>223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7">
        <v>13558.69</v>
      </c>
      <c r="AG64" s="17">
        <v>29755355.73</v>
      </c>
      <c r="AH64" s="18" t="s">
        <v>224</v>
      </c>
      <c r="AI64" s="50" t="s">
        <v>225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17">
        <v>0</v>
      </c>
      <c r="BN64" s="17">
        <v>0</v>
      </c>
    </row>
    <row r="65" spans="1:66" s="10" customFormat="1" ht="15" x14ac:dyDescent="0.25">
      <c r="A65" s="16" t="s">
        <v>226</v>
      </c>
      <c r="B65" s="50" t="s">
        <v>227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7">
        <v>0</v>
      </c>
      <c r="AG65" s="17">
        <v>0</v>
      </c>
      <c r="AH65" s="18" t="s">
        <v>228</v>
      </c>
      <c r="AI65" s="50" t="s">
        <v>229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17">
        <v>0</v>
      </c>
      <c r="BN65" s="17">
        <v>0</v>
      </c>
    </row>
    <row r="66" spans="1:66" s="10" customFormat="1" ht="15" x14ac:dyDescent="0.25">
      <c r="A66" s="16" t="s">
        <v>230</v>
      </c>
      <c r="B66" s="50" t="s">
        <v>231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7">
        <v>0</v>
      </c>
      <c r="AG66" s="17">
        <v>0</v>
      </c>
      <c r="AH66" s="18" t="s">
        <v>232</v>
      </c>
      <c r="AI66" s="50" t="s">
        <v>233</v>
      </c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17">
        <v>0</v>
      </c>
      <c r="BN66" s="17">
        <v>0</v>
      </c>
    </row>
    <row r="67" spans="1:66" s="10" customFormat="1" ht="15" x14ac:dyDescent="0.25">
      <c r="A67" s="11" t="s">
        <v>234</v>
      </c>
      <c r="B67" s="53" t="s">
        <v>235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15">
        <f>SUM(AF68:AF75)</f>
        <v>17370073.730000004</v>
      </c>
      <c r="AG67" s="15">
        <f>SUM(AG68:AG75)</f>
        <v>17063287.530000001</v>
      </c>
      <c r="AH67" s="13" t="s">
        <v>236</v>
      </c>
      <c r="AI67" s="53" t="s">
        <v>237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15">
        <v>0</v>
      </c>
      <c r="BN67" s="15">
        <v>0</v>
      </c>
    </row>
    <row r="68" spans="1:66" s="10" customFormat="1" ht="15" x14ac:dyDescent="0.25">
      <c r="A68" s="16" t="s">
        <v>238</v>
      </c>
      <c r="B68" s="50" t="s">
        <v>239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17">
        <v>3103511.12</v>
      </c>
      <c r="AG68" s="17">
        <v>2984567.48</v>
      </c>
      <c r="AH68" s="18" t="s">
        <v>240</v>
      </c>
      <c r="AI68" s="50" t="s">
        <v>241</v>
      </c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17">
        <v>0</v>
      </c>
      <c r="BN68" s="17">
        <v>0</v>
      </c>
    </row>
    <row r="69" spans="1:66" s="10" customFormat="1" ht="15" x14ac:dyDescent="0.25">
      <c r="A69" s="16" t="s">
        <v>242</v>
      </c>
      <c r="B69" s="50" t="s">
        <v>243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17">
        <v>392473.06</v>
      </c>
      <c r="AG69" s="17">
        <v>315250.82</v>
      </c>
      <c r="AH69" s="18" t="s">
        <v>244</v>
      </c>
      <c r="AI69" s="50" t="s">
        <v>245</v>
      </c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17">
        <v>0</v>
      </c>
      <c r="BN69" s="17">
        <v>0</v>
      </c>
    </row>
    <row r="70" spans="1:66" s="10" customFormat="1" ht="15" x14ac:dyDescent="0.25">
      <c r="A70" s="16" t="s">
        <v>246</v>
      </c>
      <c r="B70" s="50" t="s">
        <v>247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7">
        <v>11265.2</v>
      </c>
      <c r="AG70" s="17">
        <v>11265.2</v>
      </c>
      <c r="AH70" s="18" t="s">
        <v>248</v>
      </c>
      <c r="AI70" s="50" t="s">
        <v>249</v>
      </c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17">
        <v>0</v>
      </c>
      <c r="BN70" s="17">
        <v>0</v>
      </c>
    </row>
    <row r="71" spans="1:66" s="10" customFormat="1" ht="15" x14ac:dyDescent="0.25">
      <c r="A71" s="16" t="s">
        <v>250</v>
      </c>
      <c r="B71" s="50" t="s">
        <v>251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17">
        <v>4021176.01</v>
      </c>
      <c r="AG71" s="17">
        <v>4021176.01</v>
      </c>
      <c r="AH71" s="18" t="s">
        <v>252</v>
      </c>
      <c r="AI71" s="50" t="s">
        <v>253</v>
      </c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17">
        <v>0</v>
      </c>
      <c r="BN71" s="17">
        <v>0</v>
      </c>
    </row>
    <row r="72" spans="1:66" s="10" customFormat="1" ht="15" x14ac:dyDescent="0.25">
      <c r="A72" s="16" t="s">
        <v>254</v>
      </c>
      <c r="B72" s="50" t="s">
        <v>255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17">
        <v>0</v>
      </c>
      <c r="AG72" s="17">
        <v>0</v>
      </c>
      <c r="AH72" s="18" t="s">
        <v>256</v>
      </c>
      <c r="AI72" s="50" t="s">
        <v>257</v>
      </c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17">
        <v>0</v>
      </c>
      <c r="BN72" s="17">
        <v>0</v>
      </c>
    </row>
    <row r="73" spans="1:66" s="10" customFormat="1" ht="15" x14ac:dyDescent="0.25">
      <c r="A73" s="16" t="s">
        <v>258</v>
      </c>
      <c r="B73" s="50" t="s">
        <v>259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17">
        <v>9817100.7400000002</v>
      </c>
      <c r="AG73" s="17">
        <v>9706480.4199999999</v>
      </c>
      <c r="AH73" s="18" t="s">
        <v>260</v>
      </c>
      <c r="AI73" s="50" t="s">
        <v>261</v>
      </c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17">
        <v>0</v>
      </c>
      <c r="BN73" s="17">
        <v>0</v>
      </c>
    </row>
    <row r="74" spans="1:66" s="10" customFormat="1" ht="15" x14ac:dyDescent="0.25">
      <c r="A74" s="16" t="s">
        <v>262</v>
      </c>
      <c r="B74" s="50" t="s">
        <v>263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7">
        <v>0</v>
      </c>
      <c r="AG74" s="17">
        <v>0</v>
      </c>
      <c r="AH74" s="13" t="s">
        <v>264</v>
      </c>
      <c r="AI74" s="53" t="s">
        <v>265</v>
      </c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15">
        <v>0</v>
      </c>
      <c r="BN74" s="15">
        <v>0</v>
      </c>
    </row>
    <row r="75" spans="1:66" s="10" customFormat="1" ht="15" x14ac:dyDescent="0.25">
      <c r="A75" s="16" t="s">
        <v>266</v>
      </c>
      <c r="B75" s="50" t="s">
        <v>267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17">
        <v>24547.599999999999</v>
      </c>
      <c r="AG75" s="17">
        <v>24547.599999999999</v>
      </c>
      <c r="AH75" s="18" t="s">
        <v>268</v>
      </c>
      <c r="AI75" s="50" t="s">
        <v>269</v>
      </c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17">
        <v>0</v>
      </c>
      <c r="BN75" s="17">
        <v>0</v>
      </c>
    </row>
    <row r="76" spans="1:66" s="10" customFormat="1" ht="15" x14ac:dyDescent="0.25">
      <c r="A76" s="11" t="s">
        <v>270</v>
      </c>
      <c r="B76" s="53" t="s">
        <v>271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15">
        <f>AF77</f>
        <v>631782.96</v>
      </c>
      <c r="AG76" s="15">
        <f>SUM(AG77:AG81)</f>
        <v>631782.96</v>
      </c>
      <c r="AH76" s="18" t="s">
        <v>272</v>
      </c>
      <c r="AI76" s="50" t="s">
        <v>273</v>
      </c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17">
        <v>0</v>
      </c>
      <c r="BN76" s="17">
        <v>0</v>
      </c>
    </row>
    <row r="77" spans="1:66" s="10" customFormat="1" ht="15" x14ac:dyDescent="0.25">
      <c r="A77" s="16" t="s">
        <v>274</v>
      </c>
      <c r="B77" s="50" t="s">
        <v>275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17">
        <v>631782.96</v>
      </c>
      <c r="AG77" s="17">
        <v>631782.96</v>
      </c>
      <c r="AH77" s="18" t="s">
        <v>276</v>
      </c>
      <c r="AI77" s="50" t="s">
        <v>277</v>
      </c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17">
        <v>0</v>
      </c>
      <c r="BN77" s="17">
        <v>0</v>
      </c>
    </row>
    <row r="78" spans="1:66" s="10" customFormat="1" ht="15" x14ac:dyDescent="0.25">
      <c r="A78" s="16" t="s">
        <v>278</v>
      </c>
      <c r="B78" s="50" t="s">
        <v>279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7">
        <v>0</v>
      </c>
      <c r="AG78" s="17">
        <v>0</v>
      </c>
      <c r="AH78" s="18" t="s">
        <v>280</v>
      </c>
      <c r="AI78" s="51" t="s">
        <v>281</v>
      </c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17">
        <v>0</v>
      </c>
      <c r="BN78" s="17">
        <v>0</v>
      </c>
    </row>
    <row r="79" spans="1:66" s="10" customFormat="1" ht="15.75" x14ac:dyDescent="0.25">
      <c r="A79" s="16" t="s">
        <v>282</v>
      </c>
      <c r="B79" s="50" t="s">
        <v>283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17">
        <v>0</v>
      </c>
      <c r="AG79" s="17">
        <v>0</v>
      </c>
      <c r="AH79" s="20"/>
      <c r="AI79" s="55" t="s">
        <v>284</v>
      </c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24">
        <f>BM57</f>
        <v>15936812.02</v>
      </c>
      <c r="BN79" s="24">
        <f>+BN50+BN53+BN57+BN63+BN67+BN74</f>
        <v>15936812.02</v>
      </c>
    </row>
    <row r="80" spans="1:66" s="10" customFormat="1" ht="18.75" x14ac:dyDescent="0.25">
      <c r="A80" s="16" t="s">
        <v>285</v>
      </c>
      <c r="B80" s="50" t="s">
        <v>286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17">
        <v>0</v>
      </c>
      <c r="AG80" s="17">
        <v>0</v>
      </c>
      <c r="AH80" s="23"/>
      <c r="AI80" s="56" t="s">
        <v>287</v>
      </c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25">
        <f>BM79+BM48</f>
        <v>53632430.329999998</v>
      </c>
      <c r="BN80" s="25">
        <f>+BN48+BN79</f>
        <v>52715276.159999996</v>
      </c>
    </row>
    <row r="81" spans="1:66" s="10" customFormat="1" ht="18.75" x14ac:dyDescent="0.25">
      <c r="A81" s="16" t="s">
        <v>288</v>
      </c>
      <c r="B81" s="50" t="s">
        <v>289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17">
        <v>0</v>
      </c>
      <c r="AG81" s="17">
        <v>0</v>
      </c>
      <c r="AH81" s="26" t="s">
        <v>290</v>
      </c>
      <c r="AI81" s="57" t="s">
        <v>291</v>
      </c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17"/>
      <c r="BN81" s="17"/>
    </row>
    <row r="82" spans="1:66" s="10" customFormat="1" ht="15.75" x14ac:dyDescent="0.25">
      <c r="A82" s="11" t="s">
        <v>292</v>
      </c>
      <c r="B82" s="53" t="s">
        <v>293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48">
        <f>SUM(AF83:AF87)</f>
        <v>0</v>
      </c>
      <c r="AG82" s="15">
        <v>0</v>
      </c>
      <c r="AH82" s="27" t="s">
        <v>294</v>
      </c>
      <c r="AI82" s="54" t="s">
        <v>295</v>
      </c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15">
        <v>0</v>
      </c>
      <c r="BN82" s="15">
        <v>0</v>
      </c>
    </row>
    <row r="83" spans="1:66" s="10" customFormat="1" ht="15" x14ac:dyDescent="0.25">
      <c r="A83" s="16" t="s">
        <v>296</v>
      </c>
      <c r="B83" s="50" t="s">
        <v>297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17">
        <v>0</v>
      </c>
      <c r="AG83" s="17">
        <v>0</v>
      </c>
      <c r="AH83" s="22" t="s">
        <v>298</v>
      </c>
      <c r="AI83" s="50" t="s">
        <v>299</v>
      </c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17">
        <v>0</v>
      </c>
      <c r="BN83" s="17">
        <v>0</v>
      </c>
    </row>
    <row r="84" spans="1:66" s="10" customFormat="1" ht="15" x14ac:dyDescent="0.25">
      <c r="A84" s="16" t="s">
        <v>300</v>
      </c>
      <c r="B84" s="50" t="s">
        <v>301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17">
        <v>0</v>
      </c>
      <c r="AG84" s="17">
        <v>0</v>
      </c>
      <c r="AH84" s="18" t="s">
        <v>302</v>
      </c>
      <c r="AI84" s="50" t="s">
        <v>303</v>
      </c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17">
        <v>0</v>
      </c>
      <c r="BN84" s="17">
        <v>0</v>
      </c>
    </row>
    <row r="85" spans="1:66" s="10" customFormat="1" ht="15" x14ac:dyDescent="0.25">
      <c r="A85" s="16" t="s">
        <v>304</v>
      </c>
      <c r="B85" s="50" t="s">
        <v>305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17">
        <v>0</v>
      </c>
      <c r="AG85" s="17">
        <v>0</v>
      </c>
      <c r="AH85" s="18" t="s">
        <v>306</v>
      </c>
      <c r="AI85" s="50" t="s">
        <v>307</v>
      </c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17">
        <v>0</v>
      </c>
      <c r="BN85" s="17">
        <v>0</v>
      </c>
    </row>
    <row r="86" spans="1:66" s="10" customFormat="1" ht="15.75" x14ac:dyDescent="0.25">
      <c r="A86" s="16" t="s">
        <v>308</v>
      </c>
      <c r="B86" s="50" t="s">
        <v>309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17">
        <v>0</v>
      </c>
      <c r="AG86" s="17">
        <v>0</v>
      </c>
      <c r="AH86" s="13" t="s">
        <v>310</v>
      </c>
      <c r="AI86" s="54" t="s">
        <v>311</v>
      </c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15">
        <f>BM87+BM88</f>
        <v>162497625.23000002</v>
      </c>
      <c r="BN86" s="15">
        <f>SUM(BN87:BN88)</f>
        <v>186218000.27000001</v>
      </c>
    </row>
    <row r="87" spans="1:66" s="10" customFormat="1" ht="15" x14ac:dyDescent="0.25">
      <c r="A87" s="16" t="s">
        <v>312</v>
      </c>
      <c r="B87" s="50" t="s">
        <v>313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17">
        <v>0</v>
      </c>
      <c r="AG87" s="17">
        <v>0</v>
      </c>
      <c r="AH87" s="18" t="s">
        <v>314</v>
      </c>
      <c r="AI87" s="50" t="s">
        <v>315</v>
      </c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17">
        <f>AF106-BM80-BM88-BM94-BM98</f>
        <v>11274350.24000001</v>
      </c>
      <c r="BN87" s="17">
        <v>34994725.280000001</v>
      </c>
    </row>
    <row r="88" spans="1:66" s="10" customFormat="1" ht="15" x14ac:dyDescent="0.25">
      <c r="A88" s="11" t="s">
        <v>316</v>
      </c>
      <c r="B88" s="53" t="s">
        <v>317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15">
        <v>0</v>
      </c>
      <c r="AG88" s="15">
        <v>0</v>
      </c>
      <c r="AH88" s="18" t="s">
        <v>318</v>
      </c>
      <c r="AI88" s="50" t="s">
        <v>319</v>
      </c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17">
        <v>151223274.99000001</v>
      </c>
      <c r="BN88" s="17">
        <v>151223274.99000001</v>
      </c>
    </row>
    <row r="89" spans="1:66" s="10" customFormat="1" ht="15.75" x14ac:dyDescent="0.25">
      <c r="A89" s="16" t="s">
        <v>320</v>
      </c>
      <c r="B89" s="50" t="s">
        <v>321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17">
        <v>0</v>
      </c>
      <c r="AG89" s="17">
        <v>0</v>
      </c>
      <c r="AH89" s="13" t="s">
        <v>322</v>
      </c>
      <c r="AI89" s="54" t="s">
        <v>323</v>
      </c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15">
        <v>0</v>
      </c>
      <c r="BN89" s="15">
        <v>0</v>
      </c>
    </row>
    <row r="90" spans="1:66" s="10" customFormat="1" ht="15" x14ac:dyDescent="0.25">
      <c r="A90" s="16" t="s">
        <v>324</v>
      </c>
      <c r="B90" s="50" t="s">
        <v>325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17">
        <v>0</v>
      </c>
      <c r="AG90" s="17">
        <v>0</v>
      </c>
      <c r="AH90" s="18" t="s">
        <v>326</v>
      </c>
      <c r="AI90" s="50" t="s">
        <v>327</v>
      </c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17">
        <v>0</v>
      </c>
      <c r="BN90" s="17">
        <v>0</v>
      </c>
    </row>
    <row r="91" spans="1:66" s="10" customFormat="1" ht="15" x14ac:dyDescent="0.25">
      <c r="A91" s="16" t="s">
        <v>328</v>
      </c>
      <c r="B91" s="50" t="s">
        <v>329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7">
        <v>0</v>
      </c>
      <c r="AG91" s="17">
        <v>0</v>
      </c>
      <c r="AH91" s="18" t="s">
        <v>330</v>
      </c>
      <c r="AI91" s="50" t="s">
        <v>331</v>
      </c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17">
        <v>0</v>
      </c>
      <c r="BN91" s="17">
        <v>0</v>
      </c>
    </row>
    <row r="92" spans="1:66" s="10" customFormat="1" ht="15" x14ac:dyDescent="0.25">
      <c r="A92" s="16" t="s">
        <v>332</v>
      </c>
      <c r="B92" s="50" t="s">
        <v>333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17">
        <v>0</v>
      </c>
      <c r="AG92" s="17">
        <v>0</v>
      </c>
      <c r="AH92" s="18" t="s">
        <v>334</v>
      </c>
      <c r="AI92" s="50" t="s">
        <v>335</v>
      </c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17">
        <v>0</v>
      </c>
      <c r="BN92" s="17">
        <v>0</v>
      </c>
    </row>
    <row r="93" spans="1:66" s="10" customFormat="1" ht="15" x14ac:dyDescent="0.25">
      <c r="A93" s="16" t="s">
        <v>336</v>
      </c>
      <c r="B93" s="50" t="s">
        <v>337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7">
        <v>0</v>
      </c>
      <c r="AG93" s="17">
        <v>0</v>
      </c>
      <c r="AH93" s="18" t="s">
        <v>338</v>
      </c>
      <c r="AI93" s="50" t="s">
        <v>339</v>
      </c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17">
        <v>0</v>
      </c>
      <c r="BN93" s="17">
        <v>0</v>
      </c>
    </row>
    <row r="94" spans="1:66" s="10" customFormat="1" ht="15.75" x14ac:dyDescent="0.25">
      <c r="A94" s="16" t="s">
        <v>340</v>
      </c>
      <c r="B94" s="50" t="s">
        <v>341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7">
        <v>0</v>
      </c>
      <c r="AG94" s="17">
        <v>0</v>
      </c>
      <c r="AH94" s="13" t="s">
        <v>342</v>
      </c>
      <c r="AI94" s="54" t="s">
        <v>343</v>
      </c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15">
        <v>0</v>
      </c>
      <c r="BN94" s="15">
        <v>0</v>
      </c>
    </row>
    <row r="95" spans="1:66" s="10" customFormat="1" ht="15" x14ac:dyDescent="0.25">
      <c r="A95" s="11" t="s">
        <v>344</v>
      </c>
      <c r="B95" s="53" t="s">
        <v>345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15">
        <v>0</v>
      </c>
      <c r="AG95" s="15">
        <v>0</v>
      </c>
      <c r="AH95" s="18" t="s">
        <v>346</v>
      </c>
      <c r="AI95" s="50" t="s">
        <v>347</v>
      </c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17">
        <v>0</v>
      </c>
      <c r="BN95" s="17">
        <v>0</v>
      </c>
    </row>
    <row r="96" spans="1:66" s="10" customFormat="1" ht="15" x14ac:dyDescent="0.25">
      <c r="A96" s="16" t="s">
        <v>348</v>
      </c>
      <c r="B96" s="50" t="s">
        <v>349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17">
        <v>0</v>
      </c>
      <c r="AG96" s="17">
        <v>0</v>
      </c>
      <c r="AH96" s="18" t="s">
        <v>350</v>
      </c>
      <c r="AI96" s="50" t="s">
        <v>351</v>
      </c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17">
        <v>0</v>
      </c>
      <c r="BN96" s="17">
        <v>0</v>
      </c>
    </row>
    <row r="97" spans="1:66" s="10" customFormat="1" ht="15" x14ac:dyDescent="0.25">
      <c r="A97" s="16" t="s">
        <v>352</v>
      </c>
      <c r="B97" s="50" t="s">
        <v>353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17">
        <v>0</v>
      </c>
      <c r="AG97" s="17">
        <v>0</v>
      </c>
      <c r="AH97" s="18" t="s">
        <v>354</v>
      </c>
      <c r="AI97" s="50" t="s">
        <v>355</v>
      </c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17">
        <v>0</v>
      </c>
      <c r="BN97" s="17">
        <v>0</v>
      </c>
    </row>
    <row r="98" spans="1:66" s="10" customFormat="1" ht="15.75" x14ac:dyDescent="0.25">
      <c r="A98" s="16" t="s">
        <v>356</v>
      </c>
      <c r="B98" s="50" t="s">
        <v>357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17">
        <v>0</v>
      </c>
      <c r="AG98" s="17">
        <v>0</v>
      </c>
      <c r="AH98" s="13" t="s">
        <v>358</v>
      </c>
      <c r="AI98" s="54" t="s">
        <v>359</v>
      </c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15">
        <v>0</v>
      </c>
      <c r="BN98" s="15">
        <f>+BN99+BN100</f>
        <v>180142.9</v>
      </c>
    </row>
    <row r="99" spans="1:66" s="10" customFormat="1" ht="15" x14ac:dyDescent="0.25">
      <c r="A99" s="16" t="s">
        <v>360</v>
      </c>
      <c r="B99" s="50" t="s">
        <v>361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17">
        <v>0</v>
      </c>
      <c r="AG99" s="17">
        <v>0</v>
      </c>
      <c r="AH99" s="18" t="s">
        <v>362</v>
      </c>
      <c r="AI99" s="50" t="s">
        <v>363</v>
      </c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17">
        <v>0</v>
      </c>
      <c r="BN99" s="17">
        <v>0</v>
      </c>
    </row>
    <row r="100" spans="1:66" s="10" customFormat="1" ht="15" x14ac:dyDescent="0.25">
      <c r="A100" s="16" t="s">
        <v>364</v>
      </c>
      <c r="B100" s="50" t="s">
        <v>365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7">
        <v>0</v>
      </c>
      <c r="AG100" s="17">
        <v>0</v>
      </c>
      <c r="AH100" s="18" t="s">
        <v>366</v>
      </c>
      <c r="AI100" s="50" t="s">
        <v>367</v>
      </c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17">
        <v>0</v>
      </c>
      <c r="BN100" s="17">
        <v>180142.9</v>
      </c>
    </row>
    <row r="101" spans="1:66" s="10" customFormat="1" ht="15.75" x14ac:dyDescent="0.25">
      <c r="A101" s="11" t="s">
        <v>368</v>
      </c>
      <c r="B101" s="53" t="s">
        <v>369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15">
        <v>0</v>
      </c>
      <c r="AG101" s="15">
        <v>0</v>
      </c>
      <c r="AH101" s="13" t="s">
        <v>370</v>
      </c>
      <c r="AI101" s="54" t="s">
        <v>371</v>
      </c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15">
        <v>0</v>
      </c>
      <c r="BN101" s="15">
        <v>0</v>
      </c>
    </row>
    <row r="102" spans="1:66" s="10" customFormat="1" ht="15" x14ac:dyDescent="0.25">
      <c r="A102" s="16" t="s">
        <v>372</v>
      </c>
      <c r="B102" s="50" t="s">
        <v>373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17">
        <v>0</v>
      </c>
      <c r="AG102" s="17">
        <v>0</v>
      </c>
      <c r="AH102" s="18" t="s">
        <v>374</v>
      </c>
      <c r="AI102" s="50" t="s">
        <v>375</v>
      </c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17">
        <v>0</v>
      </c>
      <c r="BN102" s="17">
        <v>0</v>
      </c>
    </row>
    <row r="103" spans="1:66" s="10" customFormat="1" ht="15" x14ac:dyDescent="0.25">
      <c r="A103" s="16" t="s">
        <v>376</v>
      </c>
      <c r="B103" s="50" t="s">
        <v>377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17">
        <v>0</v>
      </c>
      <c r="AG103" s="17">
        <v>0</v>
      </c>
      <c r="AH103" s="18" t="s">
        <v>378</v>
      </c>
      <c r="AI103" s="51" t="s">
        <v>379</v>
      </c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17">
        <v>0</v>
      </c>
      <c r="BN103" s="17">
        <v>0</v>
      </c>
    </row>
    <row r="104" spans="1:66" s="10" customFormat="1" ht="18.75" x14ac:dyDescent="0.25">
      <c r="A104" s="16" t="s">
        <v>380</v>
      </c>
      <c r="B104" s="51" t="s">
        <v>381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1" t="s">
        <v>382</v>
      </c>
      <c r="BM104" s="32">
        <f>BM86+BM98+BM82</f>
        <v>162497625.23000002</v>
      </c>
      <c r="BN104" s="32">
        <v>151223274.99199998</v>
      </c>
    </row>
    <row r="105" spans="1:66" s="10" customFormat="1" ht="18.75" x14ac:dyDescent="0.25">
      <c r="A105" s="33"/>
      <c r="B105" s="34"/>
      <c r="C105" s="52" t="s">
        <v>383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35">
        <f>AF101+AF95+AF88+AF82+AF76+AF67+AF59</f>
        <v>207911626.68000001</v>
      </c>
      <c r="AG105" s="35">
        <v>195525747.23000002</v>
      </c>
      <c r="AH105" s="28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8"/>
      <c r="BM105" s="32"/>
      <c r="BN105" s="32"/>
    </row>
    <row r="106" spans="1:66" s="10" customFormat="1" ht="19.5" thickBot="1" x14ac:dyDescent="0.3">
      <c r="A106" s="39"/>
      <c r="B106" s="49" t="s">
        <v>384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0">
        <f>AF105+AF46</f>
        <v>216130055.56</v>
      </c>
      <c r="AG106" s="40">
        <v>197662629.98000002</v>
      </c>
      <c r="AH106" s="41"/>
      <c r="AI106" s="49" t="s">
        <v>385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2">
        <f>BM104+BM80</f>
        <v>216130055.56</v>
      </c>
      <c r="BN106" s="42">
        <v>197662629.98199999</v>
      </c>
    </row>
    <row r="107" spans="1:66" s="10" customFormat="1" ht="19.5" thickTop="1" x14ac:dyDescent="0.2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3"/>
      <c r="AG107" s="43"/>
      <c r="AH107" s="41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4"/>
      <c r="BN107" s="44"/>
    </row>
    <row r="108" spans="1:66" s="10" customFormat="1" ht="15" x14ac:dyDescent="0.25">
      <c r="A108" s="3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6"/>
      <c r="AG108" s="46"/>
      <c r="AH108" s="46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7"/>
      <c r="BN108" s="46"/>
    </row>
    <row r="109" spans="1:66" x14ac:dyDescent="0.2"/>
    <row r="110" spans="1:66" x14ac:dyDescent="0.2"/>
    <row r="111" spans="1:66" x14ac:dyDescent="0.2"/>
    <row r="112" spans="1:66" ht="15" x14ac:dyDescent="0.2">
      <c r="AF112" s="67"/>
      <c r="AG112" s="67"/>
      <c r="AH112" s="67"/>
    </row>
    <row r="113" spans="1:66" ht="15" x14ac:dyDescent="0.25">
      <c r="AF113" s="68" t="s">
        <v>387</v>
      </c>
      <c r="AG113" s="68"/>
      <c r="AH113" s="68"/>
    </row>
    <row r="114" spans="1:66" ht="15" x14ac:dyDescent="0.25">
      <c r="A114" s="45"/>
      <c r="AF114" s="68" t="s">
        <v>388</v>
      </c>
      <c r="AG114" s="68"/>
      <c r="AH114" s="68"/>
      <c r="BM114" s="45"/>
      <c r="BN114" s="45"/>
    </row>
    <row r="115" spans="1:66" ht="15" x14ac:dyDescent="0.2">
      <c r="A115" s="45"/>
      <c r="AF115" s="69"/>
      <c r="AG115" s="69"/>
      <c r="AH115" s="70"/>
      <c r="BM115" s="45"/>
      <c r="BN115" s="45"/>
    </row>
    <row r="116" spans="1:66" x14ac:dyDescent="0.2">
      <c r="A116" s="45"/>
      <c r="AF116" s="45"/>
      <c r="AG116" s="45"/>
      <c r="AH116" s="45"/>
      <c r="BM116" s="45"/>
      <c r="BN116" s="45"/>
    </row>
    <row r="117" spans="1:66" x14ac:dyDescent="0.2">
      <c r="A117" s="45"/>
      <c r="AF117" s="45"/>
      <c r="AG117" s="45"/>
      <c r="AH117" s="45"/>
      <c r="BM117" s="45"/>
      <c r="BN117" s="45"/>
    </row>
    <row r="118" spans="1:66" x14ac:dyDescent="0.2">
      <c r="A118" s="45"/>
      <c r="AF118" s="45"/>
      <c r="AG118" s="45"/>
      <c r="AH118" s="45"/>
      <c r="BM118" s="45"/>
      <c r="BN118" s="45"/>
    </row>
    <row r="119" spans="1:66" x14ac:dyDescent="0.2">
      <c r="A119" s="45"/>
      <c r="AF119" s="45"/>
      <c r="AG119" s="45"/>
      <c r="AH119" s="45"/>
      <c r="BM119" s="45"/>
      <c r="BN119" s="45"/>
    </row>
    <row r="120" spans="1:66" x14ac:dyDescent="0.2">
      <c r="A120" s="45"/>
      <c r="AF120" s="45"/>
      <c r="AG120" s="45"/>
      <c r="AH120" s="45"/>
      <c r="BM120" s="45"/>
      <c r="BN120" s="45"/>
    </row>
    <row r="121" spans="1:66" ht="11.25" customHeight="1" x14ac:dyDescent="0.2"/>
    <row r="122" spans="1:66" ht="11.25" customHeight="1" x14ac:dyDescent="0.2"/>
    <row r="123" spans="1:66" ht="11.25" customHeight="1" x14ac:dyDescent="0.2"/>
    <row r="124" spans="1:66" ht="11.25" customHeight="1" x14ac:dyDescent="0.2"/>
    <row r="125" spans="1:66" ht="11.25" customHeight="1" x14ac:dyDescent="0.2"/>
    <row r="126" spans="1:66" ht="11.25" customHeight="1" x14ac:dyDescent="0.2"/>
    <row r="127" spans="1:66" ht="11.25" customHeight="1" x14ac:dyDescent="0.2"/>
    <row r="128" spans="1:66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</sheetData>
  <mergeCells count="210">
    <mergeCell ref="AF112:AH112"/>
    <mergeCell ref="AF113:AH113"/>
    <mergeCell ref="AF114:AH114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7:AE107"/>
    <mergeCell ref="AI107:BL107"/>
    <mergeCell ref="B103:AE103"/>
    <mergeCell ref="AI103:BL103"/>
    <mergeCell ref="B104:AE104"/>
    <mergeCell ref="C105:AE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</mergeCells>
  <pageMargins left="0.70866141732283472" right="0.70866141732283472" top="0.74803149606299213" bottom="0.74803149606299213" header="0.31496062992125984" footer="0.31496062992125984"/>
  <pageSetup scale="43" fitToHeight="2" orientation="landscape" r:id="rId1"/>
  <ignoredErrors>
    <ignoredError sqref="AF8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758E-39AA-4912-8EBD-37300BB67431}">
  <sheetPr>
    <pageSetUpPr fitToPage="1"/>
  </sheetPr>
  <dimension ref="A1:BX135"/>
  <sheetViews>
    <sheetView topLeftCell="B1" zoomScale="80" zoomScaleNormal="80" workbookViewId="0">
      <selection activeCell="AJ74" sqref="AJ74:BM74"/>
    </sheetView>
  </sheetViews>
  <sheetFormatPr baseColWidth="10" defaultColWidth="0" defaultRowHeight="0" customHeight="1" zeroHeight="1" x14ac:dyDescent="0.2"/>
  <cols>
    <col min="1" max="1" width="7" style="1" bestFit="1" customWidth="1"/>
    <col min="2" max="30" width="2.85546875" style="45" customWidth="1"/>
    <col min="31" max="31" width="4.28515625" style="45" customWidth="1"/>
    <col min="32" max="33" width="22.85546875" style="46" hidden="1" customWidth="1"/>
    <col min="34" max="34" width="22.85546875" style="46" customWidth="1"/>
    <col min="35" max="35" width="7" style="46" customWidth="1"/>
    <col min="36" max="64" width="2.85546875" style="45" customWidth="1"/>
    <col min="65" max="65" width="4.140625" style="45" customWidth="1"/>
    <col min="66" max="67" width="22.85546875" style="46" hidden="1" customWidth="1"/>
    <col min="68" max="68" width="22.85546875" style="46" customWidth="1"/>
    <col min="69" max="76" width="2.28515625" style="45" hidden="1" customWidth="1"/>
    <col min="77" max="16384" width="11.42578125" style="45" hidden="1"/>
  </cols>
  <sheetData>
    <row r="1" spans="1:68" s="2" customFormat="1" ht="23.25" x14ac:dyDescent="0.35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</row>
    <row r="2" spans="1:68" s="2" customFormat="1" ht="21" x14ac:dyDescent="0.3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</row>
    <row r="3" spans="1:68" s="2" customFormat="1" ht="18.75" x14ac:dyDescent="0.3">
      <c r="A3" s="1"/>
      <c r="B3" s="64" t="s">
        <v>386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</row>
    <row r="4" spans="1:68" s="2" customFormat="1" ht="15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4"/>
      <c r="BO4" s="4"/>
      <c r="BP4" s="4"/>
    </row>
    <row r="5" spans="1:68" s="6" customFormat="1" ht="21" x14ac:dyDescent="0.35">
      <c r="A5" s="5" t="s">
        <v>2</v>
      </c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5">
        <v>2023</v>
      </c>
      <c r="AG5" s="5">
        <v>2022</v>
      </c>
      <c r="AH5" s="5"/>
      <c r="AI5" s="5" t="s">
        <v>4</v>
      </c>
      <c r="AJ5" s="65" t="s">
        <v>3</v>
      </c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5">
        <v>2023</v>
      </c>
      <c r="BO5" s="5">
        <v>2022</v>
      </c>
      <c r="BP5" s="5">
        <v>2022</v>
      </c>
    </row>
    <row r="6" spans="1:68" s="10" customFormat="1" ht="18.75" x14ac:dyDescent="0.25">
      <c r="A6" s="7">
        <v>10000</v>
      </c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8"/>
      <c r="AG6" s="8"/>
      <c r="AH6" s="8"/>
      <c r="AI6" s="9" t="s">
        <v>6</v>
      </c>
      <c r="AJ6" s="66" t="s">
        <v>7</v>
      </c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8"/>
      <c r="BO6" s="8"/>
      <c r="BP6" s="8"/>
    </row>
    <row r="7" spans="1:68" s="10" customFormat="1" ht="15.75" x14ac:dyDescent="0.25">
      <c r="A7" s="11">
        <v>11000</v>
      </c>
      <c r="B7" s="54" t="s"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12"/>
      <c r="AG7" s="12"/>
      <c r="AH7" s="12"/>
      <c r="AI7" s="13" t="s">
        <v>9</v>
      </c>
      <c r="AJ7" s="54" t="s">
        <v>10</v>
      </c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14"/>
      <c r="BO7" s="14"/>
      <c r="BP7" s="14"/>
    </row>
    <row r="8" spans="1:68" s="10" customFormat="1" ht="15" x14ac:dyDescent="0.25">
      <c r="A8" s="11">
        <v>11100</v>
      </c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15">
        <f>SUM(AF9:AF15)</f>
        <v>5445255.6600000001</v>
      </c>
      <c r="AG8" s="15">
        <f>SUM(AG9:AG15)</f>
        <v>5876193.2800000003</v>
      </c>
      <c r="AH8" s="15">
        <f>+AF8-AG8</f>
        <v>-430937.62000000011</v>
      </c>
      <c r="AI8" s="13" t="s">
        <v>12</v>
      </c>
      <c r="AJ8" s="53" t="s">
        <v>13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15">
        <f>SUM(BN9:BN21)</f>
        <v>30339072.309999995</v>
      </c>
      <c r="BO8" s="15">
        <f>SUM(BO9:BO17)</f>
        <v>28691801.050000001</v>
      </c>
      <c r="BP8" s="15">
        <f>+BN8-BO8</f>
        <v>1647271.2599999942</v>
      </c>
    </row>
    <row r="9" spans="1:68" s="10" customFormat="1" ht="15" x14ac:dyDescent="0.25">
      <c r="A9" s="16">
        <v>11110</v>
      </c>
      <c r="B9" s="61" t="s">
        <v>14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7">
        <v>66321.36</v>
      </c>
      <c r="AG9" s="17">
        <v>50157.37</v>
      </c>
      <c r="AH9" s="15">
        <f t="shared" ref="AH9:AH72" si="0">+AF9-AG9</f>
        <v>16163.989999999998</v>
      </c>
      <c r="AI9" s="18" t="s">
        <v>15</v>
      </c>
      <c r="AJ9" s="50" t="s">
        <v>16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17">
        <v>117525.13</v>
      </c>
      <c r="BO9" s="17">
        <v>2039.65</v>
      </c>
      <c r="BP9" s="15">
        <f t="shared" ref="BP9:BP72" si="1">+BN9-BO9</f>
        <v>115485.48000000001</v>
      </c>
    </row>
    <row r="10" spans="1:68" s="10" customFormat="1" ht="15" x14ac:dyDescent="0.25">
      <c r="A10" s="16">
        <v>11120</v>
      </c>
      <c r="B10" s="61" t="s">
        <v>17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7">
        <v>5378934.2999999998</v>
      </c>
      <c r="AG10" s="17">
        <v>5826035.9100000001</v>
      </c>
      <c r="AH10" s="15">
        <f t="shared" si="0"/>
        <v>-447101.61000000034</v>
      </c>
      <c r="AI10" s="18" t="s">
        <v>18</v>
      </c>
      <c r="AJ10" s="50" t="s">
        <v>19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17">
        <v>1575633.88</v>
      </c>
      <c r="BO10" s="17">
        <v>482219.9</v>
      </c>
      <c r="BP10" s="15">
        <f t="shared" si="1"/>
        <v>1093413.98</v>
      </c>
    </row>
    <row r="11" spans="1:68" s="10" customFormat="1" ht="15" x14ac:dyDescent="0.25">
      <c r="A11" s="16">
        <v>11130</v>
      </c>
      <c r="B11" s="61" t="s">
        <v>20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17">
        <v>0</v>
      </c>
      <c r="AG11" s="17">
        <v>0</v>
      </c>
      <c r="AH11" s="15">
        <f t="shared" si="0"/>
        <v>0</v>
      </c>
      <c r="AI11" s="18" t="s">
        <v>21</v>
      </c>
      <c r="AJ11" s="50" t="s">
        <v>22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17">
        <v>0</v>
      </c>
      <c r="BO11" s="17">
        <v>0</v>
      </c>
      <c r="BP11" s="15">
        <f t="shared" si="1"/>
        <v>0</v>
      </c>
    </row>
    <row r="12" spans="1:68" s="10" customFormat="1" ht="15" x14ac:dyDescent="0.25">
      <c r="A12" s="16">
        <v>11140</v>
      </c>
      <c r="B12" s="61" t="s">
        <v>23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7">
        <v>0</v>
      </c>
      <c r="AG12" s="17">
        <v>0</v>
      </c>
      <c r="AH12" s="15">
        <f t="shared" si="0"/>
        <v>0</v>
      </c>
      <c r="AI12" s="18" t="s">
        <v>24</v>
      </c>
      <c r="AJ12" s="50" t="s">
        <v>25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17">
        <v>0</v>
      </c>
      <c r="BO12" s="17">
        <v>0</v>
      </c>
      <c r="BP12" s="15">
        <f t="shared" si="1"/>
        <v>0</v>
      </c>
    </row>
    <row r="13" spans="1:68" s="10" customFormat="1" ht="15" x14ac:dyDescent="0.25">
      <c r="A13" s="16">
        <v>11150</v>
      </c>
      <c r="B13" s="61" t="s">
        <v>26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17">
        <v>0</v>
      </c>
      <c r="AG13" s="17">
        <v>0</v>
      </c>
      <c r="AH13" s="15">
        <f t="shared" si="0"/>
        <v>0</v>
      </c>
      <c r="AI13" s="18" t="s">
        <v>27</v>
      </c>
      <c r="AJ13" s="50" t="s">
        <v>28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17">
        <v>0</v>
      </c>
      <c r="BO13" s="17">
        <v>0</v>
      </c>
      <c r="BP13" s="15">
        <f t="shared" si="1"/>
        <v>0</v>
      </c>
    </row>
    <row r="14" spans="1:68" s="10" customFormat="1" ht="15" x14ac:dyDescent="0.25">
      <c r="A14" s="16">
        <v>11160</v>
      </c>
      <c r="B14" s="61" t="s">
        <v>29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7">
        <v>0</v>
      </c>
      <c r="AG14" s="17">
        <v>0</v>
      </c>
      <c r="AH14" s="15">
        <f t="shared" si="0"/>
        <v>0</v>
      </c>
      <c r="AI14" s="18" t="s">
        <v>30</v>
      </c>
      <c r="AJ14" s="50" t="s">
        <v>31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17">
        <v>0</v>
      </c>
      <c r="BO14" s="17">
        <v>0</v>
      </c>
      <c r="BP14" s="15">
        <f t="shared" si="1"/>
        <v>0</v>
      </c>
    </row>
    <row r="15" spans="1:68" s="10" customFormat="1" ht="15" x14ac:dyDescent="0.25">
      <c r="A15" s="16">
        <v>11190</v>
      </c>
      <c r="B15" s="61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17">
        <v>0</v>
      </c>
      <c r="AG15" s="17">
        <v>0</v>
      </c>
      <c r="AH15" s="15">
        <f t="shared" si="0"/>
        <v>0</v>
      </c>
      <c r="AI15" s="18" t="s">
        <v>33</v>
      </c>
      <c r="AJ15" s="50" t="s">
        <v>34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17">
        <v>18247541.109999999</v>
      </c>
      <c r="BO15" s="17">
        <v>12367509.59</v>
      </c>
      <c r="BP15" s="15">
        <f t="shared" si="1"/>
        <v>5880031.5199999996</v>
      </c>
    </row>
    <row r="16" spans="1:68" s="10" customFormat="1" ht="15" x14ac:dyDescent="0.25">
      <c r="A16" s="11">
        <v>11200</v>
      </c>
      <c r="B16" s="53" t="s">
        <v>35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5">
        <f>SUM(AF17:AF23)</f>
        <v>761034.8600000001</v>
      </c>
      <c r="AG16" s="15">
        <f>SUM(AG17:AG23)</f>
        <v>984884.36</v>
      </c>
      <c r="AH16" s="15">
        <f t="shared" si="0"/>
        <v>-223849.49999999988</v>
      </c>
      <c r="AI16" s="18" t="s">
        <v>36</v>
      </c>
      <c r="AJ16" s="50" t="s">
        <v>37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17">
        <v>0</v>
      </c>
      <c r="BO16" s="17">
        <v>0</v>
      </c>
      <c r="BP16" s="15">
        <f t="shared" si="1"/>
        <v>0</v>
      </c>
    </row>
    <row r="17" spans="1:68" s="10" customFormat="1" ht="15" x14ac:dyDescent="0.25">
      <c r="A17" s="16">
        <v>11210</v>
      </c>
      <c r="B17" s="61" t="s">
        <v>38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7">
        <v>0</v>
      </c>
      <c r="AG17" s="17">
        <v>0</v>
      </c>
      <c r="AH17" s="15">
        <f t="shared" si="0"/>
        <v>0</v>
      </c>
      <c r="AI17" s="18" t="s">
        <v>39</v>
      </c>
      <c r="AJ17" s="50" t="s">
        <v>40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17">
        <v>10398372.189999999</v>
      </c>
      <c r="BO17" s="17">
        <v>15840031.91</v>
      </c>
      <c r="BP17" s="15">
        <f t="shared" si="1"/>
        <v>-5441659.7200000007</v>
      </c>
    </row>
    <row r="18" spans="1:68" s="10" customFormat="1" ht="15" x14ac:dyDescent="0.25">
      <c r="A18" s="16">
        <v>11220</v>
      </c>
      <c r="B18" s="61" t="s">
        <v>41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7">
        <v>0</v>
      </c>
      <c r="AG18" s="17">
        <v>0</v>
      </c>
      <c r="AH18" s="15">
        <f t="shared" si="0"/>
        <v>0</v>
      </c>
      <c r="AI18" s="13" t="s">
        <v>42</v>
      </c>
      <c r="AJ18" s="53" t="s">
        <v>43</v>
      </c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15">
        <v>0</v>
      </c>
      <c r="BO18" s="15">
        <f>SUM(BO19:BO21)</f>
        <v>0</v>
      </c>
      <c r="BP18" s="15">
        <f t="shared" si="1"/>
        <v>0</v>
      </c>
    </row>
    <row r="19" spans="1:68" s="10" customFormat="1" ht="15" x14ac:dyDescent="0.25">
      <c r="A19" s="16" t="s">
        <v>44</v>
      </c>
      <c r="B19" s="61" t="s">
        <v>45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17">
        <v>168365.21</v>
      </c>
      <c r="AG19" s="17">
        <v>116498.62</v>
      </c>
      <c r="AH19" s="15">
        <f t="shared" si="0"/>
        <v>51866.59</v>
      </c>
      <c r="AI19" s="18" t="s">
        <v>46</v>
      </c>
      <c r="AJ19" s="50" t="s">
        <v>47</v>
      </c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17">
        <v>0</v>
      </c>
      <c r="BO19" s="17">
        <v>0</v>
      </c>
      <c r="BP19" s="15">
        <f t="shared" si="1"/>
        <v>0</v>
      </c>
    </row>
    <row r="20" spans="1:68" s="10" customFormat="1" ht="15" x14ac:dyDescent="0.25">
      <c r="A20" s="16" t="s">
        <v>48</v>
      </c>
      <c r="B20" s="61" t="s">
        <v>49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17">
        <v>259148.57</v>
      </c>
      <c r="AG20" s="17">
        <v>282792.51</v>
      </c>
      <c r="AH20" s="15">
        <f t="shared" si="0"/>
        <v>-23643.940000000002</v>
      </c>
      <c r="AI20" s="18" t="s">
        <v>50</v>
      </c>
      <c r="AJ20" s="50" t="s">
        <v>51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17">
        <v>0</v>
      </c>
      <c r="BO20" s="17">
        <v>0</v>
      </c>
      <c r="BP20" s="15">
        <f t="shared" si="1"/>
        <v>0</v>
      </c>
    </row>
    <row r="21" spans="1:68" s="10" customFormat="1" ht="15" x14ac:dyDescent="0.25">
      <c r="A21" s="16" t="s">
        <v>52</v>
      </c>
      <c r="B21" s="61" t="s">
        <v>53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17">
        <v>0</v>
      </c>
      <c r="AG21" s="17">
        <v>0</v>
      </c>
      <c r="AH21" s="15">
        <f t="shared" si="0"/>
        <v>0</v>
      </c>
      <c r="AI21" s="18" t="s">
        <v>54</v>
      </c>
      <c r="AJ21" s="50" t="s">
        <v>55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17">
        <v>0</v>
      </c>
      <c r="BO21" s="17">
        <v>0</v>
      </c>
      <c r="BP21" s="15">
        <f t="shared" si="1"/>
        <v>0</v>
      </c>
    </row>
    <row r="22" spans="1:68" s="10" customFormat="1" ht="15" x14ac:dyDescent="0.25">
      <c r="A22" s="16" t="s">
        <v>56</v>
      </c>
      <c r="B22" s="61" t="s">
        <v>57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7">
        <v>333521.08</v>
      </c>
      <c r="AG22" s="17">
        <v>585593.23</v>
      </c>
      <c r="AH22" s="15">
        <f t="shared" si="0"/>
        <v>-252072.14999999997</v>
      </c>
      <c r="AI22" s="13" t="s">
        <v>58</v>
      </c>
      <c r="AJ22" s="53" t="s">
        <v>59</v>
      </c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15">
        <f>BN23+BN24+BN25</f>
        <v>1356546</v>
      </c>
      <c r="BO22" s="15">
        <f>SUM(BO23:BO25)</f>
        <v>1464301.9</v>
      </c>
      <c r="BP22" s="15">
        <f t="shared" si="1"/>
        <v>-107755.89999999991</v>
      </c>
    </row>
    <row r="23" spans="1:68" s="10" customFormat="1" ht="15" x14ac:dyDescent="0.25">
      <c r="A23" s="16" t="s">
        <v>60</v>
      </c>
      <c r="B23" s="61" t="s">
        <v>61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17">
        <v>0</v>
      </c>
      <c r="AG23" s="17">
        <v>0</v>
      </c>
      <c r="AH23" s="15">
        <f t="shared" si="0"/>
        <v>0</v>
      </c>
      <c r="AI23" s="18" t="s">
        <v>62</v>
      </c>
      <c r="AJ23" s="50" t="s">
        <v>63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17">
        <v>1356546</v>
      </c>
      <c r="BO23" s="17">
        <v>1464301.9</v>
      </c>
      <c r="BP23" s="15">
        <f t="shared" si="1"/>
        <v>-107755.89999999991</v>
      </c>
    </row>
    <row r="24" spans="1:68" s="10" customFormat="1" ht="15" x14ac:dyDescent="0.25">
      <c r="A24" s="11" t="s">
        <v>64</v>
      </c>
      <c r="B24" s="53" t="s">
        <v>65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5">
        <f>AF25</f>
        <v>2012138.36</v>
      </c>
      <c r="AG24" s="15">
        <f>SUM(AG25:AG29)</f>
        <v>2003992.45</v>
      </c>
      <c r="AH24" s="15">
        <f t="shared" si="0"/>
        <v>8145.910000000149</v>
      </c>
      <c r="AI24" s="18" t="s">
        <v>66</v>
      </c>
      <c r="AJ24" s="50" t="s">
        <v>67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17">
        <v>0</v>
      </c>
      <c r="BO24" s="17">
        <v>0</v>
      </c>
      <c r="BP24" s="15">
        <f t="shared" si="1"/>
        <v>0</v>
      </c>
    </row>
    <row r="25" spans="1:68" s="10" customFormat="1" ht="15" x14ac:dyDescent="0.25">
      <c r="A25" s="16" t="s">
        <v>68</v>
      </c>
      <c r="B25" s="61" t="s">
        <v>69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17">
        <v>2012138.36</v>
      </c>
      <c r="AG25" s="17">
        <v>2003992.45</v>
      </c>
      <c r="AH25" s="15">
        <f t="shared" si="0"/>
        <v>8145.910000000149</v>
      </c>
      <c r="AI25" s="18" t="s">
        <v>70</v>
      </c>
      <c r="AJ25" s="50" t="s">
        <v>71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17">
        <v>0</v>
      </c>
      <c r="BO25" s="17">
        <v>0</v>
      </c>
      <c r="BP25" s="15">
        <f t="shared" si="1"/>
        <v>0</v>
      </c>
    </row>
    <row r="26" spans="1:68" s="10" customFormat="1" ht="15" x14ac:dyDescent="0.25">
      <c r="A26" s="16" t="s">
        <v>72</v>
      </c>
      <c r="B26" s="61" t="s">
        <v>73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7">
        <v>0</v>
      </c>
      <c r="AG26" s="17">
        <v>0</v>
      </c>
      <c r="AH26" s="15">
        <f t="shared" si="0"/>
        <v>0</v>
      </c>
      <c r="AI26" s="13" t="s">
        <v>74</v>
      </c>
      <c r="AJ26" s="53" t="s">
        <v>75</v>
      </c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15">
        <v>0</v>
      </c>
      <c r="BO26" s="15">
        <f>SUM(BO27:BO28)</f>
        <v>0</v>
      </c>
      <c r="BP26" s="15">
        <f t="shared" si="1"/>
        <v>0</v>
      </c>
    </row>
    <row r="27" spans="1:68" s="10" customFormat="1" ht="15" x14ac:dyDescent="0.25">
      <c r="A27" s="16" t="s">
        <v>76</v>
      </c>
      <c r="B27" s="61" t="s">
        <v>77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17">
        <v>0</v>
      </c>
      <c r="AG27" s="17">
        <v>0</v>
      </c>
      <c r="AH27" s="15">
        <f t="shared" si="0"/>
        <v>0</v>
      </c>
      <c r="AI27" s="18" t="s">
        <v>78</v>
      </c>
      <c r="AJ27" s="50" t="s">
        <v>79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17">
        <v>0</v>
      </c>
      <c r="BO27" s="17">
        <v>0</v>
      </c>
      <c r="BP27" s="15">
        <f t="shared" si="1"/>
        <v>0</v>
      </c>
    </row>
    <row r="28" spans="1:68" s="10" customFormat="1" ht="15" x14ac:dyDescent="0.25">
      <c r="A28" s="16" t="s">
        <v>80</v>
      </c>
      <c r="B28" s="61" t="s">
        <v>81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17">
        <v>0</v>
      </c>
      <c r="AG28" s="17">
        <v>0</v>
      </c>
      <c r="AH28" s="15">
        <f t="shared" si="0"/>
        <v>0</v>
      </c>
      <c r="AI28" s="18" t="s">
        <v>82</v>
      </c>
      <c r="AJ28" s="50" t="s">
        <v>83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17">
        <v>0</v>
      </c>
      <c r="BO28" s="17">
        <v>0</v>
      </c>
      <c r="BP28" s="15">
        <f t="shared" si="1"/>
        <v>0</v>
      </c>
    </row>
    <row r="29" spans="1:68" s="10" customFormat="1" ht="15" x14ac:dyDescent="0.25">
      <c r="A29" s="16" t="s">
        <v>84</v>
      </c>
      <c r="B29" s="61" t="s">
        <v>85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17">
        <v>0</v>
      </c>
      <c r="AG29" s="17">
        <v>0</v>
      </c>
      <c r="AH29" s="15">
        <f t="shared" si="0"/>
        <v>0</v>
      </c>
      <c r="AI29" s="13" t="s">
        <v>86</v>
      </c>
      <c r="AJ29" s="53" t="s">
        <v>87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15">
        <f>BN30</f>
        <v>6000000</v>
      </c>
      <c r="BO29" s="15">
        <f>SUM(BO30:BO32)</f>
        <v>0</v>
      </c>
      <c r="BP29" s="15">
        <f t="shared" si="1"/>
        <v>6000000</v>
      </c>
    </row>
    <row r="30" spans="1:68" s="10" customFormat="1" ht="15" x14ac:dyDescent="0.25">
      <c r="A30" s="11" t="s">
        <v>88</v>
      </c>
      <c r="B30" s="53" t="s">
        <v>89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5">
        <v>0</v>
      </c>
      <c r="AG30" s="15">
        <f>SUM(AG31:AG35)</f>
        <v>0</v>
      </c>
      <c r="AH30" s="15">
        <f t="shared" si="0"/>
        <v>0</v>
      </c>
      <c r="AI30" s="18" t="s">
        <v>90</v>
      </c>
      <c r="AJ30" s="50" t="s">
        <v>91</v>
      </c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17">
        <v>6000000</v>
      </c>
      <c r="BO30" s="17">
        <v>0</v>
      </c>
      <c r="BP30" s="15">
        <f t="shared" si="1"/>
        <v>6000000</v>
      </c>
    </row>
    <row r="31" spans="1:68" s="10" customFormat="1" ht="15" x14ac:dyDescent="0.25">
      <c r="A31" s="16" t="s">
        <v>92</v>
      </c>
      <c r="B31" s="61" t="s">
        <v>93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7">
        <v>0</v>
      </c>
      <c r="AG31" s="17">
        <v>0</v>
      </c>
      <c r="AH31" s="15">
        <f t="shared" si="0"/>
        <v>0</v>
      </c>
      <c r="AI31" s="18" t="s">
        <v>94</v>
      </c>
      <c r="AJ31" s="50" t="s">
        <v>95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17">
        <v>0</v>
      </c>
      <c r="BO31" s="17">
        <v>0</v>
      </c>
      <c r="BP31" s="15">
        <f t="shared" si="1"/>
        <v>0</v>
      </c>
    </row>
    <row r="32" spans="1:68" s="10" customFormat="1" ht="15" x14ac:dyDescent="0.25">
      <c r="A32" s="16" t="s">
        <v>96</v>
      </c>
      <c r="B32" s="61" t="s">
        <v>97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17">
        <v>0</v>
      </c>
      <c r="AG32" s="17">
        <v>0</v>
      </c>
      <c r="AH32" s="15">
        <f t="shared" si="0"/>
        <v>0</v>
      </c>
      <c r="AI32" s="18" t="s">
        <v>98</v>
      </c>
      <c r="AJ32" s="50" t="s">
        <v>99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17">
        <v>0</v>
      </c>
      <c r="BO32" s="17">
        <v>0</v>
      </c>
      <c r="BP32" s="15">
        <f t="shared" si="1"/>
        <v>0</v>
      </c>
    </row>
    <row r="33" spans="1:68" s="10" customFormat="1" ht="15" x14ac:dyDescent="0.25">
      <c r="A33" s="16" t="s">
        <v>100</v>
      </c>
      <c r="B33" s="61" t="s">
        <v>101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17">
        <v>0</v>
      </c>
      <c r="AG33" s="17">
        <v>0</v>
      </c>
      <c r="AH33" s="15">
        <f t="shared" si="0"/>
        <v>0</v>
      </c>
      <c r="AI33" s="13" t="s">
        <v>102</v>
      </c>
      <c r="AJ33" s="53" t="s">
        <v>103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15">
        <v>0</v>
      </c>
      <c r="BO33" s="15">
        <f>SUM(BO34:BO39)</f>
        <v>0</v>
      </c>
      <c r="BP33" s="15">
        <f t="shared" si="1"/>
        <v>0</v>
      </c>
    </row>
    <row r="34" spans="1:68" s="10" customFormat="1" ht="15" x14ac:dyDescent="0.25">
      <c r="A34" s="16" t="s">
        <v>104</v>
      </c>
      <c r="B34" s="61" t="s">
        <v>105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7">
        <v>0</v>
      </c>
      <c r="AG34" s="17">
        <v>0</v>
      </c>
      <c r="AH34" s="15">
        <f t="shared" si="0"/>
        <v>0</v>
      </c>
      <c r="AI34" s="18" t="s">
        <v>106</v>
      </c>
      <c r="AJ34" s="50" t="s">
        <v>107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17">
        <v>0</v>
      </c>
      <c r="BO34" s="17">
        <v>0</v>
      </c>
      <c r="BP34" s="15">
        <f t="shared" si="1"/>
        <v>0</v>
      </c>
    </row>
    <row r="35" spans="1:68" s="10" customFormat="1" ht="15" x14ac:dyDescent="0.25">
      <c r="A35" s="16" t="s">
        <v>108</v>
      </c>
      <c r="B35" s="61" t="s">
        <v>109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7">
        <v>0</v>
      </c>
      <c r="AG35" s="17">
        <v>0</v>
      </c>
      <c r="AH35" s="15">
        <f t="shared" si="0"/>
        <v>0</v>
      </c>
      <c r="AI35" s="18" t="s">
        <v>110</v>
      </c>
      <c r="AJ35" s="50" t="s">
        <v>111</v>
      </c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17">
        <v>0</v>
      </c>
      <c r="BO35" s="17">
        <v>0</v>
      </c>
      <c r="BP35" s="15">
        <f t="shared" si="1"/>
        <v>0</v>
      </c>
    </row>
    <row r="36" spans="1:68" s="10" customFormat="1" ht="15" x14ac:dyDescent="0.25">
      <c r="A36" s="11" t="s">
        <v>112</v>
      </c>
      <c r="B36" s="53" t="s">
        <v>113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5">
        <v>0</v>
      </c>
      <c r="AG36" s="15">
        <v>0</v>
      </c>
      <c r="AH36" s="15">
        <f t="shared" si="0"/>
        <v>0</v>
      </c>
      <c r="AI36" s="18" t="s">
        <v>114</v>
      </c>
      <c r="AJ36" s="50" t="s">
        <v>115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17">
        <v>0</v>
      </c>
      <c r="BO36" s="17">
        <v>0</v>
      </c>
      <c r="BP36" s="15">
        <f t="shared" si="1"/>
        <v>0</v>
      </c>
    </row>
    <row r="37" spans="1:68" s="10" customFormat="1" ht="15" x14ac:dyDescent="0.25">
      <c r="A37" s="16" t="s">
        <v>116</v>
      </c>
      <c r="B37" s="61" t="s">
        <v>117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17">
        <v>0</v>
      </c>
      <c r="AG37" s="17">
        <v>0</v>
      </c>
      <c r="AH37" s="15">
        <f t="shared" si="0"/>
        <v>0</v>
      </c>
      <c r="AI37" s="18" t="s">
        <v>118</v>
      </c>
      <c r="AJ37" s="50" t="s">
        <v>119</v>
      </c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17">
        <v>0</v>
      </c>
      <c r="BO37" s="17">
        <v>0</v>
      </c>
      <c r="BP37" s="15">
        <f t="shared" si="1"/>
        <v>0</v>
      </c>
    </row>
    <row r="38" spans="1:68" s="10" customFormat="1" ht="15" x14ac:dyDescent="0.25">
      <c r="A38" s="11" t="s">
        <v>120</v>
      </c>
      <c r="B38" s="53" t="s">
        <v>121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5">
        <v>0</v>
      </c>
      <c r="AG38" s="15">
        <f>SUM(AG39:AG40)</f>
        <v>0</v>
      </c>
      <c r="AH38" s="15">
        <f t="shared" si="0"/>
        <v>0</v>
      </c>
      <c r="AI38" s="18" t="s">
        <v>122</v>
      </c>
      <c r="AJ38" s="50" t="s">
        <v>123</v>
      </c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17">
        <v>0</v>
      </c>
      <c r="BO38" s="17">
        <v>0</v>
      </c>
      <c r="BP38" s="15">
        <f t="shared" si="1"/>
        <v>0</v>
      </c>
    </row>
    <row r="39" spans="1:68" s="10" customFormat="1" ht="15" x14ac:dyDescent="0.25">
      <c r="A39" s="16" t="s">
        <v>124</v>
      </c>
      <c r="B39" s="61" t="s">
        <v>125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17">
        <v>0</v>
      </c>
      <c r="AG39" s="17">
        <v>0</v>
      </c>
      <c r="AH39" s="15">
        <f t="shared" si="0"/>
        <v>0</v>
      </c>
      <c r="AI39" s="18" t="s">
        <v>126</v>
      </c>
      <c r="AJ39" s="50" t="s">
        <v>127</v>
      </c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17">
        <v>0</v>
      </c>
      <c r="BO39" s="17">
        <v>0</v>
      </c>
      <c r="BP39" s="15">
        <f t="shared" si="1"/>
        <v>0</v>
      </c>
    </row>
    <row r="40" spans="1:68" s="10" customFormat="1" ht="15" x14ac:dyDescent="0.25">
      <c r="A40" s="16" t="s">
        <v>128</v>
      </c>
      <c r="B40" s="50" t="s">
        <v>129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17">
        <v>0</v>
      </c>
      <c r="AG40" s="17">
        <v>0</v>
      </c>
      <c r="AH40" s="15">
        <f t="shared" si="0"/>
        <v>0</v>
      </c>
      <c r="AI40" s="13" t="s">
        <v>130</v>
      </c>
      <c r="AJ40" s="53" t="s">
        <v>131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15">
        <v>0</v>
      </c>
      <c r="BO40" s="15">
        <f>SUM(BO41:BO43)</f>
        <v>0</v>
      </c>
      <c r="BP40" s="15">
        <f t="shared" si="1"/>
        <v>0</v>
      </c>
    </row>
    <row r="41" spans="1:68" s="10" customFormat="1" ht="15" x14ac:dyDescent="0.25">
      <c r="A41" s="11" t="s">
        <v>132</v>
      </c>
      <c r="B41" s="53" t="s">
        <v>133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15">
        <v>0</v>
      </c>
      <c r="AG41" s="15">
        <f>SUM(AG42:AG45)</f>
        <v>0</v>
      </c>
      <c r="AH41" s="15">
        <f t="shared" si="0"/>
        <v>0</v>
      </c>
      <c r="AI41" s="18" t="s">
        <v>134</v>
      </c>
      <c r="AJ41" s="50" t="s">
        <v>135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17">
        <v>0</v>
      </c>
      <c r="BO41" s="17">
        <v>0</v>
      </c>
      <c r="BP41" s="15">
        <f t="shared" si="1"/>
        <v>0</v>
      </c>
    </row>
    <row r="42" spans="1:68" s="10" customFormat="1" ht="15" x14ac:dyDescent="0.25">
      <c r="A42" s="16" t="s">
        <v>136</v>
      </c>
      <c r="B42" s="50" t="s">
        <v>137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17">
        <v>0</v>
      </c>
      <c r="AG42" s="17">
        <v>0</v>
      </c>
      <c r="AH42" s="15">
        <f t="shared" si="0"/>
        <v>0</v>
      </c>
      <c r="AI42" s="18" t="s">
        <v>138</v>
      </c>
      <c r="AJ42" s="50" t="s">
        <v>139</v>
      </c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17">
        <v>0</v>
      </c>
      <c r="BO42" s="17">
        <v>0</v>
      </c>
      <c r="BP42" s="15">
        <f t="shared" si="1"/>
        <v>0</v>
      </c>
    </row>
    <row r="43" spans="1:68" s="10" customFormat="1" ht="15" x14ac:dyDescent="0.25">
      <c r="A43" s="16" t="s">
        <v>140</v>
      </c>
      <c r="B43" s="50" t="s">
        <v>141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17">
        <v>0</v>
      </c>
      <c r="AG43" s="17">
        <v>0</v>
      </c>
      <c r="AH43" s="15">
        <f t="shared" si="0"/>
        <v>0</v>
      </c>
      <c r="AI43" s="18" t="s">
        <v>142</v>
      </c>
      <c r="AJ43" s="50" t="s">
        <v>143</v>
      </c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17">
        <v>0</v>
      </c>
      <c r="BO43" s="17">
        <v>0</v>
      </c>
      <c r="BP43" s="15">
        <f t="shared" si="1"/>
        <v>0</v>
      </c>
    </row>
    <row r="44" spans="1:68" s="10" customFormat="1" ht="15" x14ac:dyDescent="0.25">
      <c r="A44" s="16" t="s">
        <v>144</v>
      </c>
      <c r="B44" s="50" t="s">
        <v>145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17">
        <v>0</v>
      </c>
      <c r="AG44" s="17">
        <v>0</v>
      </c>
      <c r="AH44" s="15">
        <f t="shared" si="0"/>
        <v>0</v>
      </c>
      <c r="AI44" s="13" t="s">
        <v>146</v>
      </c>
      <c r="AJ44" s="53" t="s">
        <v>147</v>
      </c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15">
        <v>0</v>
      </c>
      <c r="BO44" s="15">
        <f>SUM(BO45:BO47)</f>
        <v>0</v>
      </c>
      <c r="BP44" s="15">
        <f t="shared" si="1"/>
        <v>0</v>
      </c>
    </row>
    <row r="45" spans="1:68" s="10" customFormat="1" ht="15" x14ac:dyDescent="0.25">
      <c r="A45" s="16" t="s">
        <v>148</v>
      </c>
      <c r="B45" s="60" t="s">
        <v>149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19">
        <v>0</v>
      </c>
      <c r="AG45" s="19">
        <v>0</v>
      </c>
      <c r="AH45" s="15">
        <f t="shared" si="0"/>
        <v>0</v>
      </c>
      <c r="AI45" s="20" t="s">
        <v>150</v>
      </c>
      <c r="AJ45" s="50" t="s">
        <v>151</v>
      </c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17">
        <v>0</v>
      </c>
      <c r="BO45" s="17">
        <v>0</v>
      </c>
      <c r="BP45" s="15">
        <f t="shared" si="1"/>
        <v>0</v>
      </c>
    </row>
    <row r="46" spans="1:68" s="10" customFormat="1" ht="15.75" x14ac:dyDescent="0.25">
      <c r="A46" s="16"/>
      <c r="B46" s="58" t="s">
        <v>152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21">
        <f>AF24+AF16+AF8</f>
        <v>8218428.8800000008</v>
      </c>
      <c r="AG46" s="21">
        <f>AG8+AG16+AG24+AG30+AG36+AG38+AG41</f>
        <v>8865070.0899999999</v>
      </c>
      <c r="AH46" s="15">
        <f t="shared" si="0"/>
        <v>-646641.20999999903</v>
      </c>
      <c r="AI46" s="22" t="s">
        <v>153</v>
      </c>
      <c r="AJ46" s="50" t="s">
        <v>154</v>
      </c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17">
        <v>0</v>
      </c>
      <c r="BO46" s="17">
        <v>0</v>
      </c>
      <c r="BP46" s="15">
        <f t="shared" si="1"/>
        <v>0</v>
      </c>
    </row>
    <row r="47" spans="1:68" s="10" customFormat="1" ht="15.75" x14ac:dyDescent="0.25">
      <c r="A47" s="11" t="s">
        <v>155</v>
      </c>
      <c r="B47" s="54" t="s">
        <v>156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21"/>
      <c r="AG47" s="21"/>
      <c r="AH47" s="15">
        <f t="shared" si="0"/>
        <v>0</v>
      </c>
      <c r="AI47" s="23" t="s">
        <v>157</v>
      </c>
      <c r="AJ47" s="51" t="s">
        <v>158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19">
        <v>0</v>
      </c>
      <c r="BO47" s="19">
        <v>0</v>
      </c>
      <c r="BP47" s="15">
        <f t="shared" si="1"/>
        <v>0</v>
      </c>
    </row>
    <row r="48" spans="1:68" s="10" customFormat="1" ht="15.75" x14ac:dyDescent="0.25">
      <c r="A48" s="11" t="s">
        <v>159</v>
      </c>
      <c r="B48" s="53" t="s">
        <v>160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15">
        <v>0</v>
      </c>
      <c r="AG48" s="15">
        <f>SUM(AG49:AG52)</f>
        <v>0</v>
      </c>
      <c r="AH48" s="15">
        <f t="shared" si="0"/>
        <v>0</v>
      </c>
      <c r="AI48" s="9"/>
      <c r="AJ48" s="59" t="s">
        <v>161</v>
      </c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21">
        <f>BN44+BN40+BN33+BN29+BN26+BN22+BN18+BN8</f>
        <v>37695618.309999995</v>
      </c>
      <c r="BO48" s="21">
        <f>BO8+BO18+BO22+BO26+BO29+BO33+BO40+BO44</f>
        <v>30156102.949999999</v>
      </c>
      <c r="BP48" s="15">
        <f t="shared" si="1"/>
        <v>7539515.3599999957</v>
      </c>
    </row>
    <row r="49" spans="1:68" s="10" customFormat="1" ht="15.75" x14ac:dyDescent="0.25">
      <c r="A49" s="16" t="s">
        <v>162</v>
      </c>
      <c r="B49" s="50" t="s">
        <v>163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17">
        <v>0</v>
      </c>
      <c r="AG49" s="17">
        <v>0</v>
      </c>
      <c r="AH49" s="15">
        <f t="shared" si="0"/>
        <v>0</v>
      </c>
      <c r="AI49" s="9" t="s">
        <v>164</v>
      </c>
      <c r="AJ49" s="54" t="s">
        <v>165</v>
      </c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12"/>
      <c r="BO49" s="12"/>
      <c r="BP49" s="15">
        <f t="shared" si="1"/>
        <v>0</v>
      </c>
    </row>
    <row r="50" spans="1:68" s="10" customFormat="1" ht="15" x14ac:dyDescent="0.25">
      <c r="A50" s="16" t="s">
        <v>166</v>
      </c>
      <c r="B50" s="50" t="s">
        <v>167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17">
        <v>0</v>
      </c>
      <c r="AG50" s="17">
        <v>0</v>
      </c>
      <c r="AH50" s="15">
        <f t="shared" si="0"/>
        <v>0</v>
      </c>
      <c r="AI50" s="13" t="s">
        <v>168</v>
      </c>
      <c r="AJ50" s="53" t="s">
        <v>169</v>
      </c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15">
        <v>0</v>
      </c>
      <c r="BO50" s="15">
        <f>SUM(BO51:BO52)</f>
        <v>0</v>
      </c>
      <c r="BP50" s="15">
        <f t="shared" si="1"/>
        <v>0</v>
      </c>
    </row>
    <row r="51" spans="1:68" s="10" customFormat="1" ht="15" x14ac:dyDescent="0.25">
      <c r="A51" s="16" t="s">
        <v>170</v>
      </c>
      <c r="B51" s="50" t="s">
        <v>171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17">
        <v>0</v>
      </c>
      <c r="AG51" s="17">
        <v>0</v>
      </c>
      <c r="AH51" s="15">
        <f t="shared" si="0"/>
        <v>0</v>
      </c>
      <c r="AI51" s="18" t="s">
        <v>172</v>
      </c>
      <c r="AJ51" s="50" t="s">
        <v>173</v>
      </c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17">
        <v>0</v>
      </c>
      <c r="BO51" s="17">
        <v>0</v>
      </c>
      <c r="BP51" s="15">
        <f t="shared" si="1"/>
        <v>0</v>
      </c>
    </row>
    <row r="52" spans="1:68" s="10" customFormat="1" ht="15" x14ac:dyDescent="0.25">
      <c r="A52" s="16" t="s">
        <v>174</v>
      </c>
      <c r="B52" s="50" t="s">
        <v>175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17">
        <v>0</v>
      </c>
      <c r="AG52" s="17">
        <v>0</v>
      </c>
      <c r="AH52" s="15">
        <f t="shared" si="0"/>
        <v>0</v>
      </c>
      <c r="AI52" s="18" t="s">
        <v>176</v>
      </c>
      <c r="AJ52" s="50" t="s">
        <v>177</v>
      </c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17">
        <v>0</v>
      </c>
      <c r="BO52" s="17">
        <v>0</v>
      </c>
      <c r="BP52" s="15">
        <f t="shared" si="1"/>
        <v>0</v>
      </c>
    </row>
    <row r="53" spans="1:68" s="10" customFormat="1" ht="15" x14ac:dyDescent="0.25">
      <c r="A53" s="11" t="s">
        <v>178</v>
      </c>
      <c r="B53" s="53" t="s">
        <v>179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15">
        <v>0</v>
      </c>
      <c r="AG53" s="15">
        <f>SUM(AG54:AG58)</f>
        <v>0</v>
      </c>
      <c r="AH53" s="15">
        <f t="shared" si="0"/>
        <v>0</v>
      </c>
      <c r="AI53" s="13" t="s">
        <v>180</v>
      </c>
      <c r="AJ53" s="53" t="s">
        <v>181</v>
      </c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15">
        <v>0</v>
      </c>
      <c r="BO53" s="15">
        <f>SUM(BO54:BO56)</f>
        <v>0</v>
      </c>
      <c r="BP53" s="15">
        <f t="shared" si="1"/>
        <v>0</v>
      </c>
    </row>
    <row r="54" spans="1:68" s="10" customFormat="1" ht="15" x14ac:dyDescent="0.25">
      <c r="A54" s="16" t="s">
        <v>182</v>
      </c>
      <c r="B54" s="50" t="s">
        <v>183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17">
        <v>0</v>
      </c>
      <c r="AG54" s="17">
        <v>0</v>
      </c>
      <c r="AH54" s="15">
        <f t="shared" si="0"/>
        <v>0</v>
      </c>
      <c r="AI54" s="18" t="s">
        <v>184</v>
      </c>
      <c r="AJ54" s="50" t="s">
        <v>185</v>
      </c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17">
        <v>0</v>
      </c>
      <c r="BO54" s="17">
        <v>0</v>
      </c>
      <c r="BP54" s="15">
        <f t="shared" si="1"/>
        <v>0</v>
      </c>
    </row>
    <row r="55" spans="1:68" s="10" customFormat="1" ht="15" x14ac:dyDescent="0.25">
      <c r="A55" s="16" t="s">
        <v>186</v>
      </c>
      <c r="B55" s="50" t="s">
        <v>187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17">
        <v>0</v>
      </c>
      <c r="AG55" s="17">
        <v>0</v>
      </c>
      <c r="AH55" s="15">
        <f t="shared" si="0"/>
        <v>0</v>
      </c>
      <c r="AI55" s="18" t="s">
        <v>188</v>
      </c>
      <c r="AJ55" s="50" t="s">
        <v>189</v>
      </c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17">
        <v>0</v>
      </c>
      <c r="BO55" s="17">
        <v>0</v>
      </c>
      <c r="BP55" s="15">
        <f t="shared" si="1"/>
        <v>0</v>
      </c>
    </row>
    <row r="56" spans="1:68" s="10" customFormat="1" ht="15" x14ac:dyDescent="0.25">
      <c r="A56" s="16" t="s">
        <v>190</v>
      </c>
      <c r="B56" s="50" t="s">
        <v>191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7">
        <v>0</v>
      </c>
      <c r="AG56" s="17">
        <v>0</v>
      </c>
      <c r="AH56" s="15">
        <f t="shared" si="0"/>
        <v>0</v>
      </c>
      <c r="AI56" s="18" t="s">
        <v>192</v>
      </c>
      <c r="AJ56" s="50" t="s">
        <v>193</v>
      </c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17">
        <v>0</v>
      </c>
      <c r="BO56" s="17">
        <v>0</v>
      </c>
      <c r="BP56" s="15">
        <f t="shared" si="1"/>
        <v>0</v>
      </c>
    </row>
    <row r="57" spans="1:68" s="10" customFormat="1" ht="15" x14ac:dyDescent="0.25">
      <c r="A57" s="16" t="s">
        <v>194</v>
      </c>
      <c r="B57" s="50" t="s">
        <v>195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17">
        <v>0</v>
      </c>
      <c r="AG57" s="17">
        <v>0</v>
      </c>
      <c r="AH57" s="15">
        <f t="shared" si="0"/>
        <v>0</v>
      </c>
      <c r="AI57" s="13" t="s">
        <v>196</v>
      </c>
      <c r="AJ57" s="53" t="s">
        <v>197</v>
      </c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15">
        <f>BN60</f>
        <v>15936812.02</v>
      </c>
      <c r="BO57" s="15">
        <f>SUM(BO58:BO62)</f>
        <v>11286948.68</v>
      </c>
      <c r="BP57" s="15">
        <f t="shared" si="1"/>
        <v>4649863.34</v>
      </c>
    </row>
    <row r="58" spans="1:68" s="10" customFormat="1" ht="15" x14ac:dyDescent="0.25">
      <c r="A58" s="16" t="s">
        <v>198</v>
      </c>
      <c r="B58" s="50" t="s">
        <v>199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17">
        <v>0</v>
      </c>
      <c r="AG58" s="17">
        <v>0</v>
      </c>
      <c r="AH58" s="15">
        <f t="shared" si="0"/>
        <v>0</v>
      </c>
      <c r="AI58" s="18" t="s">
        <v>200</v>
      </c>
      <c r="AJ58" s="50" t="s">
        <v>201</v>
      </c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17">
        <v>0</v>
      </c>
      <c r="BO58" s="17">
        <v>0</v>
      </c>
      <c r="BP58" s="15">
        <f t="shared" si="1"/>
        <v>0</v>
      </c>
    </row>
    <row r="59" spans="1:68" s="10" customFormat="1" ht="15" x14ac:dyDescent="0.25">
      <c r="A59" s="11" t="s">
        <v>202</v>
      </c>
      <c r="B59" s="53" t="s">
        <v>203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15">
        <f>SUM(AF60:AF66)</f>
        <v>189909769.99000001</v>
      </c>
      <c r="AG59" s="15">
        <f>SUM(AG60:AG66)</f>
        <v>184140216.88</v>
      </c>
      <c r="AH59" s="15">
        <f t="shared" si="0"/>
        <v>5769553.1100000143</v>
      </c>
      <c r="AI59" s="18" t="s">
        <v>204</v>
      </c>
      <c r="AJ59" s="50" t="s">
        <v>205</v>
      </c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17">
        <v>0</v>
      </c>
      <c r="BO59" s="17">
        <v>0</v>
      </c>
      <c r="BP59" s="15">
        <f t="shared" si="1"/>
        <v>0</v>
      </c>
    </row>
    <row r="60" spans="1:68" s="10" customFormat="1" ht="15" x14ac:dyDescent="0.25">
      <c r="A60" s="16" t="s">
        <v>206</v>
      </c>
      <c r="B60" s="50" t="s">
        <v>207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17">
        <v>365000</v>
      </c>
      <c r="AG60" s="17">
        <v>365000</v>
      </c>
      <c r="AH60" s="15">
        <f t="shared" si="0"/>
        <v>0</v>
      </c>
      <c r="AI60" s="18" t="s">
        <v>208</v>
      </c>
      <c r="AJ60" s="50" t="s">
        <v>209</v>
      </c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17">
        <v>15936812.02</v>
      </c>
      <c r="BO60" s="17">
        <v>11286948.68</v>
      </c>
      <c r="BP60" s="15">
        <f t="shared" si="1"/>
        <v>4649863.34</v>
      </c>
    </row>
    <row r="61" spans="1:68" s="10" customFormat="1" ht="15" x14ac:dyDescent="0.25">
      <c r="A61" s="16" t="s">
        <v>210</v>
      </c>
      <c r="B61" s="50" t="s">
        <v>211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17">
        <v>0</v>
      </c>
      <c r="AG61" s="17">
        <v>0</v>
      </c>
      <c r="AH61" s="15">
        <f t="shared" si="0"/>
        <v>0</v>
      </c>
      <c r="AI61" s="18" t="s">
        <v>212</v>
      </c>
      <c r="AJ61" s="50" t="s">
        <v>213</v>
      </c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17">
        <v>0</v>
      </c>
      <c r="BO61" s="17">
        <v>0</v>
      </c>
      <c r="BP61" s="15">
        <f t="shared" si="1"/>
        <v>0</v>
      </c>
    </row>
    <row r="62" spans="1:68" s="10" customFormat="1" ht="15" x14ac:dyDescent="0.25">
      <c r="A62" s="16" t="s">
        <v>214</v>
      </c>
      <c r="B62" s="50" t="s">
        <v>215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17">
        <v>0</v>
      </c>
      <c r="AG62" s="17">
        <v>0</v>
      </c>
      <c r="AH62" s="15">
        <f t="shared" si="0"/>
        <v>0</v>
      </c>
      <c r="AI62" s="18" t="s">
        <v>216</v>
      </c>
      <c r="AJ62" s="50" t="s">
        <v>217</v>
      </c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17">
        <v>0</v>
      </c>
      <c r="BO62" s="17">
        <v>0</v>
      </c>
      <c r="BP62" s="15">
        <f t="shared" si="1"/>
        <v>0</v>
      </c>
    </row>
    <row r="63" spans="1:68" s="10" customFormat="1" ht="15" x14ac:dyDescent="0.25">
      <c r="A63" s="16" t="s">
        <v>218</v>
      </c>
      <c r="B63" s="50" t="s">
        <v>219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17">
        <v>189531211.30000001</v>
      </c>
      <c r="AG63" s="17">
        <v>179659923.84</v>
      </c>
      <c r="AH63" s="15">
        <f t="shared" si="0"/>
        <v>9871287.4600000083</v>
      </c>
      <c r="AI63" s="13" t="s">
        <v>220</v>
      </c>
      <c r="AJ63" s="53" t="s">
        <v>221</v>
      </c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15">
        <v>0</v>
      </c>
      <c r="BO63" s="15">
        <f>SUM(BO64:BO66)</f>
        <v>0</v>
      </c>
      <c r="BP63" s="15">
        <f t="shared" si="1"/>
        <v>0</v>
      </c>
    </row>
    <row r="64" spans="1:68" s="10" customFormat="1" ht="15" x14ac:dyDescent="0.25">
      <c r="A64" s="16" t="s">
        <v>222</v>
      </c>
      <c r="B64" s="50" t="s">
        <v>223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7">
        <v>13558.69</v>
      </c>
      <c r="AG64" s="17">
        <v>4115293.04</v>
      </c>
      <c r="AH64" s="15">
        <f t="shared" si="0"/>
        <v>-4101734.35</v>
      </c>
      <c r="AI64" s="18" t="s">
        <v>224</v>
      </c>
      <c r="AJ64" s="50" t="s">
        <v>225</v>
      </c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17">
        <v>0</v>
      </c>
      <c r="BO64" s="17">
        <v>0</v>
      </c>
      <c r="BP64" s="15">
        <f t="shared" si="1"/>
        <v>0</v>
      </c>
    </row>
    <row r="65" spans="1:68" s="10" customFormat="1" ht="15" x14ac:dyDescent="0.25">
      <c r="A65" s="16" t="s">
        <v>226</v>
      </c>
      <c r="B65" s="50" t="s">
        <v>227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7">
        <v>0</v>
      </c>
      <c r="AG65" s="17">
        <v>0</v>
      </c>
      <c r="AH65" s="15">
        <f t="shared" si="0"/>
        <v>0</v>
      </c>
      <c r="AI65" s="18" t="s">
        <v>228</v>
      </c>
      <c r="AJ65" s="50" t="s">
        <v>229</v>
      </c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17">
        <v>0</v>
      </c>
      <c r="BO65" s="17">
        <v>0</v>
      </c>
      <c r="BP65" s="15">
        <f t="shared" si="1"/>
        <v>0</v>
      </c>
    </row>
    <row r="66" spans="1:68" s="10" customFormat="1" ht="15" x14ac:dyDescent="0.25">
      <c r="A66" s="16" t="s">
        <v>230</v>
      </c>
      <c r="B66" s="50" t="s">
        <v>231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7">
        <v>0</v>
      </c>
      <c r="AG66" s="17">
        <v>0</v>
      </c>
      <c r="AH66" s="15">
        <f t="shared" si="0"/>
        <v>0</v>
      </c>
      <c r="AI66" s="18" t="s">
        <v>232</v>
      </c>
      <c r="AJ66" s="50" t="s">
        <v>233</v>
      </c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17">
        <v>0</v>
      </c>
      <c r="BO66" s="17">
        <v>0</v>
      </c>
      <c r="BP66" s="15">
        <f t="shared" si="1"/>
        <v>0</v>
      </c>
    </row>
    <row r="67" spans="1:68" s="10" customFormat="1" ht="15" x14ac:dyDescent="0.25">
      <c r="A67" s="11" t="s">
        <v>234</v>
      </c>
      <c r="B67" s="53" t="s">
        <v>235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15">
        <f>SUM(AF68:AF75)</f>
        <v>17370073.730000004</v>
      </c>
      <c r="AG67" s="15">
        <f>SUM(AG68:AG75)</f>
        <v>16359590.630000001</v>
      </c>
      <c r="AH67" s="15">
        <f t="shared" si="0"/>
        <v>1010483.1000000034</v>
      </c>
      <c r="AI67" s="13" t="s">
        <v>236</v>
      </c>
      <c r="AJ67" s="53" t="s">
        <v>237</v>
      </c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15">
        <v>0</v>
      </c>
      <c r="BO67" s="15">
        <f>SUM(BO68:BO73)</f>
        <v>0</v>
      </c>
      <c r="BP67" s="15">
        <f t="shared" si="1"/>
        <v>0</v>
      </c>
    </row>
    <row r="68" spans="1:68" s="10" customFormat="1" ht="15" x14ac:dyDescent="0.25">
      <c r="A68" s="16" t="s">
        <v>238</v>
      </c>
      <c r="B68" s="50" t="s">
        <v>239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17">
        <v>3103511.12</v>
      </c>
      <c r="AG68" s="17">
        <v>2708601.63</v>
      </c>
      <c r="AH68" s="15">
        <f t="shared" si="0"/>
        <v>394909.49000000022</v>
      </c>
      <c r="AI68" s="18" t="s">
        <v>240</v>
      </c>
      <c r="AJ68" s="50" t="s">
        <v>241</v>
      </c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17">
        <v>0</v>
      </c>
      <c r="BO68" s="17">
        <v>0</v>
      </c>
      <c r="BP68" s="15">
        <f t="shared" si="1"/>
        <v>0</v>
      </c>
    </row>
    <row r="69" spans="1:68" s="10" customFormat="1" ht="15" x14ac:dyDescent="0.25">
      <c r="A69" s="16" t="s">
        <v>242</v>
      </c>
      <c r="B69" s="50" t="s">
        <v>243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17">
        <v>392473.06</v>
      </c>
      <c r="AG69" s="17">
        <v>292473.06</v>
      </c>
      <c r="AH69" s="15">
        <f t="shared" si="0"/>
        <v>100000</v>
      </c>
      <c r="AI69" s="18" t="s">
        <v>244</v>
      </c>
      <c r="AJ69" s="50" t="s">
        <v>245</v>
      </c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17">
        <v>0</v>
      </c>
      <c r="BO69" s="17">
        <v>0</v>
      </c>
      <c r="BP69" s="15">
        <f t="shared" si="1"/>
        <v>0</v>
      </c>
    </row>
    <row r="70" spans="1:68" s="10" customFormat="1" ht="15" x14ac:dyDescent="0.25">
      <c r="A70" s="16" t="s">
        <v>246</v>
      </c>
      <c r="B70" s="50" t="s">
        <v>247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7">
        <v>11265.2</v>
      </c>
      <c r="AG70" s="17">
        <v>11265.2</v>
      </c>
      <c r="AH70" s="15">
        <f t="shared" si="0"/>
        <v>0</v>
      </c>
      <c r="AI70" s="18" t="s">
        <v>248</v>
      </c>
      <c r="AJ70" s="50" t="s">
        <v>249</v>
      </c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17">
        <v>0</v>
      </c>
      <c r="BO70" s="17">
        <v>0</v>
      </c>
      <c r="BP70" s="15">
        <f t="shared" si="1"/>
        <v>0</v>
      </c>
    </row>
    <row r="71" spans="1:68" s="10" customFormat="1" ht="15" x14ac:dyDescent="0.25">
      <c r="A71" s="16" t="s">
        <v>250</v>
      </c>
      <c r="B71" s="50" t="s">
        <v>251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17">
        <v>4021176.01</v>
      </c>
      <c r="AG71" s="17">
        <v>3971176.01</v>
      </c>
      <c r="AH71" s="15">
        <f t="shared" si="0"/>
        <v>50000</v>
      </c>
      <c r="AI71" s="18" t="s">
        <v>252</v>
      </c>
      <c r="AJ71" s="50" t="s">
        <v>253</v>
      </c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17">
        <v>0</v>
      </c>
      <c r="BO71" s="17">
        <v>0</v>
      </c>
      <c r="BP71" s="15">
        <f t="shared" si="1"/>
        <v>0</v>
      </c>
    </row>
    <row r="72" spans="1:68" s="10" customFormat="1" ht="15" x14ac:dyDescent="0.25">
      <c r="A72" s="16" t="s">
        <v>254</v>
      </c>
      <c r="B72" s="50" t="s">
        <v>255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17">
        <v>0</v>
      </c>
      <c r="AG72" s="17">
        <v>0</v>
      </c>
      <c r="AH72" s="15">
        <f t="shared" si="0"/>
        <v>0</v>
      </c>
      <c r="AI72" s="18" t="s">
        <v>256</v>
      </c>
      <c r="AJ72" s="50" t="s">
        <v>257</v>
      </c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17">
        <v>0</v>
      </c>
      <c r="BO72" s="17">
        <v>0</v>
      </c>
      <c r="BP72" s="15">
        <f t="shared" si="1"/>
        <v>0</v>
      </c>
    </row>
    <row r="73" spans="1:68" s="10" customFormat="1" ht="15" x14ac:dyDescent="0.25">
      <c r="A73" s="16" t="s">
        <v>258</v>
      </c>
      <c r="B73" s="50" t="s">
        <v>259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17">
        <v>9817100.7400000002</v>
      </c>
      <c r="AG73" s="17">
        <v>9372384.7300000004</v>
      </c>
      <c r="AH73" s="15">
        <f t="shared" ref="AH73:AH106" si="2">+AF73-AG73</f>
        <v>444716.00999999978</v>
      </c>
      <c r="AI73" s="18" t="s">
        <v>260</v>
      </c>
      <c r="AJ73" s="50" t="s">
        <v>261</v>
      </c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17">
        <v>0</v>
      </c>
      <c r="BO73" s="17">
        <v>0</v>
      </c>
      <c r="BP73" s="15">
        <f t="shared" ref="BP73:BP106" si="3">+BN73-BO73</f>
        <v>0</v>
      </c>
    </row>
    <row r="74" spans="1:68" s="10" customFormat="1" ht="15" x14ac:dyDescent="0.25">
      <c r="A74" s="16" t="s">
        <v>262</v>
      </c>
      <c r="B74" s="50" t="s">
        <v>263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7">
        <v>0</v>
      </c>
      <c r="AG74" s="17">
        <v>3690</v>
      </c>
      <c r="AH74" s="15">
        <f t="shared" si="2"/>
        <v>-3690</v>
      </c>
      <c r="AI74" s="13" t="s">
        <v>264</v>
      </c>
      <c r="AJ74" s="53" t="s">
        <v>265</v>
      </c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15">
        <v>0</v>
      </c>
      <c r="BO74" s="15">
        <f>SUM(BO75:BO78)</f>
        <v>0</v>
      </c>
      <c r="BP74" s="15">
        <f t="shared" si="3"/>
        <v>0</v>
      </c>
    </row>
    <row r="75" spans="1:68" s="10" customFormat="1" ht="15" x14ac:dyDescent="0.25">
      <c r="A75" s="16" t="s">
        <v>266</v>
      </c>
      <c r="B75" s="50" t="s">
        <v>267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17">
        <v>24547.599999999999</v>
      </c>
      <c r="AG75" s="17">
        <v>0</v>
      </c>
      <c r="AH75" s="15">
        <f t="shared" si="2"/>
        <v>24547.599999999999</v>
      </c>
      <c r="AI75" s="18" t="s">
        <v>268</v>
      </c>
      <c r="AJ75" s="50" t="s">
        <v>269</v>
      </c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17">
        <v>0</v>
      </c>
      <c r="BO75" s="17">
        <v>0</v>
      </c>
      <c r="BP75" s="15">
        <f t="shared" si="3"/>
        <v>0</v>
      </c>
    </row>
    <row r="76" spans="1:68" s="10" customFormat="1" ht="15" x14ac:dyDescent="0.25">
      <c r="A76" s="11" t="s">
        <v>270</v>
      </c>
      <c r="B76" s="53" t="s">
        <v>271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15">
        <f>AF77</f>
        <v>631782.96</v>
      </c>
      <c r="AG76" s="15">
        <f>SUM(AG77:AG81)</f>
        <v>523862.96</v>
      </c>
      <c r="AH76" s="15">
        <f t="shared" si="2"/>
        <v>107919.99999999994</v>
      </c>
      <c r="AI76" s="18" t="s">
        <v>272</v>
      </c>
      <c r="AJ76" s="50" t="s">
        <v>273</v>
      </c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17">
        <v>0</v>
      </c>
      <c r="BO76" s="17">
        <v>0</v>
      </c>
      <c r="BP76" s="15">
        <f t="shared" si="3"/>
        <v>0</v>
      </c>
    </row>
    <row r="77" spans="1:68" s="10" customFormat="1" ht="15" x14ac:dyDescent="0.25">
      <c r="A77" s="16" t="s">
        <v>274</v>
      </c>
      <c r="B77" s="50" t="s">
        <v>275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17">
        <v>631782.96</v>
      </c>
      <c r="AG77" s="17">
        <v>523862.96</v>
      </c>
      <c r="AH77" s="15">
        <f t="shared" si="2"/>
        <v>107919.99999999994</v>
      </c>
      <c r="AI77" s="18" t="s">
        <v>276</v>
      </c>
      <c r="AJ77" s="50" t="s">
        <v>277</v>
      </c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17">
        <v>0</v>
      </c>
      <c r="BO77" s="17">
        <v>0</v>
      </c>
      <c r="BP77" s="15">
        <f t="shared" si="3"/>
        <v>0</v>
      </c>
    </row>
    <row r="78" spans="1:68" s="10" customFormat="1" ht="15" x14ac:dyDescent="0.25">
      <c r="A78" s="16" t="s">
        <v>278</v>
      </c>
      <c r="B78" s="50" t="s">
        <v>279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7">
        <v>0</v>
      </c>
      <c r="AG78" s="17">
        <v>0</v>
      </c>
      <c r="AH78" s="15">
        <f t="shared" si="2"/>
        <v>0</v>
      </c>
      <c r="AI78" s="18" t="s">
        <v>280</v>
      </c>
      <c r="AJ78" s="51" t="s">
        <v>281</v>
      </c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17">
        <v>0</v>
      </c>
      <c r="BO78" s="17">
        <v>0</v>
      </c>
      <c r="BP78" s="15">
        <f t="shared" si="3"/>
        <v>0</v>
      </c>
    </row>
    <row r="79" spans="1:68" s="10" customFormat="1" ht="15.75" x14ac:dyDescent="0.25">
      <c r="A79" s="16" t="s">
        <v>282</v>
      </c>
      <c r="B79" s="50" t="s">
        <v>283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17">
        <v>0</v>
      </c>
      <c r="AG79" s="17">
        <v>0</v>
      </c>
      <c r="AH79" s="15">
        <f t="shared" si="2"/>
        <v>0</v>
      </c>
      <c r="AI79" s="20"/>
      <c r="AJ79" s="55" t="s">
        <v>284</v>
      </c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24">
        <f>BN57</f>
        <v>15936812.02</v>
      </c>
      <c r="BO79" s="24">
        <f>BO50+BO53+BO57+BO63+BO67+BO74</f>
        <v>11286948.68</v>
      </c>
      <c r="BP79" s="15">
        <f t="shared" si="3"/>
        <v>4649863.34</v>
      </c>
    </row>
    <row r="80" spans="1:68" s="10" customFormat="1" ht="18.75" x14ac:dyDescent="0.25">
      <c r="A80" s="16" t="s">
        <v>285</v>
      </c>
      <c r="B80" s="50" t="s">
        <v>286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17">
        <v>0</v>
      </c>
      <c r="AG80" s="17">
        <v>0</v>
      </c>
      <c r="AH80" s="15">
        <f t="shared" si="2"/>
        <v>0</v>
      </c>
      <c r="AI80" s="23"/>
      <c r="AJ80" s="56" t="s">
        <v>287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25">
        <f>BN79+BN48</f>
        <v>53632430.329999998</v>
      </c>
      <c r="BO80" s="25">
        <f>BO48+BO79</f>
        <v>41443051.629999995</v>
      </c>
      <c r="BP80" s="15">
        <f t="shared" si="3"/>
        <v>12189378.700000003</v>
      </c>
    </row>
    <row r="81" spans="1:68" s="10" customFormat="1" ht="18.75" x14ac:dyDescent="0.25">
      <c r="A81" s="16" t="s">
        <v>288</v>
      </c>
      <c r="B81" s="50" t="s">
        <v>289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17">
        <v>0</v>
      </c>
      <c r="AG81" s="17">
        <v>0</v>
      </c>
      <c r="AH81" s="15">
        <f t="shared" si="2"/>
        <v>0</v>
      </c>
      <c r="AI81" s="26" t="s">
        <v>290</v>
      </c>
      <c r="AJ81" s="57" t="s">
        <v>291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17"/>
      <c r="BO81" s="17"/>
      <c r="BP81" s="15">
        <f t="shared" si="3"/>
        <v>0</v>
      </c>
    </row>
    <row r="82" spans="1:68" s="10" customFormat="1" ht="15.75" x14ac:dyDescent="0.25">
      <c r="A82" s="11" t="s">
        <v>292</v>
      </c>
      <c r="B82" s="53" t="s">
        <v>293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48">
        <f>SUM(AF83:AF87)</f>
        <v>0</v>
      </c>
      <c r="AG82" s="15">
        <f>SUM(AG83:AG87)</f>
        <v>0</v>
      </c>
      <c r="AH82" s="15">
        <f t="shared" si="2"/>
        <v>0</v>
      </c>
      <c r="AI82" s="27" t="s">
        <v>294</v>
      </c>
      <c r="AJ82" s="54" t="s">
        <v>295</v>
      </c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15">
        <v>0</v>
      </c>
      <c r="BO82" s="15">
        <f>SUM(BO83:BO85)</f>
        <v>0</v>
      </c>
      <c r="BP82" s="15">
        <f t="shared" si="3"/>
        <v>0</v>
      </c>
    </row>
    <row r="83" spans="1:68" s="10" customFormat="1" ht="15" x14ac:dyDescent="0.25">
      <c r="A83" s="16" t="s">
        <v>296</v>
      </c>
      <c r="B83" s="50" t="s">
        <v>297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17">
        <v>0</v>
      </c>
      <c r="AG83" s="17">
        <v>0</v>
      </c>
      <c r="AH83" s="15">
        <f t="shared" si="2"/>
        <v>0</v>
      </c>
      <c r="AI83" s="22" t="s">
        <v>298</v>
      </c>
      <c r="AJ83" s="50" t="s">
        <v>299</v>
      </c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17">
        <v>0</v>
      </c>
      <c r="BO83" s="17">
        <v>0</v>
      </c>
      <c r="BP83" s="15">
        <f t="shared" si="3"/>
        <v>0</v>
      </c>
    </row>
    <row r="84" spans="1:68" s="10" customFormat="1" ht="15" x14ac:dyDescent="0.25">
      <c r="A84" s="16" t="s">
        <v>300</v>
      </c>
      <c r="B84" s="50" t="s">
        <v>301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17">
        <v>0</v>
      </c>
      <c r="AG84" s="17">
        <v>0</v>
      </c>
      <c r="AH84" s="15">
        <f t="shared" si="2"/>
        <v>0</v>
      </c>
      <c r="AI84" s="18" t="s">
        <v>302</v>
      </c>
      <c r="AJ84" s="50" t="s">
        <v>303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17">
        <v>0</v>
      </c>
      <c r="BO84" s="17">
        <v>0</v>
      </c>
      <c r="BP84" s="15">
        <f t="shared" si="3"/>
        <v>0</v>
      </c>
    </row>
    <row r="85" spans="1:68" s="10" customFormat="1" ht="15" x14ac:dyDescent="0.25">
      <c r="A85" s="16" t="s">
        <v>304</v>
      </c>
      <c r="B85" s="50" t="s">
        <v>305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17">
        <v>0</v>
      </c>
      <c r="AG85" s="17">
        <v>0</v>
      </c>
      <c r="AH85" s="15">
        <f t="shared" si="2"/>
        <v>0</v>
      </c>
      <c r="AI85" s="18" t="s">
        <v>306</v>
      </c>
      <c r="AJ85" s="50" t="s">
        <v>307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17">
        <v>0</v>
      </c>
      <c r="BO85" s="17">
        <v>0</v>
      </c>
      <c r="BP85" s="15">
        <f t="shared" si="3"/>
        <v>0</v>
      </c>
    </row>
    <row r="86" spans="1:68" s="10" customFormat="1" ht="15.75" x14ac:dyDescent="0.25">
      <c r="A86" s="16" t="s">
        <v>308</v>
      </c>
      <c r="B86" s="50" t="s">
        <v>309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17">
        <v>0</v>
      </c>
      <c r="AG86" s="17">
        <v>0</v>
      </c>
      <c r="AH86" s="15">
        <f t="shared" si="2"/>
        <v>0</v>
      </c>
      <c r="AI86" s="13" t="s">
        <v>310</v>
      </c>
      <c r="AJ86" s="54" t="s">
        <v>311</v>
      </c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15">
        <f>BN87+BN88</f>
        <v>162497625.23000002</v>
      </c>
      <c r="BO86" s="15">
        <f>BO87+BO88+BO89+BO94+BO98</f>
        <v>168445688.93000001</v>
      </c>
      <c r="BP86" s="15">
        <f t="shared" si="3"/>
        <v>-5948063.6999999881</v>
      </c>
    </row>
    <row r="87" spans="1:68" s="10" customFormat="1" ht="15" x14ac:dyDescent="0.25">
      <c r="A87" s="16" t="s">
        <v>312</v>
      </c>
      <c r="B87" s="50" t="s">
        <v>313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17">
        <v>0</v>
      </c>
      <c r="AG87" s="17">
        <v>0</v>
      </c>
      <c r="AH87" s="15">
        <f t="shared" si="2"/>
        <v>0</v>
      </c>
      <c r="AI87" s="18" t="s">
        <v>314</v>
      </c>
      <c r="AJ87" s="50" t="s">
        <v>315</v>
      </c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17">
        <f>AF106-BN80-BN88-BN94-BN98</f>
        <v>11274350.24000001</v>
      </c>
      <c r="BO87" s="17">
        <v>17222413.940000001</v>
      </c>
      <c r="BP87" s="15">
        <f t="shared" si="3"/>
        <v>-5948063.6999999918</v>
      </c>
    </row>
    <row r="88" spans="1:68" s="10" customFormat="1" ht="15" x14ac:dyDescent="0.25">
      <c r="A88" s="11" t="s">
        <v>316</v>
      </c>
      <c r="B88" s="53" t="s">
        <v>317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15">
        <v>0</v>
      </c>
      <c r="AG88" s="15">
        <f>SUM(AG89:AG94)</f>
        <v>0</v>
      </c>
      <c r="AH88" s="15">
        <f t="shared" si="2"/>
        <v>0</v>
      </c>
      <c r="AI88" s="18" t="s">
        <v>318</v>
      </c>
      <c r="AJ88" s="50" t="s">
        <v>319</v>
      </c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17">
        <v>151223274.99000001</v>
      </c>
      <c r="BO88" s="17">
        <v>151223274.99000001</v>
      </c>
      <c r="BP88" s="15">
        <f t="shared" si="3"/>
        <v>0</v>
      </c>
    </row>
    <row r="89" spans="1:68" s="10" customFormat="1" ht="15.75" x14ac:dyDescent="0.25">
      <c r="A89" s="16" t="s">
        <v>320</v>
      </c>
      <c r="B89" s="50" t="s">
        <v>321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17">
        <v>0</v>
      </c>
      <c r="AG89" s="17">
        <v>0</v>
      </c>
      <c r="AH89" s="15">
        <f t="shared" si="2"/>
        <v>0</v>
      </c>
      <c r="AI89" s="13" t="s">
        <v>322</v>
      </c>
      <c r="AJ89" s="54" t="s">
        <v>323</v>
      </c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15">
        <v>0</v>
      </c>
      <c r="BO89" s="15">
        <f>SUM(BO90:BO93)</f>
        <v>0</v>
      </c>
      <c r="BP89" s="15">
        <f t="shared" si="3"/>
        <v>0</v>
      </c>
    </row>
    <row r="90" spans="1:68" s="10" customFormat="1" ht="15" x14ac:dyDescent="0.25">
      <c r="A90" s="16" t="s">
        <v>324</v>
      </c>
      <c r="B90" s="50" t="s">
        <v>325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17">
        <v>0</v>
      </c>
      <c r="AG90" s="17">
        <v>0</v>
      </c>
      <c r="AH90" s="15">
        <f t="shared" si="2"/>
        <v>0</v>
      </c>
      <c r="AI90" s="18" t="s">
        <v>326</v>
      </c>
      <c r="AJ90" s="50" t="s">
        <v>327</v>
      </c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17">
        <v>0</v>
      </c>
      <c r="BO90" s="17">
        <v>0</v>
      </c>
      <c r="BP90" s="15">
        <f t="shared" si="3"/>
        <v>0</v>
      </c>
    </row>
    <row r="91" spans="1:68" s="10" customFormat="1" ht="15" x14ac:dyDescent="0.25">
      <c r="A91" s="16" t="s">
        <v>328</v>
      </c>
      <c r="B91" s="50" t="s">
        <v>329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7">
        <v>0</v>
      </c>
      <c r="AG91" s="17">
        <v>0</v>
      </c>
      <c r="AH91" s="15">
        <f t="shared" si="2"/>
        <v>0</v>
      </c>
      <c r="AI91" s="18" t="s">
        <v>330</v>
      </c>
      <c r="AJ91" s="50" t="s">
        <v>331</v>
      </c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17">
        <v>0</v>
      </c>
      <c r="BO91" s="17">
        <v>0</v>
      </c>
      <c r="BP91" s="15">
        <f t="shared" si="3"/>
        <v>0</v>
      </c>
    </row>
    <row r="92" spans="1:68" s="10" customFormat="1" ht="15" x14ac:dyDescent="0.25">
      <c r="A92" s="16" t="s">
        <v>332</v>
      </c>
      <c r="B92" s="50" t="s">
        <v>333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17">
        <v>0</v>
      </c>
      <c r="AG92" s="17">
        <v>0</v>
      </c>
      <c r="AH92" s="15">
        <f t="shared" si="2"/>
        <v>0</v>
      </c>
      <c r="AI92" s="18" t="s">
        <v>334</v>
      </c>
      <c r="AJ92" s="50" t="s">
        <v>335</v>
      </c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17">
        <v>0</v>
      </c>
      <c r="BO92" s="17">
        <v>0</v>
      </c>
      <c r="BP92" s="15">
        <f t="shared" si="3"/>
        <v>0</v>
      </c>
    </row>
    <row r="93" spans="1:68" s="10" customFormat="1" ht="15" x14ac:dyDescent="0.25">
      <c r="A93" s="16" t="s">
        <v>336</v>
      </c>
      <c r="B93" s="50" t="s">
        <v>337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7">
        <v>0</v>
      </c>
      <c r="AG93" s="17">
        <v>0</v>
      </c>
      <c r="AH93" s="15">
        <f t="shared" si="2"/>
        <v>0</v>
      </c>
      <c r="AI93" s="18" t="s">
        <v>338</v>
      </c>
      <c r="AJ93" s="50" t="s">
        <v>339</v>
      </c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17">
        <v>0</v>
      </c>
      <c r="BO93" s="17">
        <v>0</v>
      </c>
      <c r="BP93" s="15">
        <f t="shared" si="3"/>
        <v>0</v>
      </c>
    </row>
    <row r="94" spans="1:68" s="10" customFormat="1" ht="15.75" x14ac:dyDescent="0.25">
      <c r="A94" s="16" t="s">
        <v>340</v>
      </c>
      <c r="B94" s="50" t="s">
        <v>341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7">
        <v>0</v>
      </c>
      <c r="AG94" s="17">
        <v>0</v>
      </c>
      <c r="AH94" s="15">
        <f t="shared" si="2"/>
        <v>0</v>
      </c>
      <c r="AI94" s="13" t="s">
        <v>342</v>
      </c>
      <c r="AJ94" s="54" t="s">
        <v>343</v>
      </c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15">
        <v>0</v>
      </c>
      <c r="BO94" s="15">
        <f>SUM(BO95:BO97)</f>
        <v>0</v>
      </c>
      <c r="BP94" s="15">
        <f t="shared" si="3"/>
        <v>0</v>
      </c>
    </row>
    <row r="95" spans="1:68" s="10" customFormat="1" ht="15" x14ac:dyDescent="0.25">
      <c r="A95" s="11" t="s">
        <v>344</v>
      </c>
      <c r="B95" s="53" t="s">
        <v>345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15">
        <v>0</v>
      </c>
      <c r="AG95" s="15">
        <f>SUM(AG96:AG100)</f>
        <v>0</v>
      </c>
      <c r="AH95" s="15">
        <f t="shared" si="2"/>
        <v>0</v>
      </c>
      <c r="AI95" s="18" t="s">
        <v>346</v>
      </c>
      <c r="AJ95" s="50" t="s">
        <v>347</v>
      </c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17">
        <v>0</v>
      </c>
      <c r="BO95" s="17">
        <v>0</v>
      </c>
      <c r="BP95" s="15">
        <f t="shared" si="3"/>
        <v>0</v>
      </c>
    </row>
    <row r="96" spans="1:68" s="10" customFormat="1" ht="15" x14ac:dyDescent="0.25">
      <c r="A96" s="16" t="s">
        <v>348</v>
      </c>
      <c r="B96" s="50" t="s">
        <v>349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17">
        <v>0</v>
      </c>
      <c r="AG96" s="17">
        <v>0</v>
      </c>
      <c r="AH96" s="15">
        <f t="shared" si="2"/>
        <v>0</v>
      </c>
      <c r="AI96" s="18" t="s">
        <v>350</v>
      </c>
      <c r="AJ96" s="50" t="s">
        <v>351</v>
      </c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17">
        <v>0</v>
      </c>
      <c r="BO96" s="17">
        <v>0</v>
      </c>
      <c r="BP96" s="15">
        <f t="shared" si="3"/>
        <v>0</v>
      </c>
    </row>
    <row r="97" spans="1:68" s="10" customFormat="1" ht="15" x14ac:dyDescent="0.25">
      <c r="A97" s="16" t="s">
        <v>352</v>
      </c>
      <c r="B97" s="50" t="s">
        <v>353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17">
        <v>0</v>
      </c>
      <c r="AG97" s="17">
        <v>0</v>
      </c>
      <c r="AH97" s="15">
        <f t="shared" si="2"/>
        <v>0</v>
      </c>
      <c r="AI97" s="18" t="s">
        <v>354</v>
      </c>
      <c r="AJ97" s="50" t="s">
        <v>355</v>
      </c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17">
        <v>0</v>
      </c>
      <c r="BO97" s="17">
        <v>0</v>
      </c>
      <c r="BP97" s="15">
        <f t="shared" si="3"/>
        <v>0</v>
      </c>
    </row>
    <row r="98" spans="1:68" s="10" customFormat="1" ht="15.75" x14ac:dyDescent="0.25">
      <c r="A98" s="16" t="s">
        <v>356</v>
      </c>
      <c r="B98" s="50" t="s">
        <v>357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17">
        <v>0</v>
      </c>
      <c r="AG98" s="17">
        <v>0</v>
      </c>
      <c r="AH98" s="15">
        <f t="shared" si="2"/>
        <v>0</v>
      </c>
      <c r="AI98" s="13" t="s">
        <v>358</v>
      </c>
      <c r="AJ98" s="54" t="s">
        <v>359</v>
      </c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15">
        <v>0</v>
      </c>
      <c r="BO98" s="15">
        <f>SUM(BO99:BO100)</f>
        <v>0</v>
      </c>
      <c r="BP98" s="15">
        <f t="shared" si="3"/>
        <v>0</v>
      </c>
    </row>
    <row r="99" spans="1:68" s="10" customFormat="1" ht="15" x14ac:dyDescent="0.25">
      <c r="A99" s="16" t="s">
        <v>360</v>
      </c>
      <c r="B99" s="50" t="s">
        <v>361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17">
        <v>0</v>
      </c>
      <c r="AG99" s="17">
        <v>0</v>
      </c>
      <c r="AH99" s="15">
        <f t="shared" si="2"/>
        <v>0</v>
      </c>
      <c r="AI99" s="18" t="s">
        <v>362</v>
      </c>
      <c r="AJ99" s="50" t="s">
        <v>363</v>
      </c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17">
        <v>0</v>
      </c>
      <c r="BO99" s="17">
        <v>0</v>
      </c>
      <c r="BP99" s="15">
        <f t="shared" si="3"/>
        <v>0</v>
      </c>
    </row>
    <row r="100" spans="1:68" s="10" customFormat="1" ht="15" x14ac:dyDescent="0.25">
      <c r="A100" s="16" t="s">
        <v>364</v>
      </c>
      <c r="B100" s="50" t="s">
        <v>365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7">
        <v>0</v>
      </c>
      <c r="AG100" s="17">
        <v>0</v>
      </c>
      <c r="AH100" s="15">
        <f t="shared" si="2"/>
        <v>0</v>
      </c>
      <c r="AI100" s="18" t="s">
        <v>366</v>
      </c>
      <c r="AJ100" s="50" t="s">
        <v>367</v>
      </c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17">
        <v>0</v>
      </c>
      <c r="BO100" s="17">
        <v>0</v>
      </c>
      <c r="BP100" s="15">
        <f t="shared" si="3"/>
        <v>0</v>
      </c>
    </row>
    <row r="101" spans="1:68" s="10" customFormat="1" ht="15.75" x14ac:dyDescent="0.25">
      <c r="A101" s="11" t="s">
        <v>368</v>
      </c>
      <c r="B101" s="53" t="s">
        <v>369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15">
        <v>0</v>
      </c>
      <c r="AG101" s="15">
        <f>SUM(AG102:AG104)</f>
        <v>0</v>
      </c>
      <c r="AH101" s="15">
        <f t="shared" si="2"/>
        <v>0</v>
      </c>
      <c r="AI101" s="13" t="s">
        <v>370</v>
      </c>
      <c r="AJ101" s="54" t="s">
        <v>371</v>
      </c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15">
        <v>0</v>
      </c>
      <c r="BO101" s="15">
        <f>SUM(BO102:BO103)</f>
        <v>0</v>
      </c>
      <c r="BP101" s="15">
        <f t="shared" si="3"/>
        <v>0</v>
      </c>
    </row>
    <row r="102" spans="1:68" s="10" customFormat="1" ht="15" x14ac:dyDescent="0.25">
      <c r="A102" s="16" t="s">
        <v>372</v>
      </c>
      <c r="B102" s="50" t="s">
        <v>373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17">
        <v>0</v>
      </c>
      <c r="AG102" s="17">
        <v>0</v>
      </c>
      <c r="AH102" s="15">
        <f t="shared" si="2"/>
        <v>0</v>
      </c>
      <c r="AI102" s="18" t="s">
        <v>374</v>
      </c>
      <c r="AJ102" s="50" t="s">
        <v>375</v>
      </c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17">
        <v>0</v>
      </c>
      <c r="BO102" s="17">
        <v>0</v>
      </c>
      <c r="BP102" s="15">
        <f t="shared" si="3"/>
        <v>0</v>
      </c>
    </row>
    <row r="103" spans="1:68" s="10" customFormat="1" ht="15" x14ac:dyDescent="0.25">
      <c r="A103" s="16" t="s">
        <v>376</v>
      </c>
      <c r="B103" s="50" t="s">
        <v>377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17">
        <v>0</v>
      </c>
      <c r="AG103" s="17">
        <v>0</v>
      </c>
      <c r="AH103" s="15">
        <f t="shared" si="2"/>
        <v>0</v>
      </c>
      <c r="AI103" s="18" t="s">
        <v>378</v>
      </c>
      <c r="AJ103" s="51" t="s">
        <v>379</v>
      </c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17">
        <v>0</v>
      </c>
      <c r="BO103" s="17">
        <v>0</v>
      </c>
      <c r="BP103" s="15">
        <f t="shared" si="3"/>
        <v>0</v>
      </c>
    </row>
    <row r="104" spans="1:68" s="10" customFormat="1" ht="18.75" x14ac:dyDescent="0.25">
      <c r="A104" s="16" t="s">
        <v>380</v>
      </c>
      <c r="B104" s="51" t="s">
        <v>381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19">
        <v>0</v>
      </c>
      <c r="AG104" s="19">
        <v>0</v>
      </c>
      <c r="AH104" s="15">
        <f t="shared" si="2"/>
        <v>0</v>
      </c>
      <c r="AI104" s="28"/>
      <c r="AJ104" s="29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1" t="s">
        <v>382</v>
      </c>
      <c r="BN104" s="32">
        <f>BN86+BN98+BN82</f>
        <v>162497625.23000002</v>
      </c>
      <c r="BO104" s="32">
        <v>151223274.99199998</v>
      </c>
      <c r="BP104" s="15">
        <f t="shared" si="3"/>
        <v>11274350.238000035</v>
      </c>
    </row>
    <row r="105" spans="1:68" s="10" customFormat="1" ht="18.75" x14ac:dyDescent="0.25">
      <c r="A105" s="33"/>
      <c r="B105" s="34"/>
      <c r="C105" s="52" t="s">
        <v>383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35">
        <f>AF101+AF95+AF88+AF82+AF76+AF67+AF59</f>
        <v>207911626.68000001</v>
      </c>
      <c r="AG105" s="35">
        <v>195525747.23000002</v>
      </c>
      <c r="AH105" s="15">
        <f t="shared" si="2"/>
        <v>12385879.449999988</v>
      </c>
      <c r="AI105" s="28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8"/>
      <c r="BN105" s="32"/>
      <c r="BO105" s="32"/>
      <c r="BP105" s="15">
        <f t="shared" si="3"/>
        <v>0</v>
      </c>
    </row>
    <row r="106" spans="1:68" s="10" customFormat="1" ht="19.5" thickBot="1" x14ac:dyDescent="0.3">
      <c r="A106" s="39"/>
      <c r="B106" s="49" t="s">
        <v>384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0">
        <f>AF105+AF46</f>
        <v>216130055.56</v>
      </c>
      <c r="AG106" s="40">
        <v>197662629.98000002</v>
      </c>
      <c r="AH106" s="15">
        <f t="shared" si="2"/>
        <v>18467425.579999983</v>
      </c>
      <c r="AI106" s="41"/>
      <c r="AJ106" s="49" t="s">
        <v>385</v>
      </c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2">
        <f>BN104+BN80</f>
        <v>216130055.56</v>
      </c>
      <c r="BO106" s="42">
        <v>197662629.98199999</v>
      </c>
      <c r="BP106" s="15">
        <f t="shared" si="3"/>
        <v>18467425.578000009</v>
      </c>
    </row>
    <row r="107" spans="1:68" s="10" customFormat="1" ht="19.5" thickTop="1" x14ac:dyDescent="0.2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3"/>
      <c r="AG107" s="43"/>
      <c r="AH107" s="41"/>
      <c r="AI107" s="41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4"/>
      <c r="BO107" s="44"/>
      <c r="BP107" s="44"/>
    </row>
    <row r="108" spans="1:68" s="10" customFormat="1" ht="15" x14ac:dyDescent="0.25">
      <c r="A108" s="3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6"/>
      <c r="AG108" s="46"/>
      <c r="AH108" s="46"/>
      <c r="AI108" s="46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47"/>
      <c r="BO108" s="46"/>
      <c r="BP108" s="46"/>
    </row>
    <row r="109" spans="1:68" ht="11.25" x14ac:dyDescent="0.2"/>
    <row r="110" spans="1:68" ht="11.25" x14ac:dyDescent="0.2"/>
    <row r="111" spans="1:68" ht="11.25" x14ac:dyDescent="0.2"/>
    <row r="112" spans="1:68" ht="11.25" x14ac:dyDescent="0.2"/>
    <row r="113" spans="1:68" ht="11.25" x14ac:dyDescent="0.2"/>
    <row r="114" spans="1:68" ht="11.25" x14ac:dyDescent="0.2">
      <c r="A114" s="45"/>
      <c r="AF114" s="45"/>
      <c r="AG114" s="45"/>
      <c r="AH114" s="45"/>
      <c r="AI114" s="45"/>
      <c r="BN114" s="45"/>
      <c r="BO114" s="45"/>
      <c r="BP114" s="45"/>
    </row>
    <row r="115" spans="1:68" ht="11.25" x14ac:dyDescent="0.2">
      <c r="A115" s="45"/>
      <c r="AF115" s="45"/>
      <c r="AG115" s="45"/>
      <c r="AH115" s="45"/>
      <c r="AI115" s="45"/>
      <c r="BN115" s="45"/>
      <c r="BO115" s="45"/>
      <c r="BP115" s="45"/>
    </row>
    <row r="116" spans="1:68" ht="11.25" x14ac:dyDescent="0.2">
      <c r="A116" s="45"/>
      <c r="AF116" s="45"/>
      <c r="AG116" s="45"/>
      <c r="AH116" s="45"/>
      <c r="AI116" s="45"/>
      <c r="BN116" s="45"/>
      <c r="BO116" s="45"/>
      <c r="BP116" s="45"/>
    </row>
    <row r="117" spans="1:68" ht="11.25" x14ac:dyDescent="0.2">
      <c r="A117" s="45"/>
      <c r="AF117" s="45"/>
      <c r="AG117" s="45"/>
      <c r="AH117" s="45"/>
      <c r="AI117" s="45"/>
      <c r="BN117" s="45"/>
      <c r="BO117" s="45"/>
      <c r="BP117" s="45"/>
    </row>
    <row r="118" spans="1:68" ht="11.25" x14ac:dyDescent="0.2">
      <c r="A118" s="45"/>
      <c r="AF118" s="45"/>
      <c r="AG118" s="45"/>
      <c r="AH118" s="45"/>
      <c r="AI118" s="45"/>
      <c r="BN118" s="45"/>
      <c r="BO118" s="45"/>
      <c r="BP118" s="45"/>
    </row>
    <row r="119" spans="1:68" ht="11.25" x14ac:dyDescent="0.2">
      <c r="A119" s="45"/>
      <c r="AF119" s="45"/>
      <c r="AG119" s="45"/>
      <c r="AH119" s="45"/>
      <c r="AI119" s="45"/>
      <c r="BN119" s="45"/>
      <c r="BO119" s="45"/>
      <c r="BP119" s="45"/>
    </row>
    <row r="120" spans="1:68" ht="11.25" x14ac:dyDescent="0.2">
      <c r="A120" s="45"/>
      <c r="AF120" s="45"/>
      <c r="AG120" s="45"/>
      <c r="AH120" s="45"/>
      <c r="AI120" s="45"/>
      <c r="BN120" s="45"/>
      <c r="BO120" s="45"/>
      <c r="BP120" s="45"/>
    </row>
    <row r="121" spans="1:68" ht="11.25" customHeight="1" x14ac:dyDescent="0.2"/>
    <row r="122" spans="1:68" ht="11.25" customHeight="1" x14ac:dyDescent="0.2"/>
    <row r="123" spans="1:68" ht="11.25" customHeight="1" x14ac:dyDescent="0.2"/>
    <row r="124" spans="1:68" ht="11.25" customHeight="1" x14ac:dyDescent="0.2"/>
    <row r="125" spans="1:68" ht="11.25" customHeight="1" x14ac:dyDescent="0.2"/>
    <row r="126" spans="1:68" ht="11.25" customHeight="1" x14ac:dyDescent="0.2"/>
    <row r="127" spans="1:68" ht="11.25" customHeight="1" x14ac:dyDescent="0.2"/>
    <row r="128" spans="1:6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</sheetData>
  <mergeCells count="207">
    <mergeCell ref="B107:AE107"/>
    <mergeCell ref="AJ107:BM107"/>
    <mergeCell ref="B103:AE103"/>
    <mergeCell ref="AJ103:BM103"/>
    <mergeCell ref="B104:AE104"/>
    <mergeCell ref="C105:AE105"/>
    <mergeCell ref="B106:AE106"/>
    <mergeCell ref="AJ106:BM106"/>
    <mergeCell ref="B100:AE100"/>
    <mergeCell ref="AJ100:BM100"/>
    <mergeCell ref="B101:AE101"/>
    <mergeCell ref="AJ101:BM101"/>
    <mergeCell ref="B102:AE102"/>
    <mergeCell ref="AJ102:BM102"/>
    <mergeCell ref="B97:AE97"/>
    <mergeCell ref="AJ97:BM97"/>
    <mergeCell ref="B98:AE98"/>
    <mergeCell ref="AJ98:BM98"/>
    <mergeCell ref="B99:AE99"/>
    <mergeCell ref="AJ99:BM99"/>
    <mergeCell ref="B94:AE94"/>
    <mergeCell ref="AJ94:BM94"/>
    <mergeCell ref="B95:AE95"/>
    <mergeCell ref="AJ95:BM95"/>
    <mergeCell ref="B96:AE96"/>
    <mergeCell ref="AJ96:BM96"/>
    <mergeCell ref="B91:AE91"/>
    <mergeCell ref="AJ91:BM91"/>
    <mergeCell ref="B92:AE92"/>
    <mergeCell ref="AJ92:BM92"/>
    <mergeCell ref="B93:AE93"/>
    <mergeCell ref="AJ93:BM93"/>
    <mergeCell ref="B88:AE88"/>
    <mergeCell ref="AJ88:BM88"/>
    <mergeCell ref="B89:AE89"/>
    <mergeCell ref="AJ89:BM89"/>
    <mergeCell ref="B90:AE90"/>
    <mergeCell ref="AJ90:BM90"/>
    <mergeCell ref="B85:AE85"/>
    <mergeCell ref="AJ85:BM85"/>
    <mergeCell ref="B86:AE86"/>
    <mergeCell ref="AJ86:BM86"/>
    <mergeCell ref="B87:AE87"/>
    <mergeCell ref="AJ87:BM87"/>
    <mergeCell ref="B82:AE82"/>
    <mergeCell ref="AJ82:BM82"/>
    <mergeCell ref="B83:AE83"/>
    <mergeCell ref="AJ83:BM83"/>
    <mergeCell ref="B84:AE84"/>
    <mergeCell ref="AJ84:BM84"/>
    <mergeCell ref="B79:AE79"/>
    <mergeCell ref="AJ79:BM79"/>
    <mergeCell ref="B80:AE80"/>
    <mergeCell ref="AJ80:BM80"/>
    <mergeCell ref="B81:AE81"/>
    <mergeCell ref="AJ81:BM81"/>
    <mergeCell ref="B76:AE76"/>
    <mergeCell ref="AJ76:BM76"/>
    <mergeCell ref="B77:AE77"/>
    <mergeCell ref="AJ77:BM77"/>
    <mergeCell ref="B78:AE78"/>
    <mergeCell ref="AJ78:BM78"/>
    <mergeCell ref="B73:AE73"/>
    <mergeCell ref="AJ73:BM73"/>
    <mergeCell ref="B74:AE74"/>
    <mergeCell ref="AJ74:BM74"/>
    <mergeCell ref="B75:AE75"/>
    <mergeCell ref="AJ75:BM75"/>
    <mergeCell ref="B70:AE70"/>
    <mergeCell ref="AJ70:BM70"/>
    <mergeCell ref="B71:AE71"/>
    <mergeCell ref="AJ71:BM71"/>
    <mergeCell ref="B72:AE72"/>
    <mergeCell ref="AJ72:BM72"/>
    <mergeCell ref="B67:AE67"/>
    <mergeCell ref="AJ67:BM67"/>
    <mergeCell ref="B68:AE68"/>
    <mergeCell ref="AJ68:BM68"/>
    <mergeCell ref="B69:AE69"/>
    <mergeCell ref="AJ69:BM69"/>
    <mergeCell ref="B64:AE64"/>
    <mergeCell ref="AJ64:BM64"/>
    <mergeCell ref="B65:AE65"/>
    <mergeCell ref="AJ65:BM65"/>
    <mergeCell ref="B66:AE66"/>
    <mergeCell ref="AJ66:BM66"/>
    <mergeCell ref="B61:AE61"/>
    <mergeCell ref="AJ61:BM61"/>
    <mergeCell ref="B62:AE62"/>
    <mergeCell ref="AJ62:BM62"/>
    <mergeCell ref="B63:AE63"/>
    <mergeCell ref="AJ63:BM63"/>
    <mergeCell ref="B58:AE58"/>
    <mergeCell ref="AJ58:BM58"/>
    <mergeCell ref="B59:AE59"/>
    <mergeCell ref="AJ59:BM59"/>
    <mergeCell ref="B60:AE60"/>
    <mergeCell ref="AJ60:BM60"/>
    <mergeCell ref="B55:AE55"/>
    <mergeCell ref="AJ55:BM55"/>
    <mergeCell ref="B56:AE56"/>
    <mergeCell ref="AJ56:BM56"/>
    <mergeCell ref="B57:AE57"/>
    <mergeCell ref="AJ57:BM57"/>
    <mergeCell ref="B52:AE52"/>
    <mergeCell ref="AJ52:BM52"/>
    <mergeCell ref="B53:AE53"/>
    <mergeCell ref="AJ53:BM53"/>
    <mergeCell ref="B54:AE54"/>
    <mergeCell ref="AJ54:BM54"/>
    <mergeCell ref="B49:AE49"/>
    <mergeCell ref="AJ49:BM49"/>
    <mergeCell ref="B50:AE50"/>
    <mergeCell ref="AJ50:BM50"/>
    <mergeCell ref="B51:AE51"/>
    <mergeCell ref="AJ51:BM51"/>
    <mergeCell ref="B46:AE46"/>
    <mergeCell ref="AJ46:BM46"/>
    <mergeCell ref="B47:AE47"/>
    <mergeCell ref="AJ47:BM47"/>
    <mergeCell ref="B48:AE48"/>
    <mergeCell ref="AJ48:BM48"/>
    <mergeCell ref="B43:AE43"/>
    <mergeCell ref="AJ43:BM43"/>
    <mergeCell ref="B44:AE44"/>
    <mergeCell ref="AJ44:BM44"/>
    <mergeCell ref="B45:AE45"/>
    <mergeCell ref="AJ45:BM45"/>
    <mergeCell ref="B40:AE40"/>
    <mergeCell ref="AJ40:BM40"/>
    <mergeCell ref="B41:AE41"/>
    <mergeCell ref="AJ41:BM41"/>
    <mergeCell ref="B42:AE42"/>
    <mergeCell ref="AJ42:BM42"/>
    <mergeCell ref="B37:AE37"/>
    <mergeCell ref="AJ37:BM37"/>
    <mergeCell ref="B38:AE38"/>
    <mergeCell ref="AJ38:BM38"/>
    <mergeCell ref="B39:AE39"/>
    <mergeCell ref="AJ39:BM39"/>
    <mergeCell ref="B34:AE34"/>
    <mergeCell ref="AJ34:BM34"/>
    <mergeCell ref="B35:AE35"/>
    <mergeCell ref="AJ35:BM35"/>
    <mergeCell ref="B36:AE36"/>
    <mergeCell ref="AJ36:BM36"/>
    <mergeCell ref="B31:AE31"/>
    <mergeCell ref="AJ31:BM31"/>
    <mergeCell ref="B32:AE32"/>
    <mergeCell ref="AJ32:BM32"/>
    <mergeCell ref="B33:AE33"/>
    <mergeCell ref="AJ33:BM33"/>
    <mergeCell ref="B28:AE28"/>
    <mergeCell ref="AJ28:BM28"/>
    <mergeCell ref="B29:AE29"/>
    <mergeCell ref="AJ29:BM29"/>
    <mergeCell ref="B30:AE30"/>
    <mergeCell ref="AJ30:BM30"/>
    <mergeCell ref="B25:AE25"/>
    <mergeCell ref="AJ25:BM25"/>
    <mergeCell ref="B26:AE26"/>
    <mergeCell ref="AJ26:BM26"/>
    <mergeCell ref="B27:AE27"/>
    <mergeCell ref="AJ27:BM27"/>
    <mergeCell ref="B22:AE22"/>
    <mergeCell ref="AJ22:BM22"/>
    <mergeCell ref="B23:AE23"/>
    <mergeCell ref="AJ23:BM23"/>
    <mergeCell ref="B24:AE24"/>
    <mergeCell ref="AJ24:BM24"/>
    <mergeCell ref="B19:AE19"/>
    <mergeCell ref="AJ19:BM19"/>
    <mergeCell ref="B20:AE20"/>
    <mergeCell ref="AJ20:BM20"/>
    <mergeCell ref="B21:AE21"/>
    <mergeCell ref="AJ21:BM21"/>
    <mergeCell ref="B16:AE16"/>
    <mergeCell ref="AJ16:BM16"/>
    <mergeCell ref="B17:AE17"/>
    <mergeCell ref="AJ17:BM17"/>
    <mergeCell ref="B18:AE18"/>
    <mergeCell ref="AJ18:BM18"/>
    <mergeCell ref="B13:AE13"/>
    <mergeCell ref="AJ13:BM13"/>
    <mergeCell ref="B14:AE14"/>
    <mergeCell ref="AJ14:BM14"/>
    <mergeCell ref="B15:AE15"/>
    <mergeCell ref="AJ15:BM15"/>
    <mergeCell ref="B10:AE10"/>
    <mergeCell ref="AJ10:BM10"/>
    <mergeCell ref="B11:AE11"/>
    <mergeCell ref="AJ11:BM11"/>
    <mergeCell ref="B12:AE12"/>
    <mergeCell ref="AJ12:BM12"/>
    <mergeCell ref="B7:AE7"/>
    <mergeCell ref="AJ7:BM7"/>
    <mergeCell ref="B8:AE8"/>
    <mergeCell ref="AJ8:BM8"/>
    <mergeCell ref="B9:AE9"/>
    <mergeCell ref="AJ9:BM9"/>
    <mergeCell ref="B1:BP1"/>
    <mergeCell ref="B2:BP2"/>
    <mergeCell ref="B3:BP3"/>
    <mergeCell ref="B5:AE5"/>
    <mergeCell ref="AJ5:BM5"/>
    <mergeCell ref="B6:AE6"/>
    <mergeCell ref="AJ6:BM6"/>
  </mergeCells>
  <pageMargins left="0.70866141732283472" right="0.70866141732283472" top="0.74803149606299213" bottom="0.74803149606299213" header="0.31496062992125984" footer="0.31496062992125984"/>
  <pageSetup scale="5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C664-CFDF-402E-A858-169D8698A024}">
  <sheetPr>
    <pageSetUpPr fitToPage="1"/>
  </sheetPr>
  <dimension ref="A1:BX135"/>
  <sheetViews>
    <sheetView topLeftCell="E55" zoomScale="80" zoomScaleNormal="80" workbookViewId="0">
      <selection activeCell="BP5" sqref="BP5"/>
    </sheetView>
  </sheetViews>
  <sheetFormatPr baseColWidth="10" defaultColWidth="0" defaultRowHeight="11.25" customHeight="1" zeroHeight="1" x14ac:dyDescent="0.2"/>
  <cols>
    <col min="1" max="1" width="7" style="1" bestFit="1" customWidth="1"/>
    <col min="2" max="30" width="2.85546875" style="45" customWidth="1"/>
    <col min="31" max="31" width="4.28515625" style="45" customWidth="1"/>
    <col min="32" max="34" width="22.85546875" style="46" customWidth="1"/>
    <col min="35" max="35" width="7" style="46" customWidth="1"/>
    <col min="36" max="64" width="2.85546875" style="45" customWidth="1"/>
    <col min="65" max="65" width="4.140625" style="45" customWidth="1"/>
    <col min="66" max="68" width="22.85546875" style="46" customWidth="1"/>
    <col min="69" max="76" width="2.28515625" style="45" hidden="1" customWidth="1"/>
    <col min="77" max="16384" width="11.42578125" style="45" hidden="1"/>
  </cols>
  <sheetData>
    <row r="1" spans="1:68" s="2" customFormat="1" ht="23.25" x14ac:dyDescent="0.35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</row>
    <row r="2" spans="1:68" s="2" customFormat="1" ht="21" x14ac:dyDescent="0.3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</row>
    <row r="3" spans="1:68" s="2" customFormat="1" ht="18.75" x14ac:dyDescent="0.3">
      <c r="A3" s="1"/>
      <c r="B3" s="64" t="s">
        <v>386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</row>
    <row r="4" spans="1:68" s="2" customFormat="1" ht="15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4"/>
      <c r="BO4" s="4"/>
      <c r="BP4" s="4"/>
    </row>
    <row r="5" spans="1:68" s="6" customFormat="1" ht="21" x14ac:dyDescent="0.35">
      <c r="A5" s="5" t="s">
        <v>2</v>
      </c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5">
        <v>2023</v>
      </c>
      <c r="AG5" s="5">
        <v>2022</v>
      </c>
      <c r="AH5" s="5"/>
      <c r="AI5" s="5" t="s">
        <v>4</v>
      </c>
      <c r="AJ5" s="65" t="s">
        <v>3</v>
      </c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5">
        <v>2023</v>
      </c>
      <c r="BO5" s="5">
        <v>2022</v>
      </c>
      <c r="BP5" s="5"/>
    </row>
    <row r="6" spans="1:68" s="10" customFormat="1" ht="18.75" x14ac:dyDescent="0.25">
      <c r="A6" s="7">
        <v>10000</v>
      </c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8"/>
      <c r="AG6" s="8"/>
      <c r="AH6" s="8"/>
      <c r="AI6" s="9" t="s">
        <v>6</v>
      </c>
      <c r="AJ6" s="66" t="s">
        <v>7</v>
      </c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8"/>
      <c r="BO6" s="8"/>
      <c r="BP6" s="8"/>
    </row>
    <row r="7" spans="1:68" s="10" customFormat="1" ht="15.75" x14ac:dyDescent="0.25">
      <c r="A7" s="11">
        <v>11000</v>
      </c>
      <c r="B7" s="54" t="s"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12"/>
      <c r="AG7" s="12"/>
      <c r="AH7" s="12"/>
      <c r="AI7" s="13" t="s">
        <v>9</v>
      </c>
      <c r="AJ7" s="54" t="s">
        <v>10</v>
      </c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14"/>
      <c r="BO7" s="14"/>
      <c r="BP7" s="14"/>
    </row>
    <row r="8" spans="1:68" s="10" customFormat="1" ht="15" x14ac:dyDescent="0.25">
      <c r="A8" s="11">
        <v>11100</v>
      </c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15">
        <f>SUM(AF9:AF15)</f>
        <v>5445255.6600000001</v>
      </c>
      <c r="AG8" s="15">
        <f>SUM(AG9:AG15)</f>
        <v>9912663.2300000004</v>
      </c>
      <c r="AH8" s="15">
        <f>+AF8-AG8</f>
        <v>-4467407.57</v>
      </c>
      <c r="AI8" s="13" t="s">
        <v>12</v>
      </c>
      <c r="AJ8" s="53" t="s">
        <v>13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15">
        <f>SUM(BN9:BN21)</f>
        <v>30339072.309999995</v>
      </c>
      <c r="BO8" s="15">
        <f>SUM(BO9:BO17)</f>
        <v>30778464.140000004</v>
      </c>
      <c r="BP8" s="15">
        <f>+BN8-BO8</f>
        <v>-439391.83000000939</v>
      </c>
    </row>
    <row r="9" spans="1:68" s="10" customFormat="1" ht="15" x14ac:dyDescent="0.25">
      <c r="A9" s="16">
        <v>11110</v>
      </c>
      <c r="B9" s="61" t="s">
        <v>14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7">
        <v>66321.36</v>
      </c>
      <c r="AG9" s="17">
        <v>29030.02</v>
      </c>
      <c r="AH9" s="15">
        <f t="shared" ref="AH9:AH72" si="0">+AF9-AG9</f>
        <v>37291.339999999997</v>
      </c>
      <c r="AI9" s="18" t="s">
        <v>15</v>
      </c>
      <c r="AJ9" s="50" t="s">
        <v>16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17">
        <v>117525.13</v>
      </c>
      <c r="BO9" s="17">
        <v>81353.009999999995</v>
      </c>
      <c r="BP9" s="15">
        <f t="shared" ref="BP9:BP72" si="1">+BN9-BO9</f>
        <v>36172.12000000001</v>
      </c>
    </row>
    <row r="10" spans="1:68" s="10" customFormat="1" ht="15" x14ac:dyDescent="0.25">
      <c r="A10" s="16">
        <v>11120</v>
      </c>
      <c r="B10" s="61" t="s">
        <v>17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7">
        <v>5378934.2999999998</v>
      </c>
      <c r="AG10" s="17">
        <v>9883633.2100000009</v>
      </c>
      <c r="AH10" s="15">
        <f t="shared" si="0"/>
        <v>-4504698.9100000011</v>
      </c>
      <c r="AI10" s="18" t="s">
        <v>18</v>
      </c>
      <c r="AJ10" s="50" t="s">
        <v>19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17">
        <v>1575633.88</v>
      </c>
      <c r="BO10" s="17">
        <v>2032387.16</v>
      </c>
      <c r="BP10" s="15">
        <f t="shared" si="1"/>
        <v>-456753.28</v>
      </c>
    </row>
    <row r="11" spans="1:68" s="10" customFormat="1" ht="15" x14ac:dyDescent="0.25">
      <c r="A11" s="16">
        <v>11130</v>
      </c>
      <c r="B11" s="61" t="s">
        <v>20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17">
        <v>0</v>
      </c>
      <c r="AG11" s="17">
        <v>0</v>
      </c>
      <c r="AH11" s="15">
        <f t="shared" si="0"/>
        <v>0</v>
      </c>
      <c r="AI11" s="18" t="s">
        <v>21</v>
      </c>
      <c r="AJ11" s="50" t="s">
        <v>22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17">
        <v>0</v>
      </c>
      <c r="BO11" s="17">
        <v>0</v>
      </c>
      <c r="BP11" s="15">
        <f t="shared" si="1"/>
        <v>0</v>
      </c>
    </row>
    <row r="12" spans="1:68" s="10" customFormat="1" ht="15" x14ac:dyDescent="0.25">
      <c r="A12" s="16">
        <v>11140</v>
      </c>
      <c r="B12" s="61" t="s">
        <v>23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7">
        <v>0</v>
      </c>
      <c r="AG12" s="17">
        <v>0</v>
      </c>
      <c r="AH12" s="15">
        <f t="shared" si="0"/>
        <v>0</v>
      </c>
      <c r="AI12" s="18" t="s">
        <v>24</v>
      </c>
      <c r="AJ12" s="50" t="s">
        <v>25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17">
        <v>0</v>
      </c>
      <c r="BO12" s="17">
        <v>0</v>
      </c>
      <c r="BP12" s="15">
        <f t="shared" si="1"/>
        <v>0</v>
      </c>
    </row>
    <row r="13" spans="1:68" s="10" customFormat="1" ht="15" x14ac:dyDescent="0.25">
      <c r="A13" s="16">
        <v>11150</v>
      </c>
      <c r="B13" s="61" t="s">
        <v>26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17">
        <v>0</v>
      </c>
      <c r="AG13" s="17">
        <v>0</v>
      </c>
      <c r="AH13" s="15">
        <f t="shared" si="0"/>
        <v>0</v>
      </c>
      <c r="AI13" s="18" t="s">
        <v>27</v>
      </c>
      <c r="AJ13" s="50" t="s">
        <v>28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17">
        <v>0</v>
      </c>
      <c r="BO13" s="17">
        <v>21350</v>
      </c>
      <c r="BP13" s="15">
        <f t="shared" si="1"/>
        <v>-21350</v>
      </c>
    </row>
    <row r="14" spans="1:68" s="10" customFormat="1" ht="15" x14ac:dyDescent="0.25">
      <c r="A14" s="16">
        <v>11160</v>
      </c>
      <c r="B14" s="61" t="s">
        <v>29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7">
        <v>0</v>
      </c>
      <c r="AG14" s="17">
        <v>0</v>
      </c>
      <c r="AH14" s="15">
        <f t="shared" si="0"/>
        <v>0</v>
      </c>
      <c r="AI14" s="18" t="s">
        <v>30</v>
      </c>
      <c r="AJ14" s="50" t="s">
        <v>31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17">
        <v>0</v>
      </c>
      <c r="BO14" s="17">
        <v>0</v>
      </c>
      <c r="BP14" s="15">
        <f t="shared" si="1"/>
        <v>0</v>
      </c>
    </row>
    <row r="15" spans="1:68" s="10" customFormat="1" ht="15" x14ac:dyDescent="0.25">
      <c r="A15" s="16">
        <v>11190</v>
      </c>
      <c r="B15" s="61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17">
        <v>0</v>
      </c>
      <c r="AG15" s="17">
        <v>0</v>
      </c>
      <c r="AH15" s="15">
        <f t="shared" si="0"/>
        <v>0</v>
      </c>
      <c r="AI15" s="18" t="s">
        <v>33</v>
      </c>
      <c r="AJ15" s="50" t="s">
        <v>34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17">
        <v>18247541.109999999</v>
      </c>
      <c r="BO15" s="17">
        <v>18239446.420000002</v>
      </c>
      <c r="BP15" s="15">
        <f t="shared" si="1"/>
        <v>8094.6899999976158</v>
      </c>
    </row>
    <row r="16" spans="1:68" s="10" customFormat="1" ht="15" x14ac:dyDescent="0.25">
      <c r="A16" s="11">
        <v>11200</v>
      </c>
      <c r="B16" s="53" t="s">
        <v>35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5">
        <f>SUM(AF17:AF23)</f>
        <v>761034.8600000001</v>
      </c>
      <c r="AG16" s="15">
        <f>SUM(AG17:AG23)</f>
        <v>605099.43999999994</v>
      </c>
      <c r="AH16" s="15">
        <f t="shared" si="0"/>
        <v>155935.42000000016</v>
      </c>
      <c r="AI16" s="18" t="s">
        <v>36</v>
      </c>
      <c r="AJ16" s="50" t="s">
        <v>37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17">
        <v>0</v>
      </c>
      <c r="BO16" s="17">
        <v>0</v>
      </c>
      <c r="BP16" s="15">
        <f t="shared" si="1"/>
        <v>0</v>
      </c>
    </row>
    <row r="17" spans="1:68" s="10" customFormat="1" ht="15" x14ac:dyDescent="0.25">
      <c r="A17" s="16">
        <v>11210</v>
      </c>
      <c r="B17" s="61" t="s">
        <v>38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7">
        <v>0</v>
      </c>
      <c r="AG17" s="17">
        <v>0</v>
      </c>
      <c r="AH17" s="15">
        <f t="shared" si="0"/>
        <v>0</v>
      </c>
      <c r="AI17" s="18" t="s">
        <v>39</v>
      </c>
      <c r="AJ17" s="50" t="s">
        <v>40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17">
        <v>10398372.189999999</v>
      </c>
      <c r="BO17" s="17">
        <v>10403927.550000001</v>
      </c>
      <c r="BP17" s="15">
        <f t="shared" si="1"/>
        <v>-5555.3600000012666</v>
      </c>
    </row>
    <row r="18" spans="1:68" s="10" customFormat="1" ht="15" x14ac:dyDescent="0.25">
      <c r="A18" s="16">
        <v>11220</v>
      </c>
      <c r="B18" s="61" t="s">
        <v>41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7">
        <v>0</v>
      </c>
      <c r="AG18" s="17">
        <v>0</v>
      </c>
      <c r="AH18" s="15">
        <f t="shared" si="0"/>
        <v>0</v>
      </c>
      <c r="AI18" s="13" t="s">
        <v>42</v>
      </c>
      <c r="AJ18" s="53" t="s">
        <v>43</v>
      </c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15">
        <v>0</v>
      </c>
      <c r="BO18" s="15">
        <v>0</v>
      </c>
      <c r="BP18" s="15">
        <f t="shared" si="1"/>
        <v>0</v>
      </c>
    </row>
    <row r="19" spans="1:68" s="10" customFormat="1" ht="15" x14ac:dyDescent="0.25">
      <c r="A19" s="16" t="s">
        <v>44</v>
      </c>
      <c r="B19" s="61" t="s">
        <v>45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17">
        <v>168365.21</v>
      </c>
      <c r="AG19" s="17">
        <v>0</v>
      </c>
      <c r="AH19" s="15">
        <f t="shared" si="0"/>
        <v>168365.21</v>
      </c>
      <c r="AI19" s="18" t="s">
        <v>46</v>
      </c>
      <c r="AJ19" s="50" t="s">
        <v>47</v>
      </c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17">
        <v>0</v>
      </c>
      <c r="BO19" s="17">
        <v>0</v>
      </c>
      <c r="BP19" s="15">
        <f t="shared" si="1"/>
        <v>0</v>
      </c>
    </row>
    <row r="20" spans="1:68" s="10" customFormat="1" ht="15" x14ac:dyDescent="0.25">
      <c r="A20" s="16" t="s">
        <v>48</v>
      </c>
      <c r="B20" s="61" t="s">
        <v>49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17">
        <v>259148.57</v>
      </c>
      <c r="AG20" s="17">
        <f>364859.66-29720.39</f>
        <v>335139.26999999996</v>
      </c>
      <c r="AH20" s="15">
        <f t="shared" si="0"/>
        <v>-75990.699999999953</v>
      </c>
      <c r="AI20" s="18" t="s">
        <v>50</v>
      </c>
      <c r="AJ20" s="50" t="s">
        <v>51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17">
        <v>0</v>
      </c>
      <c r="BO20" s="17">
        <v>0</v>
      </c>
      <c r="BP20" s="15">
        <f t="shared" si="1"/>
        <v>0</v>
      </c>
    </row>
    <row r="21" spans="1:68" s="10" customFormat="1" ht="15" x14ac:dyDescent="0.25">
      <c r="A21" s="16" t="s">
        <v>52</v>
      </c>
      <c r="B21" s="61" t="s">
        <v>53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17">
        <v>0</v>
      </c>
      <c r="AG21" s="17">
        <v>0</v>
      </c>
      <c r="AH21" s="15">
        <f t="shared" si="0"/>
        <v>0</v>
      </c>
      <c r="AI21" s="18" t="s">
        <v>54</v>
      </c>
      <c r="AJ21" s="50" t="s">
        <v>55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17">
        <v>0</v>
      </c>
      <c r="BO21" s="17">
        <v>0</v>
      </c>
      <c r="BP21" s="15">
        <f t="shared" si="1"/>
        <v>0</v>
      </c>
    </row>
    <row r="22" spans="1:68" s="10" customFormat="1" ht="15" x14ac:dyDescent="0.25">
      <c r="A22" s="16" t="s">
        <v>56</v>
      </c>
      <c r="B22" s="61" t="s">
        <v>57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7">
        <v>333521.08</v>
      </c>
      <c r="AG22" s="17">
        <v>269960.17</v>
      </c>
      <c r="AH22" s="15">
        <f t="shared" si="0"/>
        <v>63560.910000000033</v>
      </c>
      <c r="AI22" s="13" t="s">
        <v>58</v>
      </c>
      <c r="AJ22" s="53" t="s">
        <v>59</v>
      </c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15">
        <f>BN23+BN24+BN25</f>
        <v>1356546</v>
      </c>
      <c r="BO22" s="15">
        <v>0</v>
      </c>
      <c r="BP22" s="15">
        <f t="shared" si="1"/>
        <v>1356546</v>
      </c>
    </row>
    <row r="23" spans="1:68" s="10" customFormat="1" ht="15" x14ac:dyDescent="0.25">
      <c r="A23" s="16" t="s">
        <v>60</v>
      </c>
      <c r="B23" s="61" t="s">
        <v>61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17">
        <v>0</v>
      </c>
      <c r="AG23" s="17">
        <v>0</v>
      </c>
      <c r="AH23" s="15">
        <f t="shared" si="0"/>
        <v>0</v>
      </c>
      <c r="AI23" s="18" t="s">
        <v>62</v>
      </c>
      <c r="AJ23" s="50" t="s">
        <v>63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17">
        <v>1356546</v>
      </c>
      <c r="BO23" s="17">
        <v>0</v>
      </c>
      <c r="BP23" s="15">
        <f t="shared" si="1"/>
        <v>1356546</v>
      </c>
    </row>
    <row r="24" spans="1:68" s="10" customFormat="1" ht="15" x14ac:dyDescent="0.25">
      <c r="A24" s="11" t="s">
        <v>64</v>
      </c>
      <c r="B24" s="53" t="s">
        <v>65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5">
        <f>AF25</f>
        <v>2012138.36</v>
      </c>
      <c r="AG24" s="15">
        <f>SUM(AG25:AG29)</f>
        <v>1120306.6000000001</v>
      </c>
      <c r="AH24" s="15">
        <f t="shared" si="0"/>
        <v>891831.76</v>
      </c>
      <c r="AI24" s="18" t="s">
        <v>66</v>
      </c>
      <c r="AJ24" s="50" t="s">
        <v>67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17">
        <v>0</v>
      </c>
      <c r="BO24" s="17">
        <v>0</v>
      </c>
      <c r="BP24" s="15">
        <f t="shared" si="1"/>
        <v>0</v>
      </c>
    </row>
    <row r="25" spans="1:68" s="10" customFormat="1" ht="15" x14ac:dyDescent="0.25">
      <c r="A25" s="16" t="s">
        <v>68</v>
      </c>
      <c r="B25" s="61" t="s">
        <v>69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17">
        <v>2012138.36</v>
      </c>
      <c r="AG25" s="17">
        <v>1120306.6000000001</v>
      </c>
      <c r="AH25" s="15">
        <f t="shared" si="0"/>
        <v>891831.76</v>
      </c>
      <c r="AI25" s="18" t="s">
        <v>70</v>
      </c>
      <c r="AJ25" s="50" t="s">
        <v>71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17">
        <v>0</v>
      </c>
      <c r="BO25" s="17">
        <v>0</v>
      </c>
      <c r="BP25" s="15">
        <f t="shared" si="1"/>
        <v>0</v>
      </c>
    </row>
    <row r="26" spans="1:68" s="10" customFormat="1" ht="15" x14ac:dyDescent="0.25">
      <c r="A26" s="16" t="s">
        <v>72</v>
      </c>
      <c r="B26" s="61" t="s">
        <v>73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7">
        <v>0</v>
      </c>
      <c r="AG26" s="17">
        <v>0</v>
      </c>
      <c r="AH26" s="15">
        <f t="shared" si="0"/>
        <v>0</v>
      </c>
      <c r="AI26" s="13" t="s">
        <v>74</v>
      </c>
      <c r="AJ26" s="53" t="s">
        <v>75</v>
      </c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15">
        <v>0</v>
      </c>
      <c r="BO26" s="15">
        <v>0</v>
      </c>
      <c r="BP26" s="15">
        <f t="shared" si="1"/>
        <v>0</v>
      </c>
    </row>
    <row r="27" spans="1:68" s="10" customFormat="1" ht="15" x14ac:dyDescent="0.25">
      <c r="A27" s="16" t="s">
        <v>76</v>
      </c>
      <c r="B27" s="61" t="s">
        <v>77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17">
        <v>0</v>
      </c>
      <c r="AG27" s="17">
        <v>0</v>
      </c>
      <c r="AH27" s="15">
        <f t="shared" si="0"/>
        <v>0</v>
      </c>
      <c r="AI27" s="18" t="s">
        <v>78</v>
      </c>
      <c r="AJ27" s="50" t="s">
        <v>79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17">
        <v>0</v>
      </c>
      <c r="BO27" s="17">
        <v>0</v>
      </c>
      <c r="BP27" s="15">
        <f t="shared" si="1"/>
        <v>0</v>
      </c>
    </row>
    <row r="28" spans="1:68" s="10" customFormat="1" ht="15" x14ac:dyDescent="0.25">
      <c r="A28" s="16" t="s">
        <v>80</v>
      </c>
      <c r="B28" s="61" t="s">
        <v>81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17">
        <v>0</v>
      </c>
      <c r="AG28" s="17">
        <v>0</v>
      </c>
      <c r="AH28" s="15">
        <f t="shared" si="0"/>
        <v>0</v>
      </c>
      <c r="AI28" s="18" t="s">
        <v>82</v>
      </c>
      <c r="AJ28" s="50" t="s">
        <v>83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17">
        <v>0</v>
      </c>
      <c r="BO28" s="17">
        <v>0</v>
      </c>
      <c r="BP28" s="15">
        <f t="shared" si="1"/>
        <v>0</v>
      </c>
    </row>
    <row r="29" spans="1:68" s="10" customFormat="1" ht="15" x14ac:dyDescent="0.25">
      <c r="A29" s="16" t="s">
        <v>84</v>
      </c>
      <c r="B29" s="61" t="s">
        <v>85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17">
        <v>0</v>
      </c>
      <c r="AG29" s="17">
        <v>0</v>
      </c>
      <c r="AH29" s="15">
        <f t="shared" si="0"/>
        <v>0</v>
      </c>
      <c r="AI29" s="13" t="s">
        <v>86</v>
      </c>
      <c r="AJ29" s="53" t="s">
        <v>87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15">
        <f>BN30</f>
        <v>6000000</v>
      </c>
      <c r="BO29" s="15">
        <f>SUM(BO30:BO32)</f>
        <v>6000000</v>
      </c>
      <c r="BP29" s="15">
        <f t="shared" si="1"/>
        <v>0</v>
      </c>
    </row>
    <row r="30" spans="1:68" s="10" customFormat="1" ht="15" x14ac:dyDescent="0.25">
      <c r="A30" s="11" t="s">
        <v>88</v>
      </c>
      <c r="B30" s="53" t="s">
        <v>89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5">
        <v>0</v>
      </c>
      <c r="AG30" s="15">
        <v>0</v>
      </c>
      <c r="AH30" s="15">
        <f t="shared" si="0"/>
        <v>0</v>
      </c>
      <c r="AI30" s="18" t="s">
        <v>90</v>
      </c>
      <c r="AJ30" s="50" t="s">
        <v>91</v>
      </c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17">
        <v>6000000</v>
      </c>
      <c r="BO30" s="17">
        <v>6000000</v>
      </c>
      <c r="BP30" s="15">
        <f t="shared" si="1"/>
        <v>0</v>
      </c>
    </row>
    <row r="31" spans="1:68" s="10" customFormat="1" ht="15" x14ac:dyDescent="0.25">
      <c r="A31" s="16" t="s">
        <v>92</v>
      </c>
      <c r="B31" s="61" t="s">
        <v>93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7">
        <v>0</v>
      </c>
      <c r="AG31" s="17">
        <v>0</v>
      </c>
      <c r="AH31" s="15">
        <f t="shared" si="0"/>
        <v>0</v>
      </c>
      <c r="AI31" s="18" t="s">
        <v>94</v>
      </c>
      <c r="AJ31" s="50" t="s">
        <v>95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17">
        <v>0</v>
      </c>
      <c r="BO31" s="17">
        <v>0</v>
      </c>
      <c r="BP31" s="15">
        <f t="shared" si="1"/>
        <v>0</v>
      </c>
    </row>
    <row r="32" spans="1:68" s="10" customFormat="1" ht="15" x14ac:dyDescent="0.25">
      <c r="A32" s="16" t="s">
        <v>96</v>
      </c>
      <c r="B32" s="61" t="s">
        <v>97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17">
        <v>0</v>
      </c>
      <c r="AG32" s="17">
        <v>0</v>
      </c>
      <c r="AH32" s="15">
        <f t="shared" si="0"/>
        <v>0</v>
      </c>
      <c r="AI32" s="18" t="s">
        <v>98</v>
      </c>
      <c r="AJ32" s="50" t="s">
        <v>99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17">
        <v>0</v>
      </c>
      <c r="BO32" s="17">
        <v>0</v>
      </c>
      <c r="BP32" s="15">
        <f t="shared" si="1"/>
        <v>0</v>
      </c>
    </row>
    <row r="33" spans="1:68" s="10" customFormat="1" ht="15" x14ac:dyDescent="0.25">
      <c r="A33" s="16" t="s">
        <v>100</v>
      </c>
      <c r="B33" s="61" t="s">
        <v>101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17">
        <v>0</v>
      </c>
      <c r="AG33" s="17">
        <v>0</v>
      </c>
      <c r="AH33" s="15">
        <f t="shared" si="0"/>
        <v>0</v>
      </c>
      <c r="AI33" s="13" t="s">
        <v>102</v>
      </c>
      <c r="AJ33" s="53" t="s">
        <v>103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15">
        <v>0</v>
      </c>
      <c r="BO33" s="15">
        <v>0</v>
      </c>
      <c r="BP33" s="15">
        <f t="shared" si="1"/>
        <v>0</v>
      </c>
    </row>
    <row r="34" spans="1:68" s="10" customFormat="1" ht="15" x14ac:dyDescent="0.25">
      <c r="A34" s="16" t="s">
        <v>104</v>
      </c>
      <c r="B34" s="61" t="s">
        <v>105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7">
        <v>0</v>
      </c>
      <c r="AG34" s="17">
        <v>0</v>
      </c>
      <c r="AH34" s="15">
        <f t="shared" si="0"/>
        <v>0</v>
      </c>
      <c r="AI34" s="18" t="s">
        <v>106</v>
      </c>
      <c r="AJ34" s="50" t="s">
        <v>107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17">
        <v>0</v>
      </c>
      <c r="BO34" s="17">
        <v>0</v>
      </c>
      <c r="BP34" s="15">
        <f t="shared" si="1"/>
        <v>0</v>
      </c>
    </row>
    <row r="35" spans="1:68" s="10" customFormat="1" ht="15" x14ac:dyDescent="0.25">
      <c r="A35" s="16" t="s">
        <v>108</v>
      </c>
      <c r="B35" s="61" t="s">
        <v>109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7">
        <v>0</v>
      </c>
      <c r="AG35" s="17">
        <v>0</v>
      </c>
      <c r="AH35" s="15">
        <f t="shared" si="0"/>
        <v>0</v>
      </c>
      <c r="AI35" s="18" t="s">
        <v>110</v>
      </c>
      <c r="AJ35" s="50" t="s">
        <v>111</v>
      </c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17">
        <v>0</v>
      </c>
      <c r="BO35" s="17">
        <v>0</v>
      </c>
      <c r="BP35" s="15">
        <f t="shared" si="1"/>
        <v>0</v>
      </c>
    </row>
    <row r="36" spans="1:68" s="10" customFormat="1" ht="15" x14ac:dyDescent="0.25">
      <c r="A36" s="11" t="s">
        <v>112</v>
      </c>
      <c r="B36" s="53" t="s">
        <v>113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5">
        <v>0</v>
      </c>
      <c r="AG36" s="15">
        <v>0</v>
      </c>
      <c r="AH36" s="15">
        <f t="shared" si="0"/>
        <v>0</v>
      </c>
      <c r="AI36" s="18" t="s">
        <v>114</v>
      </c>
      <c r="AJ36" s="50" t="s">
        <v>115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17">
        <v>0</v>
      </c>
      <c r="BO36" s="17">
        <v>0</v>
      </c>
      <c r="BP36" s="15">
        <f t="shared" si="1"/>
        <v>0</v>
      </c>
    </row>
    <row r="37" spans="1:68" s="10" customFormat="1" ht="15" x14ac:dyDescent="0.25">
      <c r="A37" s="16" t="s">
        <v>116</v>
      </c>
      <c r="B37" s="61" t="s">
        <v>117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17">
        <v>0</v>
      </c>
      <c r="AG37" s="17">
        <v>0</v>
      </c>
      <c r="AH37" s="15">
        <f t="shared" si="0"/>
        <v>0</v>
      </c>
      <c r="AI37" s="18" t="s">
        <v>118</v>
      </c>
      <c r="AJ37" s="50" t="s">
        <v>119</v>
      </c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17">
        <v>0</v>
      </c>
      <c r="BO37" s="17">
        <v>0</v>
      </c>
      <c r="BP37" s="15">
        <f t="shared" si="1"/>
        <v>0</v>
      </c>
    </row>
    <row r="38" spans="1:68" s="10" customFormat="1" ht="15" x14ac:dyDescent="0.25">
      <c r="A38" s="11" t="s">
        <v>120</v>
      </c>
      <c r="B38" s="53" t="s">
        <v>121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5">
        <v>0</v>
      </c>
      <c r="AG38" s="15">
        <v>0</v>
      </c>
      <c r="AH38" s="15">
        <f t="shared" si="0"/>
        <v>0</v>
      </c>
      <c r="AI38" s="18" t="s">
        <v>122</v>
      </c>
      <c r="AJ38" s="50" t="s">
        <v>123</v>
      </c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17">
        <v>0</v>
      </c>
      <c r="BO38" s="17">
        <v>0</v>
      </c>
      <c r="BP38" s="15">
        <f t="shared" si="1"/>
        <v>0</v>
      </c>
    </row>
    <row r="39" spans="1:68" s="10" customFormat="1" ht="15" x14ac:dyDescent="0.25">
      <c r="A39" s="16" t="s">
        <v>124</v>
      </c>
      <c r="B39" s="61" t="s">
        <v>125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17">
        <v>0</v>
      </c>
      <c r="AG39" s="17">
        <v>0</v>
      </c>
      <c r="AH39" s="15">
        <f t="shared" si="0"/>
        <v>0</v>
      </c>
      <c r="AI39" s="18" t="s">
        <v>126</v>
      </c>
      <c r="AJ39" s="50" t="s">
        <v>127</v>
      </c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17">
        <v>0</v>
      </c>
      <c r="BO39" s="17">
        <v>0</v>
      </c>
      <c r="BP39" s="15">
        <f t="shared" si="1"/>
        <v>0</v>
      </c>
    </row>
    <row r="40" spans="1:68" s="10" customFormat="1" ht="15" x14ac:dyDescent="0.25">
      <c r="A40" s="16" t="s">
        <v>128</v>
      </c>
      <c r="B40" s="50" t="s">
        <v>129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17">
        <v>0</v>
      </c>
      <c r="AG40" s="17">
        <v>0</v>
      </c>
      <c r="AH40" s="15">
        <f t="shared" si="0"/>
        <v>0</v>
      </c>
      <c r="AI40" s="13" t="s">
        <v>130</v>
      </c>
      <c r="AJ40" s="53" t="s">
        <v>131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15">
        <v>0</v>
      </c>
      <c r="BO40" s="15">
        <v>0</v>
      </c>
      <c r="BP40" s="15">
        <f t="shared" si="1"/>
        <v>0</v>
      </c>
    </row>
    <row r="41" spans="1:68" s="10" customFormat="1" ht="15" x14ac:dyDescent="0.25">
      <c r="A41" s="11" t="s">
        <v>132</v>
      </c>
      <c r="B41" s="53" t="s">
        <v>133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15">
        <v>0</v>
      </c>
      <c r="AG41" s="15">
        <v>0</v>
      </c>
      <c r="AH41" s="15">
        <f t="shared" si="0"/>
        <v>0</v>
      </c>
      <c r="AI41" s="18" t="s">
        <v>134</v>
      </c>
      <c r="AJ41" s="50" t="s">
        <v>135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17">
        <v>0</v>
      </c>
      <c r="BO41" s="17">
        <v>0</v>
      </c>
      <c r="BP41" s="15">
        <f t="shared" si="1"/>
        <v>0</v>
      </c>
    </row>
    <row r="42" spans="1:68" s="10" customFormat="1" ht="15" x14ac:dyDescent="0.25">
      <c r="A42" s="16" t="s">
        <v>136</v>
      </c>
      <c r="B42" s="50" t="s">
        <v>137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17">
        <v>0</v>
      </c>
      <c r="AG42" s="17">
        <v>0</v>
      </c>
      <c r="AH42" s="15">
        <f t="shared" si="0"/>
        <v>0</v>
      </c>
      <c r="AI42" s="18" t="s">
        <v>138</v>
      </c>
      <c r="AJ42" s="50" t="s">
        <v>139</v>
      </c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17">
        <v>0</v>
      </c>
      <c r="BO42" s="17">
        <v>0</v>
      </c>
      <c r="BP42" s="15">
        <f t="shared" si="1"/>
        <v>0</v>
      </c>
    </row>
    <row r="43" spans="1:68" s="10" customFormat="1" ht="15" x14ac:dyDescent="0.25">
      <c r="A43" s="16" t="s">
        <v>140</v>
      </c>
      <c r="B43" s="50" t="s">
        <v>141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17">
        <v>0</v>
      </c>
      <c r="AG43" s="17">
        <v>0</v>
      </c>
      <c r="AH43" s="15">
        <f t="shared" si="0"/>
        <v>0</v>
      </c>
      <c r="AI43" s="18" t="s">
        <v>142</v>
      </c>
      <c r="AJ43" s="50" t="s">
        <v>143</v>
      </c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17">
        <v>0</v>
      </c>
      <c r="BO43" s="17">
        <v>0</v>
      </c>
      <c r="BP43" s="15">
        <f t="shared" si="1"/>
        <v>0</v>
      </c>
    </row>
    <row r="44" spans="1:68" s="10" customFormat="1" ht="15" x14ac:dyDescent="0.25">
      <c r="A44" s="16" t="s">
        <v>144</v>
      </c>
      <c r="B44" s="50" t="s">
        <v>145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17">
        <v>0</v>
      </c>
      <c r="AG44" s="17">
        <v>0</v>
      </c>
      <c r="AH44" s="15">
        <f t="shared" si="0"/>
        <v>0</v>
      </c>
      <c r="AI44" s="13" t="s">
        <v>146</v>
      </c>
      <c r="AJ44" s="53" t="s">
        <v>147</v>
      </c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15">
        <v>0</v>
      </c>
      <c r="BO44" s="15">
        <v>0</v>
      </c>
      <c r="BP44" s="15">
        <f t="shared" si="1"/>
        <v>0</v>
      </c>
    </row>
    <row r="45" spans="1:68" s="10" customFormat="1" ht="15" x14ac:dyDescent="0.25">
      <c r="A45" s="16" t="s">
        <v>148</v>
      </c>
      <c r="B45" s="60" t="s">
        <v>149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19">
        <v>0</v>
      </c>
      <c r="AG45" s="19">
        <v>0</v>
      </c>
      <c r="AH45" s="15">
        <f t="shared" si="0"/>
        <v>0</v>
      </c>
      <c r="AI45" s="20" t="s">
        <v>150</v>
      </c>
      <c r="AJ45" s="50" t="s">
        <v>151</v>
      </c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17">
        <v>0</v>
      </c>
      <c r="BO45" s="17">
        <v>0</v>
      </c>
      <c r="BP45" s="15">
        <f t="shared" si="1"/>
        <v>0</v>
      </c>
    </row>
    <row r="46" spans="1:68" s="10" customFormat="1" ht="15.75" x14ac:dyDescent="0.25">
      <c r="A46" s="16"/>
      <c r="B46" s="58" t="s">
        <v>152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21">
        <f>AF24+AF16+AF8</f>
        <v>8218428.8800000008</v>
      </c>
      <c r="AG46" s="21">
        <f>+AG8+AG16+AG24+AG30+AG36+AG38+AG41</f>
        <v>11638069.27</v>
      </c>
      <c r="AH46" s="15">
        <f t="shared" si="0"/>
        <v>-3419640.3899999987</v>
      </c>
      <c r="AI46" s="22" t="s">
        <v>153</v>
      </c>
      <c r="AJ46" s="50" t="s">
        <v>154</v>
      </c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17">
        <v>0</v>
      </c>
      <c r="BO46" s="17">
        <v>0</v>
      </c>
      <c r="BP46" s="15">
        <f t="shared" si="1"/>
        <v>0</v>
      </c>
    </row>
    <row r="47" spans="1:68" s="10" customFormat="1" ht="15.75" x14ac:dyDescent="0.25">
      <c r="A47" s="11" t="s">
        <v>155</v>
      </c>
      <c r="B47" s="54" t="s">
        <v>156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21"/>
      <c r="AG47" s="21"/>
      <c r="AH47" s="15">
        <f t="shared" si="0"/>
        <v>0</v>
      </c>
      <c r="AI47" s="23" t="s">
        <v>157</v>
      </c>
      <c r="AJ47" s="51" t="s">
        <v>158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19">
        <v>0</v>
      </c>
      <c r="BO47" s="19">
        <v>0</v>
      </c>
      <c r="BP47" s="15">
        <f t="shared" si="1"/>
        <v>0</v>
      </c>
    </row>
    <row r="48" spans="1:68" s="10" customFormat="1" ht="15.75" x14ac:dyDescent="0.25">
      <c r="A48" s="11" t="s">
        <v>159</v>
      </c>
      <c r="B48" s="53" t="s">
        <v>160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15">
        <v>0</v>
      </c>
      <c r="AG48" s="15">
        <v>0</v>
      </c>
      <c r="AH48" s="15">
        <f t="shared" si="0"/>
        <v>0</v>
      </c>
      <c r="AI48" s="9"/>
      <c r="AJ48" s="59" t="s">
        <v>161</v>
      </c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21">
        <f>BN44+BN40+BN33+BN29+BN26+BN22+BN18+BN8</f>
        <v>37695618.309999995</v>
      </c>
      <c r="BO48" s="21">
        <f>+BO8+BO18+BO22+BO26+BO29+BO33+BO40+BO44</f>
        <v>36778464.140000001</v>
      </c>
      <c r="BP48" s="15">
        <f t="shared" si="1"/>
        <v>917154.16999999434</v>
      </c>
    </row>
    <row r="49" spans="1:68" s="10" customFormat="1" ht="15.75" x14ac:dyDescent="0.25">
      <c r="A49" s="16" t="s">
        <v>162</v>
      </c>
      <c r="B49" s="50" t="s">
        <v>163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17">
        <v>0</v>
      </c>
      <c r="AG49" s="17">
        <v>0</v>
      </c>
      <c r="AH49" s="15">
        <f t="shared" si="0"/>
        <v>0</v>
      </c>
      <c r="AI49" s="9" t="s">
        <v>164</v>
      </c>
      <c r="AJ49" s="54" t="s">
        <v>165</v>
      </c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12"/>
      <c r="BO49" s="12"/>
      <c r="BP49" s="15">
        <f t="shared" si="1"/>
        <v>0</v>
      </c>
    </row>
    <row r="50" spans="1:68" s="10" customFormat="1" ht="15" x14ac:dyDescent="0.25">
      <c r="A50" s="16" t="s">
        <v>166</v>
      </c>
      <c r="B50" s="50" t="s">
        <v>167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17">
        <v>0</v>
      </c>
      <c r="AG50" s="17">
        <v>0</v>
      </c>
      <c r="AH50" s="15">
        <f t="shared" si="0"/>
        <v>0</v>
      </c>
      <c r="AI50" s="13" t="s">
        <v>168</v>
      </c>
      <c r="AJ50" s="53" t="s">
        <v>169</v>
      </c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15">
        <v>0</v>
      </c>
      <c r="BO50" s="15">
        <v>0</v>
      </c>
      <c r="BP50" s="15">
        <f t="shared" si="1"/>
        <v>0</v>
      </c>
    </row>
    <row r="51" spans="1:68" s="10" customFormat="1" ht="15" x14ac:dyDescent="0.25">
      <c r="A51" s="16" t="s">
        <v>170</v>
      </c>
      <c r="B51" s="50" t="s">
        <v>171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17">
        <v>0</v>
      </c>
      <c r="AG51" s="17">
        <v>0</v>
      </c>
      <c r="AH51" s="15">
        <f t="shared" si="0"/>
        <v>0</v>
      </c>
      <c r="AI51" s="18" t="s">
        <v>172</v>
      </c>
      <c r="AJ51" s="50" t="s">
        <v>173</v>
      </c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17">
        <v>0</v>
      </c>
      <c r="BO51" s="17">
        <v>0</v>
      </c>
      <c r="BP51" s="15">
        <f t="shared" si="1"/>
        <v>0</v>
      </c>
    </row>
    <row r="52" spans="1:68" s="10" customFormat="1" ht="15" x14ac:dyDescent="0.25">
      <c r="A52" s="16" t="s">
        <v>174</v>
      </c>
      <c r="B52" s="50" t="s">
        <v>175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17">
        <v>0</v>
      </c>
      <c r="AG52" s="17">
        <v>0</v>
      </c>
      <c r="AH52" s="15">
        <f t="shared" si="0"/>
        <v>0</v>
      </c>
      <c r="AI52" s="18" t="s">
        <v>176</v>
      </c>
      <c r="AJ52" s="50" t="s">
        <v>177</v>
      </c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17">
        <v>0</v>
      </c>
      <c r="BO52" s="17">
        <v>0</v>
      </c>
      <c r="BP52" s="15">
        <f t="shared" si="1"/>
        <v>0</v>
      </c>
    </row>
    <row r="53" spans="1:68" s="10" customFormat="1" ht="15" x14ac:dyDescent="0.25">
      <c r="A53" s="11" t="s">
        <v>178</v>
      </c>
      <c r="B53" s="53" t="s">
        <v>179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15">
        <v>0</v>
      </c>
      <c r="AG53" s="15">
        <v>0</v>
      </c>
      <c r="AH53" s="15">
        <f t="shared" si="0"/>
        <v>0</v>
      </c>
      <c r="AI53" s="13" t="s">
        <v>180</v>
      </c>
      <c r="AJ53" s="53" t="s">
        <v>181</v>
      </c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15">
        <v>0</v>
      </c>
      <c r="BO53" s="15">
        <v>0</v>
      </c>
      <c r="BP53" s="15">
        <f t="shared" si="1"/>
        <v>0</v>
      </c>
    </row>
    <row r="54" spans="1:68" s="10" customFormat="1" ht="15" x14ac:dyDescent="0.25">
      <c r="A54" s="16" t="s">
        <v>182</v>
      </c>
      <c r="B54" s="50" t="s">
        <v>183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17">
        <v>0</v>
      </c>
      <c r="AG54" s="17">
        <v>0</v>
      </c>
      <c r="AH54" s="15">
        <f t="shared" si="0"/>
        <v>0</v>
      </c>
      <c r="AI54" s="18" t="s">
        <v>184</v>
      </c>
      <c r="AJ54" s="50" t="s">
        <v>185</v>
      </c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17">
        <v>0</v>
      </c>
      <c r="BO54" s="17">
        <v>0</v>
      </c>
      <c r="BP54" s="15">
        <f t="shared" si="1"/>
        <v>0</v>
      </c>
    </row>
    <row r="55" spans="1:68" s="10" customFormat="1" ht="15" x14ac:dyDescent="0.25">
      <c r="A55" s="16" t="s">
        <v>186</v>
      </c>
      <c r="B55" s="50" t="s">
        <v>187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17">
        <v>0</v>
      </c>
      <c r="AG55" s="17">
        <v>0</v>
      </c>
      <c r="AH55" s="15">
        <f t="shared" si="0"/>
        <v>0</v>
      </c>
      <c r="AI55" s="18" t="s">
        <v>188</v>
      </c>
      <c r="AJ55" s="50" t="s">
        <v>189</v>
      </c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17">
        <v>0</v>
      </c>
      <c r="BO55" s="17">
        <v>0</v>
      </c>
      <c r="BP55" s="15">
        <f t="shared" si="1"/>
        <v>0</v>
      </c>
    </row>
    <row r="56" spans="1:68" s="10" customFormat="1" ht="15" x14ac:dyDescent="0.25">
      <c r="A56" s="16" t="s">
        <v>190</v>
      </c>
      <c r="B56" s="50" t="s">
        <v>191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7">
        <v>0</v>
      </c>
      <c r="AG56" s="17">
        <v>0</v>
      </c>
      <c r="AH56" s="15">
        <f t="shared" si="0"/>
        <v>0</v>
      </c>
      <c r="AI56" s="18" t="s">
        <v>192</v>
      </c>
      <c r="AJ56" s="50" t="s">
        <v>193</v>
      </c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17">
        <v>0</v>
      </c>
      <c r="BO56" s="17">
        <v>0</v>
      </c>
      <c r="BP56" s="15">
        <f t="shared" si="1"/>
        <v>0</v>
      </c>
    </row>
    <row r="57" spans="1:68" s="10" customFormat="1" ht="15" x14ac:dyDescent="0.25">
      <c r="A57" s="16" t="s">
        <v>194</v>
      </c>
      <c r="B57" s="50" t="s">
        <v>195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17">
        <v>0</v>
      </c>
      <c r="AG57" s="17">
        <v>0</v>
      </c>
      <c r="AH57" s="15">
        <f t="shared" si="0"/>
        <v>0</v>
      </c>
      <c r="AI57" s="13" t="s">
        <v>196</v>
      </c>
      <c r="AJ57" s="53" t="s">
        <v>197</v>
      </c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15">
        <f>BN60</f>
        <v>15936812.02</v>
      </c>
      <c r="BO57" s="15">
        <f>SUM(BO58:BO62)</f>
        <v>15936812.02</v>
      </c>
      <c r="BP57" s="15">
        <f t="shared" si="1"/>
        <v>0</v>
      </c>
    </row>
    <row r="58" spans="1:68" s="10" customFormat="1" ht="15" x14ac:dyDescent="0.25">
      <c r="A58" s="16" t="s">
        <v>198</v>
      </c>
      <c r="B58" s="50" t="s">
        <v>199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17">
        <v>0</v>
      </c>
      <c r="AG58" s="17">
        <v>0</v>
      </c>
      <c r="AH58" s="15">
        <f t="shared" si="0"/>
        <v>0</v>
      </c>
      <c r="AI58" s="18" t="s">
        <v>200</v>
      </c>
      <c r="AJ58" s="50" t="s">
        <v>201</v>
      </c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17">
        <v>0</v>
      </c>
      <c r="BO58" s="17">
        <v>0</v>
      </c>
      <c r="BP58" s="15">
        <f t="shared" si="1"/>
        <v>0</v>
      </c>
    </row>
    <row r="59" spans="1:68" s="10" customFormat="1" ht="15" x14ac:dyDescent="0.25">
      <c r="A59" s="11" t="s">
        <v>202</v>
      </c>
      <c r="B59" s="53" t="s">
        <v>203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15">
        <f>SUM(AF60:AF66)</f>
        <v>189909769.99000001</v>
      </c>
      <c r="AG59" s="15">
        <f>SUM(AG60:AG66)</f>
        <v>209780279.56999999</v>
      </c>
      <c r="AH59" s="15">
        <f t="shared" si="0"/>
        <v>-19870509.579999983</v>
      </c>
      <c r="AI59" s="18" t="s">
        <v>204</v>
      </c>
      <c r="AJ59" s="50" t="s">
        <v>205</v>
      </c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17">
        <v>0</v>
      </c>
      <c r="BO59" s="17">
        <v>0</v>
      </c>
      <c r="BP59" s="15">
        <f t="shared" si="1"/>
        <v>0</v>
      </c>
    </row>
    <row r="60" spans="1:68" s="10" customFormat="1" ht="15" x14ac:dyDescent="0.25">
      <c r="A60" s="16" t="s">
        <v>206</v>
      </c>
      <c r="B60" s="50" t="s">
        <v>207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17">
        <v>365000</v>
      </c>
      <c r="AG60" s="17">
        <v>365000</v>
      </c>
      <c r="AH60" s="15">
        <f t="shared" si="0"/>
        <v>0</v>
      </c>
      <c r="AI60" s="18" t="s">
        <v>208</v>
      </c>
      <c r="AJ60" s="50" t="s">
        <v>209</v>
      </c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17">
        <v>15936812.02</v>
      </c>
      <c r="BO60" s="17">
        <v>15936812.02</v>
      </c>
      <c r="BP60" s="15">
        <f t="shared" si="1"/>
        <v>0</v>
      </c>
    </row>
    <row r="61" spans="1:68" s="10" customFormat="1" ht="15" x14ac:dyDescent="0.25">
      <c r="A61" s="16" t="s">
        <v>210</v>
      </c>
      <c r="B61" s="50" t="s">
        <v>211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17">
        <v>0</v>
      </c>
      <c r="AG61" s="17">
        <v>0</v>
      </c>
      <c r="AH61" s="15">
        <f t="shared" si="0"/>
        <v>0</v>
      </c>
      <c r="AI61" s="18" t="s">
        <v>212</v>
      </c>
      <c r="AJ61" s="50" t="s">
        <v>213</v>
      </c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17">
        <v>0</v>
      </c>
      <c r="BO61" s="17">
        <v>0</v>
      </c>
      <c r="BP61" s="15">
        <f t="shared" si="1"/>
        <v>0</v>
      </c>
    </row>
    <row r="62" spans="1:68" s="10" customFormat="1" ht="15" x14ac:dyDescent="0.25">
      <c r="A62" s="16" t="s">
        <v>214</v>
      </c>
      <c r="B62" s="50" t="s">
        <v>215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17">
        <v>0</v>
      </c>
      <c r="AG62" s="17">
        <v>0</v>
      </c>
      <c r="AH62" s="15">
        <f t="shared" si="0"/>
        <v>0</v>
      </c>
      <c r="AI62" s="18" t="s">
        <v>216</v>
      </c>
      <c r="AJ62" s="50" t="s">
        <v>217</v>
      </c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17">
        <v>0</v>
      </c>
      <c r="BO62" s="17">
        <v>0</v>
      </c>
      <c r="BP62" s="15">
        <f t="shared" si="1"/>
        <v>0</v>
      </c>
    </row>
    <row r="63" spans="1:68" s="10" customFormat="1" ht="15" x14ac:dyDescent="0.25">
      <c r="A63" s="16" t="s">
        <v>218</v>
      </c>
      <c r="B63" s="50" t="s">
        <v>219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17">
        <v>189531211.30000001</v>
      </c>
      <c r="AG63" s="17">
        <v>179659923.84</v>
      </c>
      <c r="AH63" s="15">
        <f t="shared" si="0"/>
        <v>9871287.4600000083</v>
      </c>
      <c r="AI63" s="13" t="s">
        <v>220</v>
      </c>
      <c r="AJ63" s="53" t="s">
        <v>221</v>
      </c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15">
        <v>0</v>
      </c>
      <c r="BO63" s="15">
        <v>0</v>
      </c>
      <c r="BP63" s="15">
        <f t="shared" si="1"/>
        <v>0</v>
      </c>
    </row>
    <row r="64" spans="1:68" s="10" customFormat="1" ht="15" x14ac:dyDescent="0.25">
      <c r="A64" s="16" t="s">
        <v>222</v>
      </c>
      <c r="B64" s="50" t="s">
        <v>223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7">
        <v>13558.69</v>
      </c>
      <c r="AG64" s="17">
        <v>29755355.73</v>
      </c>
      <c r="AH64" s="15">
        <f t="shared" si="0"/>
        <v>-29741797.039999999</v>
      </c>
      <c r="AI64" s="18" t="s">
        <v>224</v>
      </c>
      <c r="AJ64" s="50" t="s">
        <v>225</v>
      </c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17">
        <v>0</v>
      </c>
      <c r="BO64" s="17">
        <v>0</v>
      </c>
      <c r="BP64" s="15">
        <f t="shared" si="1"/>
        <v>0</v>
      </c>
    </row>
    <row r="65" spans="1:68" s="10" customFormat="1" ht="15" x14ac:dyDescent="0.25">
      <c r="A65" s="16" t="s">
        <v>226</v>
      </c>
      <c r="B65" s="50" t="s">
        <v>227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7">
        <v>0</v>
      </c>
      <c r="AG65" s="17">
        <v>0</v>
      </c>
      <c r="AH65" s="15">
        <f t="shared" si="0"/>
        <v>0</v>
      </c>
      <c r="AI65" s="18" t="s">
        <v>228</v>
      </c>
      <c r="AJ65" s="50" t="s">
        <v>229</v>
      </c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17">
        <v>0</v>
      </c>
      <c r="BO65" s="17">
        <v>0</v>
      </c>
      <c r="BP65" s="15">
        <f t="shared" si="1"/>
        <v>0</v>
      </c>
    </row>
    <row r="66" spans="1:68" s="10" customFormat="1" ht="15" x14ac:dyDescent="0.25">
      <c r="A66" s="16" t="s">
        <v>230</v>
      </c>
      <c r="B66" s="50" t="s">
        <v>231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7">
        <v>0</v>
      </c>
      <c r="AG66" s="17">
        <v>0</v>
      </c>
      <c r="AH66" s="15">
        <f t="shared" si="0"/>
        <v>0</v>
      </c>
      <c r="AI66" s="18" t="s">
        <v>232</v>
      </c>
      <c r="AJ66" s="50" t="s">
        <v>233</v>
      </c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17">
        <v>0</v>
      </c>
      <c r="BO66" s="17">
        <v>0</v>
      </c>
      <c r="BP66" s="15">
        <f t="shared" si="1"/>
        <v>0</v>
      </c>
    </row>
    <row r="67" spans="1:68" s="10" customFormat="1" ht="15" x14ac:dyDescent="0.25">
      <c r="A67" s="11" t="s">
        <v>234</v>
      </c>
      <c r="B67" s="53" t="s">
        <v>235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15">
        <f>SUM(AF68:AF75)</f>
        <v>17370073.730000004</v>
      </c>
      <c r="AG67" s="15">
        <f>SUM(AG68:AG75)</f>
        <v>17063287.530000001</v>
      </c>
      <c r="AH67" s="15">
        <f t="shared" si="0"/>
        <v>306786.20000000298</v>
      </c>
      <c r="AI67" s="13" t="s">
        <v>236</v>
      </c>
      <c r="AJ67" s="53" t="s">
        <v>237</v>
      </c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15">
        <v>0</v>
      </c>
      <c r="BO67" s="15">
        <v>0</v>
      </c>
      <c r="BP67" s="15">
        <f t="shared" si="1"/>
        <v>0</v>
      </c>
    </row>
    <row r="68" spans="1:68" s="10" customFormat="1" ht="15" x14ac:dyDescent="0.25">
      <c r="A68" s="16" t="s">
        <v>238</v>
      </c>
      <c r="B68" s="50" t="s">
        <v>239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17">
        <v>3103511.12</v>
      </c>
      <c r="AG68" s="17">
        <v>2984567.48</v>
      </c>
      <c r="AH68" s="15">
        <f t="shared" si="0"/>
        <v>118943.64000000013</v>
      </c>
      <c r="AI68" s="18" t="s">
        <v>240</v>
      </c>
      <c r="AJ68" s="50" t="s">
        <v>241</v>
      </c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17">
        <v>0</v>
      </c>
      <c r="BO68" s="17">
        <v>0</v>
      </c>
      <c r="BP68" s="15">
        <f t="shared" si="1"/>
        <v>0</v>
      </c>
    </row>
    <row r="69" spans="1:68" s="10" customFormat="1" ht="15" x14ac:dyDescent="0.25">
      <c r="A69" s="16" t="s">
        <v>242</v>
      </c>
      <c r="B69" s="50" t="s">
        <v>243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17">
        <v>392473.06</v>
      </c>
      <c r="AG69" s="17">
        <v>315250.82</v>
      </c>
      <c r="AH69" s="15">
        <f t="shared" si="0"/>
        <v>77222.239999999991</v>
      </c>
      <c r="AI69" s="18" t="s">
        <v>244</v>
      </c>
      <c r="AJ69" s="50" t="s">
        <v>245</v>
      </c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17">
        <v>0</v>
      </c>
      <c r="BO69" s="17">
        <v>0</v>
      </c>
      <c r="BP69" s="15">
        <f t="shared" si="1"/>
        <v>0</v>
      </c>
    </row>
    <row r="70" spans="1:68" s="10" customFormat="1" ht="15" x14ac:dyDescent="0.25">
      <c r="A70" s="16" t="s">
        <v>246</v>
      </c>
      <c r="B70" s="50" t="s">
        <v>247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7">
        <v>11265.2</v>
      </c>
      <c r="AG70" s="17">
        <v>11265.2</v>
      </c>
      <c r="AH70" s="15">
        <f t="shared" si="0"/>
        <v>0</v>
      </c>
      <c r="AI70" s="18" t="s">
        <v>248</v>
      </c>
      <c r="AJ70" s="50" t="s">
        <v>249</v>
      </c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17">
        <v>0</v>
      </c>
      <c r="BO70" s="17">
        <v>0</v>
      </c>
      <c r="BP70" s="15">
        <f t="shared" si="1"/>
        <v>0</v>
      </c>
    </row>
    <row r="71" spans="1:68" s="10" customFormat="1" ht="15" x14ac:dyDescent="0.25">
      <c r="A71" s="16" t="s">
        <v>250</v>
      </c>
      <c r="B71" s="50" t="s">
        <v>251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17">
        <v>4021176.01</v>
      </c>
      <c r="AG71" s="17">
        <v>4021176.01</v>
      </c>
      <c r="AH71" s="15">
        <f t="shared" si="0"/>
        <v>0</v>
      </c>
      <c r="AI71" s="18" t="s">
        <v>252</v>
      </c>
      <c r="AJ71" s="50" t="s">
        <v>253</v>
      </c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17">
        <v>0</v>
      </c>
      <c r="BO71" s="17">
        <v>0</v>
      </c>
      <c r="BP71" s="15">
        <f t="shared" si="1"/>
        <v>0</v>
      </c>
    </row>
    <row r="72" spans="1:68" s="10" customFormat="1" ht="15" x14ac:dyDescent="0.25">
      <c r="A72" s="16" t="s">
        <v>254</v>
      </c>
      <c r="B72" s="50" t="s">
        <v>255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17">
        <v>0</v>
      </c>
      <c r="AG72" s="17">
        <v>0</v>
      </c>
      <c r="AH72" s="15">
        <f t="shared" si="0"/>
        <v>0</v>
      </c>
      <c r="AI72" s="18" t="s">
        <v>256</v>
      </c>
      <c r="AJ72" s="50" t="s">
        <v>257</v>
      </c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17">
        <v>0</v>
      </c>
      <c r="BO72" s="17">
        <v>0</v>
      </c>
      <c r="BP72" s="15">
        <f t="shared" si="1"/>
        <v>0</v>
      </c>
    </row>
    <row r="73" spans="1:68" s="10" customFormat="1" ht="15" x14ac:dyDescent="0.25">
      <c r="A73" s="16" t="s">
        <v>258</v>
      </c>
      <c r="B73" s="50" t="s">
        <v>259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17">
        <v>9817100.7400000002</v>
      </c>
      <c r="AG73" s="17">
        <v>9706480.4199999999</v>
      </c>
      <c r="AH73" s="15">
        <f t="shared" ref="AH73:AH106" si="2">+AF73-AG73</f>
        <v>110620.3200000003</v>
      </c>
      <c r="AI73" s="18" t="s">
        <v>260</v>
      </c>
      <c r="AJ73" s="50" t="s">
        <v>261</v>
      </c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17">
        <v>0</v>
      </c>
      <c r="BO73" s="17">
        <v>0</v>
      </c>
      <c r="BP73" s="15">
        <f t="shared" ref="BP73:BP106" si="3">+BN73-BO73</f>
        <v>0</v>
      </c>
    </row>
    <row r="74" spans="1:68" s="10" customFormat="1" ht="15" x14ac:dyDescent="0.25">
      <c r="A74" s="16" t="s">
        <v>262</v>
      </c>
      <c r="B74" s="50" t="s">
        <v>263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7">
        <v>0</v>
      </c>
      <c r="AG74" s="17">
        <v>0</v>
      </c>
      <c r="AH74" s="15">
        <f t="shared" si="2"/>
        <v>0</v>
      </c>
      <c r="AI74" s="13" t="s">
        <v>264</v>
      </c>
      <c r="AJ74" s="53" t="s">
        <v>265</v>
      </c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15">
        <v>0</v>
      </c>
      <c r="BO74" s="15">
        <v>0</v>
      </c>
      <c r="BP74" s="15">
        <f t="shared" si="3"/>
        <v>0</v>
      </c>
    </row>
    <row r="75" spans="1:68" s="10" customFormat="1" ht="15" x14ac:dyDescent="0.25">
      <c r="A75" s="16" t="s">
        <v>266</v>
      </c>
      <c r="B75" s="50" t="s">
        <v>267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17">
        <v>24547.599999999999</v>
      </c>
      <c r="AG75" s="17">
        <v>24547.599999999999</v>
      </c>
      <c r="AH75" s="15">
        <f t="shared" si="2"/>
        <v>0</v>
      </c>
      <c r="AI75" s="18" t="s">
        <v>268</v>
      </c>
      <c r="AJ75" s="50" t="s">
        <v>269</v>
      </c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17">
        <v>0</v>
      </c>
      <c r="BO75" s="17">
        <v>0</v>
      </c>
      <c r="BP75" s="15">
        <f t="shared" si="3"/>
        <v>0</v>
      </c>
    </row>
    <row r="76" spans="1:68" s="10" customFormat="1" ht="15" x14ac:dyDescent="0.25">
      <c r="A76" s="11" t="s">
        <v>270</v>
      </c>
      <c r="B76" s="53" t="s">
        <v>271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15">
        <f>AF77</f>
        <v>631782.96</v>
      </c>
      <c r="AG76" s="15">
        <f>SUM(AG77:AG81)</f>
        <v>631782.96</v>
      </c>
      <c r="AH76" s="15">
        <f t="shared" si="2"/>
        <v>0</v>
      </c>
      <c r="AI76" s="18" t="s">
        <v>272</v>
      </c>
      <c r="AJ76" s="50" t="s">
        <v>273</v>
      </c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17">
        <v>0</v>
      </c>
      <c r="BO76" s="17">
        <v>0</v>
      </c>
      <c r="BP76" s="15">
        <f t="shared" si="3"/>
        <v>0</v>
      </c>
    </row>
    <row r="77" spans="1:68" s="10" customFormat="1" ht="15" x14ac:dyDescent="0.25">
      <c r="A77" s="16" t="s">
        <v>274</v>
      </c>
      <c r="B77" s="50" t="s">
        <v>275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17">
        <v>631782.96</v>
      </c>
      <c r="AG77" s="17">
        <v>631782.96</v>
      </c>
      <c r="AH77" s="15">
        <f t="shared" si="2"/>
        <v>0</v>
      </c>
      <c r="AI77" s="18" t="s">
        <v>276</v>
      </c>
      <c r="AJ77" s="50" t="s">
        <v>277</v>
      </c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17">
        <v>0</v>
      </c>
      <c r="BO77" s="17">
        <v>0</v>
      </c>
      <c r="BP77" s="15">
        <f t="shared" si="3"/>
        <v>0</v>
      </c>
    </row>
    <row r="78" spans="1:68" s="10" customFormat="1" ht="15" x14ac:dyDescent="0.25">
      <c r="A78" s="16" t="s">
        <v>278</v>
      </c>
      <c r="B78" s="50" t="s">
        <v>279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7">
        <v>0</v>
      </c>
      <c r="AG78" s="17">
        <v>0</v>
      </c>
      <c r="AH78" s="15">
        <f t="shared" si="2"/>
        <v>0</v>
      </c>
      <c r="AI78" s="18" t="s">
        <v>280</v>
      </c>
      <c r="AJ78" s="51" t="s">
        <v>281</v>
      </c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17">
        <v>0</v>
      </c>
      <c r="BO78" s="17">
        <v>0</v>
      </c>
      <c r="BP78" s="15">
        <f t="shared" si="3"/>
        <v>0</v>
      </c>
    </row>
    <row r="79" spans="1:68" s="10" customFormat="1" ht="15.75" x14ac:dyDescent="0.25">
      <c r="A79" s="16" t="s">
        <v>282</v>
      </c>
      <c r="B79" s="50" t="s">
        <v>283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17">
        <v>0</v>
      </c>
      <c r="AG79" s="17">
        <v>0</v>
      </c>
      <c r="AH79" s="15">
        <f t="shared" si="2"/>
        <v>0</v>
      </c>
      <c r="AI79" s="20"/>
      <c r="AJ79" s="55" t="s">
        <v>284</v>
      </c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24">
        <f>BN57</f>
        <v>15936812.02</v>
      </c>
      <c r="BO79" s="24">
        <f>+BO50+BO53+BO57+BO63+BO67+BO74</f>
        <v>15936812.02</v>
      </c>
      <c r="BP79" s="15">
        <f t="shared" si="3"/>
        <v>0</v>
      </c>
    </row>
    <row r="80" spans="1:68" s="10" customFormat="1" ht="18.75" x14ac:dyDescent="0.25">
      <c r="A80" s="16" t="s">
        <v>285</v>
      </c>
      <c r="B80" s="50" t="s">
        <v>286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17">
        <v>0</v>
      </c>
      <c r="AG80" s="17">
        <v>0</v>
      </c>
      <c r="AH80" s="15">
        <f t="shared" si="2"/>
        <v>0</v>
      </c>
      <c r="AI80" s="23"/>
      <c r="AJ80" s="56" t="s">
        <v>287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25">
        <f>BN79+BN48</f>
        <v>53632430.329999998</v>
      </c>
      <c r="BO80" s="25">
        <f>+BO48+BO79</f>
        <v>52715276.159999996</v>
      </c>
      <c r="BP80" s="15">
        <f t="shared" si="3"/>
        <v>917154.17000000179</v>
      </c>
    </row>
    <row r="81" spans="1:68" s="10" customFormat="1" ht="18.75" x14ac:dyDescent="0.25">
      <c r="A81" s="16" t="s">
        <v>288</v>
      </c>
      <c r="B81" s="50" t="s">
        <v>289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17">
        <v>0</v>
      </c>
      <c r="AG81" s="17">
        <v>0</v>
      </c>
      <c r="AH81" s="15">
        <f t="shared" si="2"/>
        <v>0</v>
      </c>
      <c r="AI81" s="26" t="s">
        <v>290</v>
      </c>
      <c r="AJ81" s="57" t="s">
        <v>291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17"/>
      <c r="BO81" s="17"/>
      <c r="BP81" s="15">
        <f t="shared" si="3"/>
        <v>0</v>
      </c>
    </row>
    <row r="82" spans="1:68" s="10" customFormat="1" ht="15.75" x14ac:dyDescent="0.25">
      <c r="A82" s="11" t="s">
        <v>292</v>
      </c>
      <c r="B82" s="53" t="s">
        <v>293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48">
        <f>SUM(AF83:AF87)</f>
        <v>0</v>
      </c>
      <c r="AG82" s="15">
        <v>0</v>
      </c>
      <c r="AH82" s="15">
        <f t="shared" si="2"/>
        <v>0</v>
      </c>
      <c r="AI82" s="27" t="s">
        <v>294</v>
      </c>
      <c r="AJ82" s="54" t="s">
        <v>295</v>
      </c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15">
        <v>0</v>
      </c>
      <c r="BO82" s="15">
        <v>0</v>
      </c>
      <c r="BP82" s="15">
        <f t="shared" si="3"/>
        <v>0</v>
      </c>
    </row>
    <row r="83" spans="1:68" s="10" customFormat="1" ht="15" x14ac:dyDescent="0.25">
      <c r="A83" s="16" t="s">
        <v>296</v>
      </c>
      <c r="B83" s="50" t="s">
        <v>297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17">
        <v>0</v>
      </c>
      <c r="AG83" s="17">
        <v>0</v>
      </c>
      <c r="AH83" s="15">
        <f t="shared" si="2"/>
        <v>0</v>
      </c>
      <c r="AI83" s="22" t="s">
        <v>298</v>
      </c>
      <c r="AJ83" s="50" t="s">
        <v>299</v>
      </c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17">
        <v>0</v>
      </c>
      <c r="BO83" s="17">
        <v>0</v>
      </c>
      <c r="BP83" s="15">
        <f t="shared" si="3"/>
        <v>0</v>
      </c>
    </row>
    <row r="84" spans="1:68" s="10" customFormat="1" ht="15" x14ac:dyDescent="0.25">
      <c r="A84" s="16" t="s">
        <v>300</v>
      </c>
      <c r="B84" s="50" t="s">
        <v>301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17">
        <v>0</v>
      </c>
      <c r="AG84" s="17">
        <v>0</v>
      </c>
      <c r="AH84" s="15">
        <f t="shared" si="2"/>
        <v>0</v>
      </c>
      <c r="AI84" s="18" t="s">
        <v>302</v>
      </c>
      <c r="AJ84" s="50" t="s">
        <v>303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17">
        <v>0</v>
      </c>
      <c r="BO84" s="17">
        <v>0</v>
      </c>
      <c r="BP84" s="15">
        <f t="shared" si="3"/>
        <v>0</v>
      </c>
    </row>
    <row r="85" spans="1:68" s="10" customFormat="1" ht="15" x14ac:dyDescent="0.25">
      <c r="A85" s="16" t="s">
        <v>304</v>
      </c>
      <c r="B85" s="50" t="s">
        <v>305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17">
        <v>0</v>
      </c>
      <c r="AG85" s="17">
        <v>0</v>
      </c>
      <c r="AH85" s="15">
        <f t="shared" si="2"/>
        <v>0</v>
      </c>
      <c r="AI85" s="18" t="s">
        <v>306</v>
      </c>
      <c r="AJ85" s="50" t="s">
        <v>307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17">
        <v>0</v>
      </c>
      <c r="BO85" s="17">
        <v>0</v>
      </c>
      <c r="BP85" s="15">
        <f t="shared" si="3"/>
        <v>0</v>
      </c>
    </row>
    <row r="86" spans="1:68" s="10" customFormat="1" ht="15.75" x14ac:dyDescent="0.25">
      <c r="A86" s="16" t="s">
        <v>308</v>
      </c>
      <c r="B86" s="50" t="s">
        <v>309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17">
        <v>0</v>
      </c>
      <c r="AG86" s="17">
        <v>0</v>
      </c>
      <c r="AH86" s="15">
        <f t="shared" si="2"/>
        <v>0</v>
      </c>
      <c r="AI86" s="13" t="s">
        <v>310</v>
      </c>
      <c r="AJ86" s="54" t="s">
        <v>311</v>
      </c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15">
        <f>BN87+BN88</f>
        <v>162497625.23000002</v>
      </c>
      <c r="BO86" s="15">
        <f>SUM(BO87:BO88)</f>
        <v>186218000.27000001</v>
      </c>
      <c r="BP86" s="15">
        <f t="shared" si="3"/>
        <v>-23720375.039999992</v>
      </c>
    </row>
    <row r="87" spans="1:68" s="10" customFormat="1" ht="15" x14ac:dyDescent="0.25">
      <c r="A87" s="16" t="s">
        <v>312</v>
      </c>
      <c r="B87" s="50" t="s">
        <v>313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17">
        <v>0</v>
      </c>
      <c r="AG87" s="17">
        <v>0</v>
      </c>
      <c r="AH87" s="15">
        <f t="shared" si="2"/>
        <v>0</v>
      </c>
      <c r="AI87" s="18" t="s">
        <v>314</v>
      </c>
      <c r="AJ87" s="50" t="s">
        <v>315</v>
      </c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17">
        <f>AF106-BN80-BN88-BN94-BN98</f>
        <v>11274350.24000001</v>
      </c>
      <c r="BO87" s="17">
        <v>34994725.280000001</v>
      </c>
      <c r="BP87" s="15">
        <f t="shared" si="3"/>
        <v>-23720375.039999992</v>
      </c>
    </row>
    <row r="88" spans="1:68" s="10" customFormat="1" ht="15" x14ac:dyDescent="0.25">
      <c r="A88" s="11" t="s">
        <v>316</v>
      </c>
      <c r="B88" s="53" t="s">
        <v>317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15">
        <v>0</v>
      </c>
      <c r="AG88" s="15">
        <v>0</v>
      </c>
      <c r="AH88" s="15">
        <f t="shared" si="2"/>
        <v>0</v>
      </c>
      <c r="AI88" s="18" t="s">
        <v>318</v>
      </c>
      <c r="AJ88" s="50" t="s">
        <v>319</v>
      </c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17">
        <v>151223274.99000001</v>
      </c>
      <c r="BO88" s="17">
        <v>151223274.99000001</v>
      </c>
      <c r="BP88" s="15">
        <f t="shared" si="3"/>
        <v>0</v>
      </c>
    </row>
    <row r="89" spans="1:68" s="10" customFormat="1" ht="15.75" x14ac:dyDescent="0.25">
      <c r="A89" s="16" t="s">
        <v>320</v>
      </c>
      <c r="B89" s="50" t="s">
        <v>321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17">
        <v>0</v>
      </c>
      <c r="AG89" s="17">
        <v>0</v>
      </c>
      <c r="AH89" s="15">
        <f t="shared" si="2"/>
        <v>0</v>
      </c>
      <c r="AI89" s="13" t="s">
        <v>322</v>
      </c>
      <c r="AJ89" s="54" t="s">
        <v>323</v>
      </c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15">
        <v>0</v>
      </c>
      <c r="BO89" s="15">
        <v>0</v>
      </c>
      <c r="BP89" s="15">
        <f t="shared" si="3"/>
        <v>0</v>
      </c>
    </row>
    <row r="90" spans="1:68" s="10" customFormat="1" ht="15" x14ac:dyDescent="0.25">
      <c r="A90" s="16" t="s">
        <v>324</v>
      </c>
      <c r="B90" s="50" t="s">
        <v>325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17">
        <v>0</v>
      </c>
      <c r="AG90" s="17">
        <v>0</v>
      </c>
      <c r="AH90" s="15">
        <f t="shared" si="2"/>
        <v>0</v>
      </c>
      <c r="AI90" s="18" t="s">
        <v>326</v>
      </c>
      <c r="AJ90" s="50" t="s">
        <v>327</v>
      </c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17">
        <v>0</v>
      </c>
      <c r="BO90" s="17">
        <v>0</v>
      </c>
      <c r="BP90" s="15">
        <f t="shared" si="3"/>
        <v>0</v>
      </c>
    </row>
    <row r="91" spans="1:68" s="10" customFormat="1" ht="15" x14ac:dyDescent="0.25">
      <c r="A91" s="16" t="s">
        <v>328</v>
      </c>
      <c r="B91" s="50" t="s">
        <v>329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7">
        <v>0</v>
      </c>
      <c r="AG91" s="17">
        <v>0</v>
      </c>
      <c r="AH91" s="15">
        <f t="shared" si="2"/>
        <v>0</v>
      </c>
      <c r="AI91" s="18" t="s">
        <v>330</v>
      </c>
      <c r="AJ91" s="50" t="s">
        <v>331</v>
      </c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17">
        <v>0</v>
      </c>
      <c r="BO91" s="17">
        <v>0</v>
      </c>
      <c r="BP91" s="15">
        <f t="shared" si="3"/>
        <v>0</v>
      </c>
    </row>
    <row r="92" spans="1:68" s="10" customFormat="1" ht="15" x14ac:dyDescent="0.25">
      <c r="A92" s="16" t="s">
        <v>332</v>
      </c>
      <c r="B92" s="50" t="s">
        <v>333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17">
        <v>0</v>
      </c>
      <c r="AG92" s="17">
        <v>0</v>
      </c>
      <c r="AH92" s="15">
        <f t="shared" si="2"/>
        <v>0</v>
      </c>
      <c r="AI92" s="18" t="s">
        <v>334</v>
      </c>
      <c r="AJ92" s="50" t="s">
        <v>335</v>
      </c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17">
        <v>0</v>
      </c>
      <c r="BO92" s="17">
        <v>0</v>
      </c>
      <c r="BP92" s="15">
        <f t="shared" si="3"/>
        <v>0</v>
      </c>
    </row>
    <row r="93" spans="1:68" s="10" customFormat="1" ht="15" x14ac:dyDescent="0.25">
      <c r="A93" s="16" t="s">
        <v>336</v>
      </c>
      <c r="B93" s="50" t="s">
        <v>337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7">
        <v>0</v>
      </c>
      <c r="AG93" s="17">
        <v>0</v>
      </c>
      <c r="AH93" s="15">
        <f t="shared" si="2"/>
        <v>0</v>
      </c>
      <c r="AI93" s="18" t="s">
        <v>338</v>
      </c>
      <c r="AJ93" s="50" t="s">
        <v>339</v>
      </c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17">
        <v>0</v>
      </c>
      <c r="BO93" s="17">
        <v>0</v>
      </c>
      <c r="BP93" s="15">
        <f t="shared" si="3"/>
        <v>0</v>
      </c>
    </row>
    <row r="94" spans="1:68" s="10" customFormat="1" ht="15.75" x14ac:dyDescent="0.25">
      <c r="A94" s="16" t="s">
        <v>340</v>
      </c>
      <c r="B94" s="50" t="s">
        <v>341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7">
        <v>0</v>
      </c>
      <c r="AG94" s="17">
        <v>0</v>
      </c>
      <c r="AH94" s="15">
        <f t="shared" si="2"/>
        <v>0</v>
      </c>
      <c r="AI94" s="13" t="s">
        <v>342</v>
      </c>
      <c r="AJ94" s="54" t="s">
        <v>343</v>
      </c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15">
        <v>0</v>
      </c>
      <c r="BO94" s="15">
        <v>0</v>
      </c>
      <c r="BP94" s="15">
        <f t="shared" si="3"/>
        <v>0</v>
      </c>
    </row>
    <row r="95" spans="1:68" s="10" customFormat="1" ht="15" x14ac:dyDescent="0.25">
      <c r="A95" s="11" t="s">
        <v>344</v>
      </c>
      <c r="B95" s="53" t="s">
        <v>345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15">
        <v>0</v>
      </c>
      <c r="AG95" s="15">
        <v>0</v>
      </c>
      <c r="AH95" s="15">
        <f t="shared" si="2"/>
        <v>0</v>
      </c>
      <c r="AI95" s="18" t="s">
        <v>346</v>
      </c>
      <c r="AJ95" s="50" t="s">
        <v>347</v>
      </c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17">
        <v>0</v>
      </c>
      <c r="BO95" s="17">
        <v>0</v>
      </c>
      <c r="BP95" s="15">
        <f t="shared" si="3"/>
        <v>0</v>
      </c>
    </row>
    <row r="96" spans="1:68" s="10" customFormat="1" ht="15" x14ac:dyDescent="0.25">
      <c r="A96" s="16" t="s">
        <v>348</v>
      </c>
      <c r="B96" s="50" t="s">
        <v>349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17">
        <v>0</v>
      </c>
      <c r="AG96" s="17">
        <v>0</v>
      </c>
      <c r="AH96" s="15">
        <f t="shared" si="2"/>
        <v>0</v>
      </c>
      <c r="AI96" s="18" t="s">
        <v>350</v>
      </c>
      <c r="AJ96" s="50" t="s">
        <v>351</v>
      </c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17">
        <v>0</v>
      </c>
      <c r="BO96" s="17">
        <v>0</v>
      </c>
      <c r="BP96" s="15">
        <f t="shared" si="3"/>
        <v>0</v>
      </c>
    </row>
    <row r="97" spans="1:68" s="10" customFormat="1" ht="15" x14ac:dyDescent="0.25">
      <c r="A97" s="16" t="s">
        <v>352</v>
      </c>
      <c r="B97" s="50" t="s">
        <v>353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17">
        <v>0</v>
      </c>
      <c r="AG97" s="17">
        <v>0</v>
      </c>
      <c r="AH97" s="15">
        <f t="shared" si="2"/>
        <v>0</v>
      </c>
      <c r="AI97" s="18" t="s">
        <v>354</v>
      </c>
      <c r="AJ97" s="50" t="s">
        <v>355</v>
      </c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17">
        <v>0</v>
      </c>
      <c r="BO97" s="17">
        <v>0</v>
      </c>
      <c r="BP97" s="15">
        <f t="shared" si="3"/>
        <v>0</v>
      </c>
    </row>
    <row r="98" spans="1:68" s="10" customFormat="1" ht="15.75" x14ac:dyDescent="0.25">
      <c r="A98" s="16" t="s">
        <v>356</v>
      </c>
      <c r="B98" s="50" t="s">
        <v>357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17">
        <v>0</v>
      </c>
      <c r="AG98" s="17">
        <v>0</v>
      </c>
      <c r="AH98" s="15">
        <f t="shared" si="2"/>
        <v>0</v>
      </c>
      <c r="AI98" s="13" t="s">
        <v>358</v>
      </c>
      <c r="AJ98" s="54" t="s">
        <v>359</v>
      </c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15">
        <v>0</v>
      </c>
      <c r="BO98" s="15">
        <f>+BO99+BO100</f>
        <v>180142.9</v>
      </c>
      <c r="BP98" s="15">
        <f t="shared" si="3"/>
        <v>-180142.9</v>
      </c>
    </row>
    <row r="99" spans="1:68" s="10" customFormat="1" ht="15" x14ac:dyDescent="0.25">
      <c r="A99" s="16" t="s">
        <v>360</v>
      </c>
      <c r="B99" s="50" t="s">
        <v>361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17">
        <v>0</v>
      </c>
      <c r="AG99" s="17">
        <v>0</v>
      </c>
      <c r="AH99" s="15">
        <f t="shared" si="2"/>
        <v>0</v>
      </c>
      <c r="AI99" s="18" t="s">
        <v>362</v>
      </c>
      <c r="AJ99" s="50" t="s">
        <v>363</v>
      </c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17">
        <v>0</v>
      </c>
      <c r="BO99" s="17">
        <v>0</v>
      </c>
      <c r="BP99" s="15">
        <f t="shared" si="3"/>
        <v>0</v>
      </c>
    </row>
    <row r="100" spans="1:68" s="10" customFormat="1" ht="15" x14ac:dyDescent="0.25">
      <c r="A100" s="16" t="s">
        <v>364</v>
      </c>
      <c r="B100" s="50" t="s">
        <v>365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7">
        <v>0</v>
      </c>
      <c r="AG100" s="17">
        <v>0</v>
      </c>
      <c r="AH100" s="15">
        <f t="shared" si="2"/>
        <v>0</v>
      </c>
      <c r="AI100" s="18" t="s">
        <v>366</v>
      </c>
      <c r="AJ100" s="50" t="s">
        <v>367</v>
      </c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17">
        <v>0</v>
      </c>
      <c r="BO100" s="17">
        <v>180142.9</v>
      </c>
      <c r="BP100" s="15">
        <f t="shared" si="3"/>
        <v>-180142.9</v>
      </c>
    </row>
    <row r="101" spans="1:68" s="10" customFormat="1" ht="15.75" x14ac:dyDescent="0.25">
      <c r="A101" s="11" t="s">
        <v>368</v>
      </c>
      <c r="B101" s="53" t="s">
        <v>369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15">
        <v>0</v>
      </c>
      <c r="AG101" s="15">
        <v>0</v>
      </c>
      <c r="AH101" s="15">
        <f t="shared" si="2"/>
        <v>0</v>
      </c>
      <c r="AI101" s="13" t="s">
        <v>370</v>
      </c>
      <c r="AJ101" s="54" t="s">
        <v>371</v>
      </c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15">
        <v>0</v>
      </c>
      <c r="BO101" s="15">
        <v>0</v>
      </c>
      <c r="BP101" s="15">
        <f t="shared" si="3"/>
        <v>0</v>
      </c>
    </row>
    <row r="102" spans="1:68" s="10" customFormat="1" ht="15" x14ac:dyDescent="0.25">
      <c r="A102" s="16" t="s">
        <v>372</v>
      </c>
      <c r="B102" s="50" t="s">
        <v>373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17">
        <v>0</v>
      </c>
      <c r="AG102" s="17">
        <v>0</v>
      </c>
      <c r="AH102" s="15">
        <f t="shared" si="2"/>
        <v>0</v>
      </c>
      <c r="AI102" s="18" t="s">
        <v>374</v>
      </c>
      <c r="AJ102" s="50" t="s">
        <v>375</v>
      </c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17">
        <v>0</v>
      </c>
      <c r="BO102" s="17">
        <v>0</v>
      </c>
      <c r="BP102" s="15">
        <f t="shared" si="3"/>
        <v>0</v>
      </c>
    </row>
    <row r="103" spans="1:68" s="10" customFormat="1" ht="15" x14ac:dyDescent="0.25">
      <c r="A103" s="16" t="s">
        <v>376</v>
      </c>
      <c r="B103" s="50" t="s">
        <v>377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17">
        <v>0</v>
      </c>
      <c r="AG103" s="17">
        <v>0</v>
      </c>
      <c r="AH103" s="15">
        <f t="shared" si="2"/>
        <v>0</v>
      </c>
      <c r="AI103" s="18" t="s">
        <v>378</v>
      </c>
      <c r="AJ103" s="51" t="s">
        <v>379</v>
      </c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17">
        <v>0</v>
      </c>
      <c r="BO103" s="17">
        <v>0</v>
      </c>
      <c r="BP103" s="15">
        <f t="shared" si="3"/>
        <v>0</v>
      </c>
    </row>
    <row r="104" spans="1:68" s="10" customFormat="1" ht="18.75" x14ac:dyDescent="0.25">
      <c r="A104" s="16" t="s">
        <v>380</v>
      </c>
      <c r="B104" s="51" t="s">
        <v>381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19">
        <v>0</v>
      </c>
      <c r="AG104" s="19">
        <v>0</v>
      </c>
      <c r="AH104" s="15">
        <f t="shared" si="2"/>
        <v>0</v>
      </c>
      <c r="AI104" s="28"/>
      <c r="AJ104" s="29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1" t="s">
        <v>382</v>
      </c>
      <c r="BN104" s="32">
        <f>BN86+BN98+BN82</f>
        <v>162497625.23000002</v>
      </c>
      <c r="BO104" s="32">
        <v>151223274.99199998</v>
      </c>
      <c r="BP104" s="15">
        <f t="shared" si="3"/>
        <v>11274350.238000035</v>
      </c>
    </row>
    <row r="105" spans="1:68" s="10" customFormat="1" ht="18.75" x14ac:dyDescent="0.25">
      <c r="A105" s="33"/>
      <c r="B105" s="34"/>
      <c r="C105" s="52" t="s">
        <v>383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35">
        <f>AF101+AF95+AF88+AF82+AF76+AF67+AF59</f>
        <v>207911626.68000001</v>
      </c>
      <c r="AG105" s="35">
        <v>195525747.23000002</v>
      </c>
      <c r="AH105" s="15">
        <f t="shared" si="2"/>
        <v>12385879.449999988</v>
      </c>
      <c r="AI105" s="28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8"/>
      <c r="BN105" s="32"/>
      <c r="BO105" s="32"/>
      <c r="BP105" s="15">
        <f t="shared" si="3"/>
        <v>0</v>
      </c>
    </row>
    <row r="106" spans="1:68" s="10" customFormat="1" ht="19.5" thickBot="1" x14ac:dyDescent="0.3">
      <c r="A106" s="39"/>
      <c r="B106" s="49" t="s">
        <v>384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0">
        <f>AF105+AF46</f>
        <v>216130055.56</v>
      </c>
      <c r="AG106" s="40">
        <v>197662629.98000002</v>
      </c>
      <c r="AH106" s="15">
        <f t="shared" si="2"/>
        <v>18467425.579999983</v>
      </c>
      <c r="AI106" s="41"/>
      <c r="AJ106" s="49" t="s">
        <v>385</v>
      </c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2">
        <f>BN104+BN80</f>
        <v>216130055.56</v>
      </c>
      <c r="BO106" s="42">
        <v>197662629.98199999</v>
      </c>
      <c r="BP106" s="15">
        <f t="shared" si="3"/>
        <v>18467425.578000009</v>
      </c>
    </row>
    <row r="107" spans="1:68" s="10" customFormat="1" ht="19.5" thickTop="1" x14ac:dyDescent="0.2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3"/>
      <c r="AG107" s="43"/>
      <c r="AH107" s="71"/>
      <c r="AI107" s="41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4"/>
      <c r="BO107" s="44"/>
      <c r="BP107" s="44"/>
    </row>
    <row r="108" spans="1:68" s="10" customFormat="1" ht="15" x14ac:dyDescent="0.25">
      <c r="A108" s="3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6"/>
      <c r="AG108" s="46"/>
      <c r="AH108" s="46"/>
      <c r="AI108" s="46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47"/>
      <c r="BO108" s="46"/>
      <c r="BP108" s="46"/>
    </row>
    <row r="109" spans="1:68" x14ac:dyDescent="0.2"/>
    <row r="110" spans="1:68" x14ac:dyDescent="0.2"/>
    <row r="111" spans="1:68" x14ac:dyDescent="0.2"/>
    <row r="112" spans="1:68" ht="15" x14ac:dyDescent="0.2">
      <c r="AF112" s="67"/>
      <c r="AG112" s="67"/>
      <c r="AH112" s="67"/>
      <c r="AI112" s="67"/>
    </row>
    <row r="113" spans="1:68" ht="15" x14ac:dyDescent="0.25">
      <c r="AF113" s="68" t="s">
        <v>387</v>
      </c>
      <c r="AG113" s="68"/>
      <c r="AH113" s="68"/>
      <c r="AI113" s="68"/>
    </row>
    <row r="114" spans="1:68" ht="15" x14ac:dyDescent="0.25">
      <c r="A114" s="45"/>
      <c r="AF114" s="68" t="s">
        <v>388</v>
      </c>
      <c r="AG114" s="68"/>
      <c r="AH114" s="68"/>
      <c r="AI114" s="68"/>
      <c r="BN114" s="45"/>
      <c r="BO114" s="45"/>
      <c r="BP114" s="45"/>
    </row>
    <row r="115" spans="1:68" ht="15" x14ac:dyDescent="0.2">
      <c r="A115" s="45"/>
      <c r="AF115" s="69"/>
      <c r="AG115" s="69"/>
      <c r="AH115" s="69"/>
      <c r="AI115" s="70"/>
      <c r="BN115" s="45"/>
      <c r="BO115" s="45"/>
      <c r="BP115" s="45"/>
    </row>
    <row r="116" spans="1:68" x14ac:dyDescent="0.2">
      <c r="A116" s="45"/>
      <c r="AF116" s="45"/>
      <c r="AG116" s="45"/>
      <c r="AH116" s="45"/>
      <c r="AI116" s="45"/>
      <c r="BN116" s="45"/>
      <c r="BO116" s="45"/>
      <c r="BP116" s="45"/>
    </row>
    <row r="117" spans="1:68" x14ac:dyDescent="0.2">
      <c r="A117" s="45"/>
      <c r="AF117" s="45"/>
      <c r="AG117" s="45"/>
      <c r="AH117" s="45"/>
      <c r="AI117" s="45"/>
      <c r="BN117" s="45"/>
      <c r="BO117" s="45"/>
      <c r="BP117" s="45"/>
    </row>
    <row r="118" spans="1:68" x14ac:dyDescent="0.2">
      <c r="A118" s="45"/>
      <c r="AF118" s="45"/>
      <c r="AG118" s="45"/>
      <c r="AH118" s="45"/>
      <c r="AI118" s="45"/>
      <c r="BN118" s="45"/>
      <c r="BO118" s="45"/>
      <c r="BP118" s="45"/>
    </row>
    <row r="119" spans="1:68" x14ac:dyDescent="0.2">
      <c r="A119" s="45"/>
      <c r="AF119" s="45"/>
      <c r="AG119" s="45"/>
      <c r="AH119" s="45"/>
      <c r="AI119" s="45"/>
      <c r="BN119" s="45"/>
      <c r="BO119" s="45"/>
      <c r="BP119" s="45"/>
    </row>
    <row r="120" spans="1:68" x14ac:dyDescent="0.2">
      <c r="A120" s="45"/>
      <c r="AF120" s="45"/>
      <c r="AG120" s="45"/>
      <c r="AH120" s="45"/>
      <c r="AI120" s="45"/>
      <c r="BN120" s="45"/>
      <c r="BO120" s="45"/>
      <c r="BP120" s="45"/>
    </row>
    <row r="121" spans="1:68" ht="11.25" customHeight="1" x14ac:dyDescent="0.2"/>
    <row r="122" spans="1:68" ht="11.25" customHeight="1" x14ac:dyDescent="0.2"/>
    <row r="123" spans="1:68" ht="11.25" customHeight="1" x14ac:dyDescent="0.2"/>
    <row r="124" spans="1:68" ht="11.25" customHeight="1" x14ac:dyDescent="0.2"/>
    <row r="125" spans="1:68" ht="11.25" customHeight="1" x14ac:dyDescent="0.2"/>
    <row r="126" spans="1:68" ht="11.25" customHeight="1" x14ac:dyDescent="0.2"/>
    <row r="127" spans="1:68" ht="11.25" customHeight="1" x14ac:dyDescent="0.2"/>
    <row r="128" spans="1:6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</sheetData>
  <mergeCells count="210">
    <mergeCell ref="B107:AE107"/>
    <mergeCell ref="AJ107:BM107"/>
    <mergeCell ref="AF112:AI112"/>
    <mergeCell ref="AF113:AI113"/>
    <mergeCell ref="AF114:AI114"/>
    <mergeCell ref="B103:AE103"/>
    <mergeCell ref="AJ103:BM103"/>
    <mergeCell ref="B104:AE104"/>
    <mergeCell ref="C105:AE105"/>
    <mergeCell ref="B106:AE106"/>
    <mergeCell ref="AJ106:BM106"/>
    <mergeCell ref="B100:AE100"/>
    <mergeCell ref="AJ100:BM100"/>
    <mergeCell ref="B101:AE101"/>
    <mergeCell ref="AJ101:BM101"/>
    <mergeCell ref="B102:AE102"/>
    <mergeCell ref="AJ102:BM102"/>
    <mergeCell ref="B97:AE97"/>
    <mergeCell ref="AJ97:BM97"/>
    <mergeCell ref="B98:AE98"/>
    <mergeCell ref="AJ98:BM98"/>
    <mergeCell ref="B99:AE99"/>
    <mergeCell ref="AJ99:BM99"/>
    <mergeCell ref="B94:AE94"/>
    <mergeCell ref="AJ94:BM94"/>
    <mergeCell ref="B95:AE95"/>
    <mergeCell ref="AJ95:BM95"/>
    <mergeCell ref="B96:AE96"/>
    <mergeCell ref="AJ96:BM96"/>
    <mergeCell ref="B91:AE91"/>
    <mergeCell ref="AJ91:BM91"/>
    <mergeCell ref="B92:AE92"/>
    <mergeCell ref="AJ92:BM92"/>
    <mergeCell ref="B93:AE93"/>
    <mergeCell ref="AJ93:BM93"/>
    <mergeCell ref="B88:AE88"/>
    <mergeCell ref="AJ88:BM88"/>
    <mergeCell ref="B89:AE89"/>
    <mergeCell ref="AJ89:BM89"/>
    <mergeCell ref="B90:AE90"/>
    <mergeCell ref="AJ90:BM90"/>
    <mergeCell ref="B85:AE85"/>
    <mergeCell ref="AJ85:BM85"/>
    <mergeCell ref="B86:AE86"/>
    <mergeCell ref="AJ86:BM86"/>
    <mergeCell ref="B87:AE87"/>
    <mergeCell ref="AJ87:BM87"/>
    <mergeCell ref="B82:AE82"/>
    <mergeCell ref="AJ82:BM82"/>
    <mergeCell ref="B83:AE83"/>
    <mergeCell ref="AJ83:BM83"/>
    <mergeCell ref="B84:AE84"/>
    <mergeCell ref="AJ84:BM84"/>
    <mergeCell ref="B79:AE79"/>
    <mergeCell ref="AJ79:BM79"/>
    <mergeCell ref="B80:AE80"/>
    <mergeCell ref="AJ80:BM80"/>
    <mergeCell ref="B81:AE81"/>
    <mergeCell ref="AJ81:BM81"/>
    <mergeCell ref="B76:AE76"/>
    <mergeCell ref="AJ76:BM76"/>
    <mergeCell ref="B77:AE77"/>
    <mergeCell ref="AJ77:BM77"/>
    <mergeCell ref="B78:AE78"/>
    <mergeCell ref="AJ78:BM78"/>
    <mergeCell ref="B73:AE73"/>
    <mergeCell ref="AJ73:BM73"/>
    <mergeCell ref="B74:AE74"/>
    <mergeCell ref="AJ74:BM74"/>
    <mergeCell ref="B75:AE75"/>
    <mergeCell ref="AJ75:BM75"/>
    <mergeCell ref="B70:AE70"/>
    <mergeCell ref="AJ70:BM70"/>
    <mergeCell ref="B71:AE71"/>
    <mergeCell ref="AJ71:BM71"/>
    <mergeCell ref="B72:AE72"/>
    <mergeCell ref="AJ72:BM72"/>
    <mergeCell ref="B67:AE67"/>
    <mergeCell ref="AJ67:BM67"/>
    <mergeCell ref="B68:AE68"/>
    <mergeCell ref="AJ68:BM68"/>
    <mergeCell ref="B69:AE69"/>
    <mergeCell ref="AJ69:BM69"/>
    <mergeCell ref="B64:AE64"/>
    <mergeCell ref="AJ64:BM64"/>
    <mergeCell ref="B65:AE65"/>
    <mergeCell ref="AJ65:BM65"/>
    <mergeCell ref="B66:AE66"/>
    <mergeCell ref="AJ66:BM66"/>
    <mergeCell ref="B61:AE61"/>
    <mergeCell ref="AJ61:BM61"/>
    <mergeCell ref="B62:AE62"/>
    <mergeCell ref="AJ62:BM62"/>
    <mergeCell ref="B63:AE63"/>
    <mergeCell ref="AJ63:BM63"/>
    <mergeCell ref="B58:AE58"/>
    <mergeCell ref="AJ58:BM58"/>
    <mergeCell ref="B59:AE59"/>
    <mergeCell ref="AJ59:BM59"/>
    <mergeCell ref="B60:AE60"/>
    <mergeCell ref="AJ60:BM60"/>
    <mergeCell ref="B55:AE55"/>
    <mergeCell ref="AJ55:BM55"/>
    <mergeCell ref="B56:AE56"/>
    <mergeCell ref="AJ56:BM56"/>
    <mergeCell ref="B57:AE57"/>
    <mergeCell ref="AJ57:BM57"/>
    <mergeCell ref="B52:AE52"/>
    <mergeCell ref="AJ52:BM52"/>
    <mergeCell ref="B53:AE53"/>
    <mergeCell ref="AJ53:BM53"/>
    <mergeCell ref="B54:AE54"/>
    <mergeCell ref="AJ54:BM54"/>
    <mergeCell ref="B49:AE49"/>
    <mergeCell ref="AJ49:BM49"/>
    <mergeCell ref="B50:AE50"/>
    <mergeCell ref="AJ50:BM50"/>
    <mergeCell ref="B51:AE51"/>
    <mergeCell ref="AJ51:BM51"/>
    <mergeCell ref="B46:AE46"/>
    <mergeCell ref="AJ46:BM46"/>
    <mergeCell ref="B47:AE47"/>
    <mergeCell ref="AJ47:BM47"/>
    <mergeCell ref="B48:AE48"/>
    <mergeCell ref="AJ48:BM48"/>
    <mergeCell ref="B43:AE43"/>
    <mergeCell ref="AJ43:BM43"/>
    <mergeCell ref="B44:AE44"/>
    <mergeCell ref="AJ44:BM44"/>
    <mergeCell ref="B45:AE45"/>
    <mergeCell ref="AJ45:BM45"/>
    <mergeCell ref="B40:AE40"/>
    <mergeCell ref="AJ40:BM40"/>
    <mergeCell ref="B41:AE41"/>
    <mergeCell ref="AJ41:BM41"/>
    <mergeCell ref="B42:AE42"/>
    <mergeCell ref="AJ42:BM42"/>
    <mergeCell ref="B37:AE37"/>
    <mergeCell ref="AJ37:BM37"/>
    <mergeCell ref="B38:AE38"/>
    <mergeCell ref="AJ38:BM38"/>
    <mergeCell ref="B39:AE39"/>
    <mergeCell ref="AJ39:BM39"/>
    <mergeCell ref="B34:AE34"/>
    <mergeCell ref="AJ34:BM34"/>
    <mergeCell ref="B35:AE35"/>
    <mergeCell ref="AJ35:BM35"/>
    <mergeCell ref="B36:AE36"/>
    <mergeCell ref="AJ36:BM36"/>
    <mergeCell ref="B31:AE31"/>
    <mergeCell ref="AJ31:BM31"/>
    <mergeCell ref="B32:AE32"/>
    <mergeCell ref="AJ32:BM32"/>
    <mergeCell ref="B33:AE33"/>
    <mergeCell ref="AJ33:BM33"/>
    <mergeCell ref="B28:AE28"/>
    <mergeCell ref="AJ28:BM28"/>
    <mergeCell ref="B29:AE29"/>
    <mergeCell ref="AJ29:BM29"/>
    <mergeCell ref="B30:AE30"/>
    <mergeCell ref="AJ30:BM30"/>
    <mergeCell ref="B25:AE25"/>
    <mergeCell ref="AJ25:BM25"/>
    <mergeCell ref="B26:AE26"/>
    <mergeCell ref="AJ26:BM26"/>
    <mergeCell ref="B27:AE27"/>
    <mergeCell ref="AJ27:BM27"/>
    <mergeCell ref="B22:AE22"/>
    <mergeCell ref="AJ22:BM22"/>
    <mergeCell ref="B23:AE23"/>
    <mergeCell ref="AJ23:BM23"/>
    <mergeCell ref="B24:AE24"/>
    <mergeCell ref="AJ24:BM24"/>
    <mergeCell ref="B19:AE19"/>
    <mergeCell ref="AJ19:BM19"/>
    <mergeCell ref="B20:AE20"/>
    <mergeCell ref="AJ20:BM20"/>
    <mergeCell ref="B21:AE21"/>
    <mergeCell ref="AJ21:BM21"/>
    <mergeCell ref="B16:AE16"/>
    <mergeCell ref="AJ16:BM16"/>
    <mergeCell ref="B17:AE17"/>
    <mergeCell ref="AJ17:BM17"/>
    <mergeCell ref="B18:AE18"/>
    <mergeCell ref="AJ18:BM18"/>
    <mergeCell ref="B13:AE13"/>
    <mergeCell ref="AJ13:BM13"/>
    <mergeCell ref="B14:AE14"/>
    <mergeCell ref="AJ14:BM14"/>
    <mergeCell ref="B15:AE15"/>
    <mergeCell ref="AJ15:BM15"/>
    <mergeCell ref="B10:AE10"/>
    <mergeCell ref="AJ10:BM10"/>
    <mergeCell ref="B11:AE11"/>
    <mergeCell ref="AJ11:BM11"/>
    <mergeCell ref="B12:AE12"/>
    <mergeCell ref="AJ12:BM12"/>
    <mergeCell ref="B7:AE7"/>
    <mergeCell ref="AJ7:BM7"/>
    <mergeCell ref="B8:AE8"/>
    <mergeCell ref="AJ8:BM8"/>
    <mergeCell ref="B9:AE9"/>
    <mergeCell ref="AJ9:BM9"/>
    <mergeCell ref="B1:BP1"/>
    <mergeCell ref="B2:BP2"/>
    <mergeCell ref="B3:BP3"/>
    <mergeCell ref="B5:AE5"/>
    <mergeCell ref="AJ5:BM5"/>
    <mergeCell ref="B6:AE6"/>
    <mergeCell ref="AJ6:BM6"/>
  </mergeCells>
  <pageMargins left="0.70866141732283472" right="0.70866141732283472" top="0.74803149606299213" bottom="0.74803149606299213" header="0.31496062992125984" footer="0.31496062992125984"/>
  <pageSetup scale="3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Hoja1 (2)</vt:lpstr>
      <vt:lpstr>Hoja1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Jorge</cp:lastModifiedBy>
  <cp:lastPrinted>2023-04-28T15:18:02Z</cp:lastPrinted>
  <dcterms:created xsi:type="dcterms:W3CDTF">2021-08-02T16:02:18Z</dcterms:created>
  <dcterms:modified xsi:type="dcterms:W3CDTF">2023-04-28T15:45:17Z</dcterms:modified>
</cp:coreProperties>
</file>